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bookViews>
    <workbookView xWindow="0" yWindow="0" windowWidth="28800" windowHeight="12315" firstSheet="11" activeTab="15"/>
  </bookViews>
  <sheets>
    <sheet name="Food crops 1975-2014" sheetId="4" r:id="rId1"/>
    <sheet name="Food crops 2012-" sheetId="5" r:id="rId2"/>
    <sheet name="Cash crops 1975-2014" sheetId="6" r:id="rId3"/>
    <sheet name="Cash crops 2012-" sheetId="7" r:id="rId4"/>
    <sheet name="Other cash crops 1975-2014" sheetId="8" r:id="rId5"/>
    <sheet name="Other cash crops 2008-" sheetId="9" r:id="rId6"/>
    <sheet name="Livestock 1975-2014" sheetId="10" r:id="rId7"/>
    <sheet name="Livestock 2011-" sheetId="11" r:id="rId8"/>
    <sheet name="Livestock produciton II" sheetId="20" r:id="rId9"/>
    <sheet name="No of livestock" sheetId="19" r:id="rId10"/>
    <sheet name="Pulse crops 2015-" sheetId="16" r:id="rId11"/>
    <sheet name="Production of spicies 2015-" sheetId="18" r:id="rId12"/>
    <sheet name="Industrial crops 2015-" sheetId="17" r:id="rId13"/>
    <sheet name="Index of Ag comm 1985-1995" sheetId="12" r:id="rId14"/>
    <sheet name="Index of Ag comm 1995-2002" sheetId="13" r:id="rId15"/>
    <sheet name="Index of Ag comm 2002-2014" sheetId="14" r:id="rId16"/>
  </sheets>
  <externalReferences>
    <externalReference r:id="rId17"/>
  </externalReferences>
  <definedNames>
    <definedName name="_Fill" hidden="1">'[1]Yearly Exp @ Imp Ind '!#REF!</definedName>
    <definedName name="_xlnm.Print_Area" localSheetId="3">'Cash crops 2012-'!$A$1:$L$22</definedName>
    <definedName name="_xlnm.Print_Area" localSheetId="1">'Food crops 2012-'!$A$1:$L$30</definedName>
    <definedName name="_xlnm.Print_Area" localSheetId="12">'Industrial crops 2015-'!$A$1:$S$22</definedName>
    <definedName name="_xlnm.Print_Area" localSheetId="7">'Livestock 2011-'!$A$1:$O$9</definedName>
    <definedName name="_xlnm.Print_Area" localSheetId="8">'Livestock produciton II'!$A$1:$H$33</definedName>
    <definedName name="_xlnm.Print_Area" localSheetId="9">'No of livestock'!$A$1:$H$33</definedName>
    <definedName name="_xlnm.Print_Area" localSheetId="5">'Other cash crops 2008-'!$A$1:$O$8</definedName>
    <definedName name="_xlnm.Print_Area" localSheetId="11">'Production of spicies 2015-'!$A$1:$S$22</definedName>
    <definedName name="_xlnm.Print_Area" localSheetId="10">'Pulse crops 2015-'!$A$1:$S$27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17" l="1"/>
  <c r="U19" i="17"/>
  <c r="R19" i="17"/>
  <c r="X19" i="17"/>
  <c r="Z17" i="17"/>
  <c r="AA17" i="17"/>
  <c r="AB17" i="17"/>
  <c r="Z15" i="17"/>
  <c r="Y15" i="17"/>
  <c r="AA15" i="17"/>
  <c r="AB15" i="17"/>
  <c r="Z13" i="17"/>
  <c r="AA13" i="17"/>
  <c r="AB13" i="17"/>
  <c r="AA11" i="17"/>
  <c r="Z11" i="17"/>
  <c r="AB11" i="17"/>
  <c r="Z9" i="17"/>
  <c r="AA9" i="17"/>
  <c r="AB9" i="17"/>
  <c r="Z20" i="18"/>
  <c r="AA20" i="18"/>
  <c r="AB20" i="18"/>
  <c r="Z18" i="18"/>
  <c r="AA18" i="18"/>
  <c r="AB18" i="18"/>
  <c r="Z16" i="18"/>
  <c r="AA16" i="18"/>
  <c r="AB16" i="18"/>
  <c r="Z14" i="18"/>
  <c r="AA14" i="18"/>
  <c r="AB14" i="18"/>
  <c r="Z12" i="18"/>
  <c r="AA12" i="18"/>
  <c r="AB12" i="18"/>
  <c r="AA10" i="18"/>
  <c r="Z10" i="18"/>
  <c r="AB10" i="18"/>
  <c r="AB22" i="16" l="1"/>
  <c r="Y22" i="16"/>
  <c r="AA22" i="16"/>
  <c r="AA24" i="16" s="1"/>
  <c r="AA25" i="16" s="1"/>
  <c r="Z22" i="16"/>
  <c r="W27" i="16"/>
  <c r="Z21" i="16"/>
  <c r="AA21" i="16"/>
  <c r="AB21" i="16"/>
  <c r="Z19" i="16"/>
  <c r="AA19" i="16"/>
  <c r="AB19" i="16"/>
  <c r="Z17" i="16"/>
  <c r="AA17" i="16"/>
  <c r="AB17" i="16"/>
  <c r="Z15" i="16"/>
  <c r="AA15" i="16"/>
  <c r="AB15" i="16"/>
  <c r="Z13" i="16"/>
  <c r="AA13" i="16"/>
  <c r="AB13" i="16"/>
  <c r="Z11" i="16"/>
  <c r="AA11" i="16"/>
  <c r="AB11" i="16"/>
  <c r="AA9" i="16"/>
  <c r="AB9" i="16"/>
  <c r="Z9" i="16"/>
  <c r="Y9" i="16"/>
  <c r="AA23" i="16" l="1"/>
  <c r="AB23" i="16"/>
  <c r="Z24" i="16"/>
  <c r="Z25" i="16" s="1"/>
  <c r="Z23" i="16"/>
  <c r="K31" i="19"/>
  <c r="K29" i="19"/>
  <c r="K27" i="19"/>
  <c r="K25" i="19"/>
  <c r="K23" i="19"/>
  <c r="K21" i="19"/>
  <c r="K19" i="19"/>
  <c r="K17" i="19"/>
  <c r="J17" i="19"/>
  <c r="K15" i="19"/>
  <c r="K13" i="19"/>
  <c r="K11" i="19"/>
  <c r="K9" i="19"/>
  <c r="K7" i="19"/>
  <c r="K5" i="19"/>
  <c r="J5" i="19"/>
  <c r="J31" i="20"/>
  <c r="K31" i="20"/>
  <c r="K27" i="20"/>
  <c r="K25" i="20"/>
  <c r="H23" i="20"/>
  <c r="I23" i="20"/>
  <c r="J23" i="20"/>
  <c r="K23" i="20"/>
  <c r="J21" i="20"/>
  <c r="K21" i="20"/>
  <c r="J19" i="20"/>
  <c r="K19" i="20"/>
  <c r="J17" i="20"/>
  <c r="K17" i="20"/>
  <c r="J15" i="20"/>
  <c r="K15" i="20"/>
  <c r="J13" i="20"/>
  <c r="K13" i="20"/>
  <c r="J11" i="20"/>
  <c r="K11" i="20"/>
  <c r="J9" i="20"/>
  <c r="K9" i="20"/>
  <c r="J7" i="20"/>
  <c r="K7" i="20"/>
  <c r="J5" i="20"/>
  <c r="K5" i="20"/>
  <c r="AB24" i="16" l="1"/>
  <c r="AB25" i="16" s="1"/>
  <c r="O26" i="5"/>
  <c r="O27" i="5" s="1"/>
  <c r="O25" i="5"/>
  <c r="W17" i="17" l="1"/>
  <c r="X17" i="17"/>
  <c r="W15" i="17"/>
  <c r="X15" i="17"/>
  <c r="W13" i="17"/>
  <c r="X13" i="17"/>
  <c r="Y13" i="17"/>
  <c r="W9" i="17"/>
  <c r="X9" i="17"/>
  <c r="W11" i="17"/>
  <c r="X11" i="17"/>
  <c r="Y16" i="17"/>
  <c r="Y17" i="17" s="1"/>
  <c r="Y10" i="17"/>
  <c r="Y11" i="17" s="1"/>
  <c r="Y8" i="17"/>
  <c r="Y9" i="17" s="1"/>
  <c r="W20" i="18"/>
  <c r="X20" i="18"/>
  <c r="Y20" i="18"/>
  <c r="W18" i="18"/>
  <c r="X18" i="18"/>
  <c r="Y18" i="18"/>
  <c r="W16" i="18"/>
  <c r="X16" i="18"/>
  <c r="Y16" i="18"/>
  <c r="W14" i="18"/>
  <c r="X14" i="18"/>
  <c r="Y14" i="18"/>
  <c r="W12" i="18"/>
  <c r="X12" i="18"/>
  <c r="Y12" i="18"/>
  <c r="W10" i="18"/>
  <c r="X10" i="18"/>
  <c r="Y10" i="18"/>
  <c r="Y13" i="18"/>
  <c r="W25" i="16"/>
  <c r="X25" i="16"/>
  <c r="W23" i="16"/>
  <c r="X23" i="16"/>
  <c r="Y23" i="16"/>
  <c r="W21" i="16"/>
  <c r="X21" i="16"/>
  <c r="Y21" i="16"/>
  <c r="Y19" i="16"/>
  <c r="W19" i="16"/>
  <c r="X19" i="16"/>
  <c r="W17" i="16"/>
  <c r="X17" i="16"/>
  <c r="W15" i="16"/>
  <c r="X15" i="16"/>
  <c r="W13" i="16"/>
  <c r="X13" i="16"/>
  <c r="W11" i="16"/>
  <c r="X11" i="16"/>
  <c r="W9" i="16"/>
  <c r="X9" i="16"/>
  <c r="Y20" i="16"/>
  <c r="Y18" i="16"/>
  <c r="Y16" i="16"/>
  <c r="Y17" i="16" s="1"/>
  <c r="Y14" i="16"/>
  <c r="Y15" i="16" s="1"/>
  <c r="Y12" i="16"/>
  <c r="Y13" i="16" s="1"/>
  <c r="Y10" i="16"/>
  <c r="Y11" i="16" s="1"/>
  <c r="Y8" i="16"/>
  <c r="V9" i="16"/>
  <c r="J31" i="19"/>
  <c r="J29" i="19"/>
  <c r="J27" i="19"/>
  <c r="J25" i="19"/>
  <c r="J23" i="19"/>
  <c r="J21" i="19"/>
  <c r="J19" i="19"/>
  <c r="J15" i="19"/>
  <c r="J13" i="19"/>
  <c r="J11" i="19"/>
  <c r="J9" i="19"/>
  <c r="J7" i="19"/>
  <c r="J27" i="20"/>
  <c r="J25" i="20"/>
  <c r="C9" i="7"/>
  <c r="D9" i="7"/>
  <c r="E9" i="7"/>
  <c r="F9" i="7"/>
  <c r="G9" i="7"/>
  <c r="H9" i="7"/>
  <c r="I9" i="7"/>
  <c r="J9" i="7"/>
  <c r="C12" i="7"/>
  <c r="D12" i="7"/>
  <c r="E12" i="7"/>
  <c r="F12" i="7"/>
  <c r="G12" i="7"/>
  <c r="H12" i="7"/>
  <c r="I12" i="7"/>
  <c r="J12" i="7"/>
  <c r="C14" i="7"/>
  <c r="D14" i="7"/>
  <c r="E14" i="7"/>
  <c r="F14" i="7"/>
  <c r="G14" i="7"/>
  <c r="H14" i="7"/>
  <c r="I14" i="7"/>
  <c r="J14" i="7"/>
  <c r="K14" i="7"/>
  <c r="C15" i="7"/>
  <c r="D15" i="7"/>
  <c r="E15" i="7"/>
  <c r="E16" i="7" s="1"/>
  <c r="F15" i="7"/>
  <c r="F16" i="7" s="1"/>
  <c r="G15" i="7"/>
  <c r="G16" i="7" s="1"/>
  <c r="H15" i="7"/>
  <c r="H16" i="7" s="1"/>
  <c r="I15" i="7"/>
  <c r="I16" i="7" s="1"/>
  <c r="J15" i="7"/>
  <c r="J16" i="7" s="1"/>
  <c r="K15" i="7"/>
  <c r="K16" i="7" s="1"/>
  <c r="C16" i="7"/>
  <c r="D16" i="7"/>
  <c r="N26" i="5"/>
  <c r="N27" i="5" s="1"/>
  <c r="N25" i="5"/>
  <c r="N24" i="5"/>
  <c r="N21" i="5"/>
  <c r="N18" i="5"/>
  <c r="N15" i="5"/>
  <c r="N12" i="5"/>
  <c r="N9" i="5"/>
  <c r="Y25" i="16" l="1"/>
  <c r="V17" i="17" l="1"/>
  <c r="U17" i="17"/>
  <c r="T17" i="17"/>
  <c r="V15" i="17"/>
  <c r="U15" i="17"/>
  <c r="T15" i="17"/>
  <c r="V13" i="17"/>
  <c r="U13" i="17"/>
  <c r="T13" i="17"/>
  <c r="V11" i="17"/>
  <c r="U11" i="17"/>
  <c r="T11" i="17"/>
  <c r="V9" i="17"/>
  <c r="U9" i="17"/>
  <c r="T9" i="17"/>
  <c r="V20" i="18" l="1"/>
  <c r="U20" i="18"/>
  <c r="T20" i="18"/>
  <c r="V18" i="18"/>
  <c r="U18" i="18"/>
  <c r="T18" i="18"/>
  <c r="V16" i="18"/>
  <c r="U16" i="18"/>
  <c r="T16" i="18"/>
  <c r="V14" i="18"/>
  <c r="U14" i="18"/>
  <c r="T14" i="18"/>
  <c r="V12" i="18"/>
  <c r="U12" i="18"/>
  <c r="T12" i="18"/>
  <c r="V10" i="18"/>
  <c r="U10" i="18"/>
  <c r="T10" i="18"/>
  <c r="V25" i="16"/>
  <c r="U25" i="16"/>
  <c r="T25" i="16"/>
  <c r="V23" i="16"/>
  <c r="U23" i="16"/>
  <c r="T23" i="16"/>
  <c r="V21" i="16"/>
  <c r="U21" i="16"/>
  <c r="T21" i="16"/>
  <c r="V19" i="16"/>
  <c r="U19" i="16"/>
  <c r="T19" i="16"/>
  <c r="V17" i="16"/>
  <c r="U17" i="16"/>
  <c r="T17" i="16"/>
  <c r="V15" i="16"/>
  <c r="U15" i="16"/>
  <c r="T15" i="16"/>
  <c r="V13" i="16"/>
  <c r="U13" i="16"/>
  <c r="T13" i="16"/>
  <c r="V11" i="16"/>
  <c r="U11" i="16"/>
  <c r="T11" i="16"/>
  <c r="U9" i="16"/>
  <c r="T9" i="16"/>
  <c r="I31" i="19"/>
  <c r="I29" i="19"/>
  <c r="I27" i="19"/>
  <c r="I25" i="19"/>
  <c r="I23" i="19"/>
  <c r="I21" i="19"/>
  <c r="I19" i="19"/>
  <c r="I17" i="19"/>
  <c r="I15" i="19"/>
  <c r="I13" i="19"/>
  <c r="I11" i="19"/>
  <c r="I9" i="19"/>
  <c r="I7" i="19"/>
  <c r="I5" i="19"/>
  <c r="I31" i="20"/>
  <c r="I27" i="20"/>
  <c r="I25" i="20"/>
  <c r="I21" i="20"/>
  <c r="I19" i="20"/>
  <c r="I17" i="20"/>
  <c r="I15" i="20"/>
  <c r="I13" i="20"/>
  <c r="I11" i="20"/>
  <c r="I9" i="20"/>
  <c r="I7" i="20"/>
  <c r="I5" i="20"/>
  <c r="H5" i="20"/>
  <c r="G5" i="20"/>
  <c r="E5" i="20"/>
  <c r="M27" i="5"/>
  <c r="L27" i="5"/>
  <c r="M25" i="5"/>
  <c r="L25" i="5"/>
  <c r="F31" i="20" l="1"/>
  <c r="E31" i="20"/>
  <c r="D31" i="20"/>
  <c r="C31" i="20"/>
  <c r="F29" i="20"/>
  <c r="E29" i="20"/>
  <c r="D29" i="20"/>
  <c r="C29" i="20"/>
  <c r="F27" i="20"/>
  <c r="E27" i="20"/>
  <c r="D27" i="20"/>
  <c r="C27" i="20"/>
  <c r="G25" i="20"/>
  <c r="F25" i="20"/>
  <c r="E25" i="20"/>
  <c r="D25" i="20"/>
  <c r="C25" i="20"/>
  <c r="G23" i="20"/>
  <c r="F23" i="20"/>
  <c r="E23" i="20"/>
  <c r="D23" i="20"/>
  <c r="C23" i="20"/>
  <c r="G21" i="20"/>
  <c r="F21" i="20"/>
  <c r="E21" i="20"/>
  <c r="D21" i="20"/>
  <c r="C21" i="20"/>
  <c r="G19" i="20"/>
  <c r="F19" i="20"/>
  <c r="E19" i="20"/>
  <c r="D19" i="20"/>
  <c r="C19" i="20"/>
  <c r="G17" i="20"/>
  <c r="F17" i="20"/>
  <c r="E17" i="20"/>
  <c r="D17" i="20"/>
  <c r="C17" i="20"/>
  <c r="G15" i="20"/>
  <c r="F15" i="20"/>
  <c r="E15" i="20"/>
  <c r="D15" i="20"/>
  <c r="C15" i="20"/>
  <c r="G13" i="20"/>
  <c r="F13" i="20"/>
  <c r="E13" i="20"/>
  <c r="D13" i="20"/>
  <c r="C13" i="20"/>
  <c r="G11" i="20"/>
  <c r="F11" i="20"/>
  <c r="E11" i="20"/>
  <c r="D11" i="20"/>
  <c r="C11" i="20"/>
  <c r="F9" i="20"/>
  <c r="E9" i="20"/>
  <c r="D9" i="20"/>
  <c r="C9" i="20"/>
  <c r="G7" i="20"/>
  <c r="F7" i="20"/>
  <c r="E7" i="20"/>
  <c r="D7" i="20"/>
  <c r="C7" i="20"/>
  <c r="F5" i="20"/>
  <c r="D5" i="20"/>
  <c r="C5" i="20"/>
  <c r="D16" i="17"/>
  <c r="D14" i="17"/>
  <c r="D12" i="17"/>
  <c r="D10" i="17"/>
  <c r="D8" i="17"/>
  <c r="B24" i="16" l="1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J19" i="7"/>
  <c r="I19" i="7"/>
  <c r="H19" i="7"/>
  <c r="G19" i="7"/>
  <c r="S44" i="6"/>
  <c r="R44" i="6"/>
  <c r="Q44" i="6"/>
  <c r="P44" i="6"/>
  <c r="M44" i="6"/>
  <c r="L44" i="6"/>
  <c r="K44" i="6"/>
  <c r="J44" i="6"/>
  <c r="I44" i="6"/>
  <c r="H44" i="6"/>
  <c r="G44" i="6"/>
  <c r="E44" i="6"/>
  <c r="D44" i="6"/>
  <c r="C44" i="6"/>
  <c r="S43" i="6"/>
  <c r="R43" i="6"/>
  <c r="Q43" i="6"/>
  <c r="P43" i="6"/>
  <c r="M43" i="6"/>
  <c r="L43" i="6"/>
  <c r="K43" i="6"/>
  <c r="J43" i="6"/>
  <c r="I43" i="6"/>
  <c r="H43" i="6"/>
  <c r="G43" i="6"/>
  <c r="E43" i="6"/>
  <c r="D43" i="6"/>
  <c r="C4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K26" i="5"/>
  <c r="J26" i="5"/>
  <c r="I26" i="5"/>
  <c r="H26" i="5"/>
  <c r="H27" i="5" s="1"/>
  <c r="G26" i="5"/>
  <c r="F26" i="5"/>
  <c r="E26" i="5"/>
  <c r="D26" i="5"/>
  <c r="D27" i="5" s="1"/>
  <c r="C26" i="5"/>
  <c r="K25" i="5"/>
  <c r="J25" i="5"/>
  <c r="I25" i="5"/>
  <c r="H25" i="5"/>
  <c r="G25" i="5"/>
  <c r="F25" i="5"/>
  <c r="E25" i="5"/>
  <c r="D25" i="5"/>
  <c r="C25" i="5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F46" i="4"/>
  <c r="E46" i="4"/>
  <c r="D46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U22" i="4"/>
  <c r="T22" i="4"/>
  <c r="S22" i="4"/>
  <c r="R22" i="4"/>
  <c r="Q22" i="4"/>
  <c r="P22" i="4"/>
  <c r="O22" i="4"/>
  <c r="N22" i="4"/>
  <c r="M22" i="4"/>
  <c r="L22" i="4"/>
  <c r="J22" i="4"/>
  <c r="I22" i="4"/>
  <c r="H22" i="4"/>
  <c r="G22" i="4"/>
  <c r="F22" i="4"/>
  <c r="E22" i="4"/>
  <c r="D22" i="4"/>
  <c r="E27" i="5" l="1"/>
  <c r="I27" i="5"/>
  <c r="G27" i="5"/>
  <c r="J27" i="5"/>
  <c r="C27" i="5"/>
  <c r="K27" i="5"/>
  <c r="F27" i="5"/>
</calcChain>
</file>

<file path=xl/comments1.xml><?xml version="1.0" encoding="utf-8"?>
<comments xmlns="http://schemas.openxmlformats.org/spreadsheetml/2006/main">
  <authors>
    <author>shivaraj</author>
  </authors>
  <commentList>
    <comment ref="B6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7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8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10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</commentList>
</comments>
</file>

<file path=xl/comments2.xml><?xml version="1.0" encoding="utf-8"?>
<comments xmlns="http://schemas.openxmlformats.org/spreadsheetml/2006/main">
  <authors>
    <author>shivaraj</author>
  </authors>
  <commentList>
    <comment ref="B6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7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8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10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</commentList>
</comments>
</file>

<file path=xl/sharedStrings.xml><?xml version="1.0" encoding="utf-8"?>
<sst xmlns="http://schemas.openxmlformats.org/spreadsheetml/2006/main" count="809" uniqueCount="239">
  <si>
    <t>in thousand metric ton</t>
  </si>
  <si>
    <t>Meat</t>
  </si>
  <si>
    <t>Milk &amp; Milk Products</t>
  </si>
  <si>
    <t>Egg (in Million)</t>
  </si>
  <si>
    <t>Fish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</si>
  <si>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</si>
  <si>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</si>
  <si>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</si>
  <si>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</si>
  <si>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</si>
  <si>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</si>
  <si>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</si>
  <si>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</si>
  <si>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</si>
  <si>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</si>
  <si>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</si>
  <si>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</si>
  <si>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</si>
  <si>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</si>
  <si>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</si>
  <si>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</si>
  <si>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</si>
  <si>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</si>
  <si>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</si>
  <si>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</si>
  <si>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</si>
  <si>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</si>
  <si>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</si>
  <si>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</si>
  <si>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</si>
  <si>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</si>
  <si>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</si>
  <si>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</si>
  <si>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</si>
  <si>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</si>
  <si>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</si>
  <si>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</si>
  <si>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</si>
  <si>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</si>
  <si>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</si>
  <si>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</si>
  <si>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</si>
  <si>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</si>
  <si>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</si>
  <si>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* Preliminary Estimate</t>
  </si>
  <si>
    <t>Source : Ministry of Agriculture and Co-operatives</t>
  </si>
  <si>
    <t>Area : Thousand Hectare</t>
  </si>
  <si>
    <t>Production: Thousand M.T.</t>
  </si>
  <si>
    <t>Yield: M.T./Hectare</t>
  </si>
  <si>
    <t>Paddy</t>
  </si>
  <si>
    <t>Maize</t>
  </si>
  <si>
    <t>Wheat</t>
  </si>
  <si>
    <t>Barley</t>
  </si>
  <si>
    <t>Millet</t>
  </si>
  <si>
    <t>Total Area</t>
  </si>
  <si>
    <t>Total Production</t>
  </si>
  <si>
    <t>Area</t>
  </si>
  <si>
    <t>Production</t>
  </si>
  <si>
    <t>Yield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</si>
  <si>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</si>
  <si>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</si>
  <si>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</si>
  <si>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</si>
  <si>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</si>
  <si>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</si>
  <si>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</si>
  <si>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</si>
  <si>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Source: Ministry of Agriculture and Livestock Development, 2021</t>
  </si>
  <si>
    <t xml:space="preserve">     Area : Thousand Hectare</t>
  </si>
  <si>
    <t xml:space="preserve">     Production: Thousand M.T.</t>
  </si>
  <si>
    <t xml:space="preserve">     Yield: M.T./Hectare</t>
  </si>
  <si>
    <t>Sugercane</t>
  </si>
  <si>
    <t>Oil Seeds</t>
  </si>
  <si>
    <t>Tobacco</t>
  </si>
  <si>
    <t>Potato</t>
  </si>
  <si>
    <t>Jute</t>
  </si>
  <si>
    <t>-</t>
  </si>
  <si>
    <t>Food Crops</t>
  </si>
  <si>
    <t>Fiscal Year</t>
  </si>
  <si>
    <t>Contd..</t>
  </si>
  <si>
    <t>* Preliminery Estimate</t>
  </si>
  <si>
    <t>** Included from FY 2010/11</t>
  </si>
  <si>
    <t>Area: In thousand hectares</t>
  </si>
  <si>
    <t xml:space="preserve"> </t>
  </si>
  <si>
    <t>Production: In thousand metric tons</t>
  </si>
  <si>
    <t>Productivity: Metric tonne per hectare</t>
  </si>
  <si>
    <t>२०६४/६५</t>
  </si>
  <si>
    <t>२०६६/६७</t>
  </si>
  <si>
    <t>paddy</t>
  </si>
  <si>
    <t>Productivity</t>
  </si>
  <si>
    <t>Buck Wheat*</t>
  </si>
  <si>
    <t>*Buck wheat is included since fiscal year 2010/11</t>
  </si>
  <si>
    <t xml:space="preserve"> Cultivation Area, Production and Productivity of Major Food Crops</t>
  </si>
  <si>
    <t>Cash Crops</t>
  </si>
  <si>
    <t>२०६५/६६</t>
  </si>
  <si>
    <t>Oilseeds</t>
  </si>
  <si>
    <t>अनुसूची ८.३: प्रमुख औद्योगिक बाली लगाएको क्षेत्रफल, उत्पादन र उत्पादकत्व</t>
  </si>
  <si>
    <t>Honey*</t>
  </si>
  <si>
    <t>Bee Hives (Number)</t>
  </si>
  <si>
    <t>**Preliminary Estimate</t>
  </si>
  <si>
    <t xml:space="preserve"> Area, Production and Productivity of Major Cash Crops</t>
  </si>
  <si>
    <t xml:space="preserve">      in thousand metric ton</t>
  </si>
  <si>
    <t>Other Crops</t>
  </si>
  <si>
    <t>Pulses</t>
  </si>
  <si>
    <t>Fruits</t>
  </si>
  <si>
    <t>Vegetables</t>
  </si>
  <si>
    <t>Contd.</t>
  </si>
  <si>
    <t xml:space="preserve">Other Crops Production </t>
  </si>
  <si>
    <t>(In thousand metric tons)</t>
  </si>
  <si>
    <t>Legumes</t>
  </si>
  <si>
    <t>Details</t>
  </si>
  <si>
    <t>Milk and dairy products</t>
  </si>
  <si>
    <t>Eggs ( in million)</t>
  </si>
  <si>
    <t xml:space="preserve"> Production of other Crops </t>
  </si>
  <si>
    <t xml:space="preserve"> Status of Livestock Production</t>
  </si>
  <si>
    <t>Description</t>
  </si>
  <si>
    <t xml:space="preserve"> Livestock Production </t>
  </si>
  <si>
    <t>(Base Year 1983/84=100)</t>
  </si>
  <si>
    <t>Agricultural Commodities</t>
  </si>
  <si>
    <t>Weight (Percent)</t>
  </si>
  <si>
    <t>Percentage Change</t>
  </si>
  <si>
    <t>Sugarcane</t>
  </si>
  <si>
    <t>Soyabeans</t>
  </si>
  <si>
    <t>Fruit</t>
  </si>
  <si>
    <t>Vegetable</t>
  </si>
  <si>
    <t>Others</t>
  </si>
  <si>
    <t>Livestock</t>
  </si>
  <si>
    <t>Milk and Milk Product</t>
  </si>
  <si>
    <t>Buffaloes Meat</t>
  </si>
  <si>
    <t>Mutton</t>
  </si>
  <si>
    <t>Pig's Meat</t>
  </si>
  <si>
    <t>Poultry Meat</t>
  </si>
  <si>
    <t>Eggs</t>
  </si>
  <si>
    <t>Overall Index</t>
  </si>
  <si>
    <t xml:space="preserve"> Quantity index of Agriculture Commodities</t>
  </si>
  <si>
    <t>(Base Year 1994/95=100)</t>
  </si>
  <si>
    <t>(Base Year 2000/01=100)</t>
  </si>
  <si>
    <t>2009/10*</t>
  </si>
  <si>
    <t>2013/14*</t>
  </si>
  <si>
    <t xml:space="preserve">Cereals and other crops </t>
  </si>
  <si>
    <t>Vegetables, Horticultural and Nursery products etc</t>
  </si>
  <si>
    <t>Fruit, nuts beverage and spice crops</t>
  </si>
  <si>
    <t xml:space="preserve">Orange </t>
  </si>
  <si>
    <t xml:space="preserve">Mango </t>
  </si>
  <si>
    <t xml:space="preserve">Banana </t>
  </si>
  <si>
    <t xml:space="preserve">Apple </t>
  </si>
  <si>
    <t>Citrus Fruits</t>
  </si>
  <si>
    <t>Tea</t>
  </si>
  <si>
    <t>Coffee</t>
  </si>
  <si>
    <t xml:space="preserve">Others </t>
  </si>
  <si>
    <t>Farming of domestic animals</t>
  </si>
  <si>
    <t>Buffaloes' Meat</t>
  </si>
  <si>
    <t>Milk</t>
  </si>
  <si>
    <t>Other animals production</t>
  </si>
  <si>
    <t>Pigs' Meat</t>
  </si>
  <si>
    <t xml:space="preserve">Eggs </t>
  </si>
  <si>
    <t>Hides and skins</t>
  </si>
  <si>
    <t>Forestry Production</t>
  </si>
  <si>
    <t>* Revised Estimate</t>
  </si>
  <si>
    <t>** Preliminary Estimate</t>
  </si>
  <si>
    <t>Note: Index revised and updated from FY 2000/01</t>
  </si>
  <si>
    <t>Source : Central Bureau of Statistics</t>
  </si>
  <si>
    <t xml:space="preserve"> Quantity index of Agriculture Commodities </t>
  </si>
  <si>
    <t>Area: Hectare</t>
  </si>
  <si>
    <t>Production: In metric tons</t>
  </si>
  <si>
    <t>Productivity: Metric tons per hectare</t>
  </si>
  <si>
    <t>Name of Crops</t>
  </si>
  <si>
    <t>Lentil</t>
  </si>
  <si>
    <t>Gram</t>
  </si>
  <si>
    <t>Pegeon pea</t>
  </si>
  <si>
    <t>Black gram</t>
  </si>
  <si>
    <t>Grass pea</t>
  </si>
  <si>
    <t>Horse gram</t>
  </si>
  <si>
    <t>Other</t>
  </si>
  <si>
    <t xml:space="preserve">Total production of Pulses crops </t>
  </si>
  <si>
    <t>Note:The second row indicates the growth of every pulses crop production as compared to previous year</t>
  </si>
  <si>
    <t>Production of Pulses Crops</t>
  </si>
  <si>
    <t xml:space="preserve">Source: Ministry of Agriculture and Livestock Development, 2022               </t>
  </si>
  <si>
    <t>Crops/  Growth Rate</t>
  </si>
  <si>
    <t>Cotton</t>
  </si>
  <si>
    <t>Fish#</t>
  </si>
  <si>
    <t xml:space="preserve">Note: The secod row indicates the growth of every industrial crop production as compared to previous year. </t>
  </si>
  <si>
    <t>#Fishing area and productivity covers fishing pond only but production of fish covers fishing from the management of both natural pond and fishing pond.</t>
  </si>
  <si>
    <t>Production of Industrial Crops</t>
  </si>
  <si>
    <t xml:space="preserve">Source: Ministry of Agriculture and Livestock Development, 2022              </t>
  </si>
  <si>
    <t>Production: Metric Tons</t>
  </si>
  <si>
    <t>Productivity: Metric ton per hectare</t>
  </si>
  <si>
    <t>Crops/ Growth Rate</t>
  </si>
  <si>
    <t>Cardamom</t>
  </si>
  <si>
    <t>Ginger</t>
  </si>
  <si>
    <t>Garlic</t>
  </si>
  <si>
    <t>Turmeric</t>
  </si>
  <si>
    <t>Chilly</t>
  </si>
  <si>
    <t>Total Production of Spices Crops</t>
  </si>
  <si>
    <t>Note:The second row indicates the growth of every spices crops as compared to previous year</t>
  </si>
  <si>
    <t xml:space="preserve"> Production of Spices Crops </t>
  </si>
  <si>
    <t>Fiscal year</t>
  </si>
  <si>
    <t xml:space="preserve">Source: Ministry of Agriculture and Livestock Development, 2022                </t>
  </si>
  <si>
    <t>Types of Livestock/ Growth rate</t>
  </si>
  <si>
    <t>Cattle</t>
  </si>
  <si>
    <t>-०.०३</t>
  </si>
  <si>
    <t>Buffaloes</t>
  </si>
  <si>
    <t>-०.२</t>
  </si>
  <si>
    <t>Sheep</t>
  </si>
  <si>
    <t>-०.०२</t>
  </si>
  <si>
    <t>Goats</t>
  </si>
  <si>
    <t>0.7</t>
  </si>
  <si>
    <t>Pigs</t>
  </si>
  <si>
    <t>Chicken</t>
  </si>
  <si>
    <t>Docks</t>
  </si>
  <si>
    <t>Milking Cow</t>
  </si>
  <si>
    <t>Milking Buffaloes</t>
  </si>
  <si>
    <t>Laying Hens</t>
  </si>
  <si>
    <t>Laying Ducks</t>
  </si>
  <si>
    <t>Yak/Nak/Chauri</t>
  </si>
  <si>
    <t>Rabbit</t>
  </si>
  <si>
    <t>Horse/Mules/Donkeys</t>
  </si>
  <si>
    <t>Note:The second row indicates the growth of every livstocks as compared to previous year</t>
  </si>
  <si>
    <t xml:space="preserve"> Number of Livestock </t>
  </si>
  <si>
    <t xml:space="preserve">Source: Ministry of Agriculture and Livestock Development, 2022   </t>
  </si>
  <si>
    <t>Production Types/Growth rate</t>
  </si>
  <si>
    <t>Milk Production (Metric Tons)</t>
  </si>
  <si>
    <t>Cow</t>
  </si>
  <si>
    <t>Buffalo</t>
  </si>
  <si>
    <t>Net Meat Production(Metric Tons)</t>
  </si>
  <si>
    <t>Ducks</t>
  </si>
  <si>
    <t>Eggs( In thousand)</t>
  </si>
  <si>
    <t>Hen</t>
  </si>
  <si>
    <t>Duck</t>
  </si>
  <si>
    <t>Wool (kg)</t>
  </si>
  <si>
    <t>Note: The second row indicates the growth of livestock production as compared to previous year</t>
  </si>
  <si>
    <t xml:space="preserve"> Area, Production and Yield of Principal Food Crops</t>
  </si>
  <si>
    <t>Area, Production and Yield of Principal Cash Crops</t>
  </si>
  <si>
    <t>2021/22</t>
  </si>
  <si>
    <t>2022/23</t>
  </si>
  <si>
    <t>2023/24</t>
  </si>
  <si>
    <t>Buckwheat**</t>
  </si>
  <si>
    <t>Source: Ministry of Agriculture and Livestock Development, 2024</t>
  </si>
  <si>
    <t>*Honey is included since fiscal year 2010/11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</si>
</sst>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[$-4000439]0.00"/>
    <numFmt numFmtId="166" formatCode="[$-4000439]0.0"/>
    <numFmt numFmtId="167" formatCode="[$-4000439]0"/>
    <numFmt numFmtId="168" formatCode="0_)"/>
    <numFmt numFmtId="169" formatCode="[$-4000439]0.#"/>
  </numFmts>
  <fonts count="46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0"/>
      <name val="Arial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sz val="16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sz val="12"/>
      <name val="Dev - Exl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Kalimati"/>
      <charset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Kohinoor Devanagari Bold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sz val="9"/>
      <color indexed="8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Kalimati"/>
      <charset val="1"/>
    </font>
    <font>
      <sz val="1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Continuous"/>
    </xf>
    <xf numFmtId="0" fontId="5" fillId="0" borderId="0" xfId="2" applyFont="1"/>
    <xf numFmtId="0" fontId="5" fillId="0" borderId="0" xfId="2" applyFont="1" applyAlignment="1">
      <alignment horizontal="right"/>
    </xf>
    <xf numFmtId="16" fontId="5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/>
    <xf numFmtId="0" fontId="5" fillId="0" borderId="16" xfId="2" applyFont="1" applyBorder="1"/>
    <xf numFmtId="0" fontId="5" fillId="0" borderId="1" xfId="2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3" xfId="2" applyFont="1" applyBorder="1"/>
    <xf numFmtId="2" fontId="5" fillId="0" borderId="1" xfId="2" applyNumberFormat="1" applyFont="1" applyBorder="1" applyAlignment="1">
      <alignment vertical="center"/>
    </xf>
    <xf numFmtId="2" fontId="5" fillId="0" borderId="14" xfId="2" applyNumberFormat="1" applyFont="1" applyBorder="1" applyAlignment="1">
      <alignment vertic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/>
    <xf numFmtId="1" fontId="5" fillId="0" borderId="1" xfId="2" applyNumberFormat="1" applyFont="1" applyBorder="1" applyAlignment="1">
      <alignment vertical="center"/>
    </xf>
    <xf numFmtId="0" fontId="5" fillId="0" borderId="13" xfId="2" applyFont="1" applyBorder="1"/>
    <xf numFmtId="0" fontId="5" fillId="0" borderId="1" xfId="2" applyFont="1" applyBorder="1" applyAlignment="1">
      <alignment horizontal="right" vertical="center"/>
    </xf>
    <xf numFmtId="0" fontId="5" fillId="0" borderId="17" xfId="2" applyFont="1" applyBorder="1"/>
    <xf numFmtId="0" fontId="7" fillId="0" borderId="1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1" fontId="7" fillId="0" borderId="23" xfId="2" applyNumberFormat="1" applyFont="1" applyBorder="1" applyAlignment="1">
      <alignment vertical="center"/>
    </xf>
    <xf numFmtId="0" fontId="7" fillId="0" borderId="23" xfId="2" applyFont="1" applyBorder="1" applyAlignment="1">
      <alignment vertical="center"/>
    </xf>
    <xf numFmtId="1" fontId="7" fillId="0" borderId="24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1" fontId="7" fillId="0" borderId="0" xfId="2" applyNumberFormat="1" applyFont="1" applyAlignment="1">
      <alignment vertical="center"/>
    </xf>
    <xf numFmtId="1" fontId="5" fillId="0" borderId="0" xfId="2" applyNumberFormat="1" applyFont="1" applyAlignment="1">
      <alignment horizontal="right" vertical="center"/>
    </xf>
    <xf numFmtId="2" fontId="5" fillId="0" borderId="29" xfId="2" quotePrefix="1" applyNumberFormat="1" applyFont="1" applyBorder="1" applyAlignment="1">
      <alignment horizontal="right" vertical="center"/>
    </xf>
    <xf numFmtId="2" fontId="5" fillId="0" borderId="1" xfId="2" quotePrefix="1" applyNumberFormat="1" applyFont="1" applyBorder="1" applyAlignment="1">
      <alignment horizontal="right" vertical="center"/>
    </xf>
    <xf numFmtId="0" fontId="5" fillId="0" borderId="29" xfId="2" applyFont="1" applyBorder="1"/>
    <xf numFmtId="0" fontId="5" fillId="0" borderId="5" xfId="2" applyFont="1" applyBorder="1"/>
    <xf numFmtId="0" fontId="5" fillId="0" borderId="29" xfId="2" applyFont="1" applyBorder="1" applyAlignment="1">
      <alignment vertical="center"/>
    </xf>
    <xf numFmtId="164" fontId="5" fillId="0" borderId="1" xfId="2" applyNumberFormat="1" applyFont="1" applyBorder="1" applyAlignment="1">
      <alignment horizontal="right" vertical="center"/>
    </xf>
    <xf numFmtId="164" fontId="6" fillId="0" borderId="1" xfId="2" applyNumberFormat="1" applyFont="1" applyBorder="1" applyAlignment="1">
      <alignment horizontal="right" vertical="center"/>
    </xf>
    <xf numFmtId="2" fontId="5" fillId="0" borderId="29" xfId="2" applyNumberFormat="1" applyFont="1" applyBorder="1" applyAlignment="1">
      <alignment vertical="center"/>
    </xf>
    <xf numFmtId="0" fontId="7" fillId="0" borderId="29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164" fontId="7" fillId="0" borderId="1" xfId="2" applyNumberFormat="1" applyFont="1" applyBorder="1" applyAlignment="1">
      <alignment horizontal="right" vertical="center"/>
    </xf>
    <xf numFmtId="164" fontId="10" fillId="0" borderId="1" xfId="2" applyNumberFormat="1" applyFont="1" applyBorder="1" applyAlignment="1">
      <alignment horizontal="right" vertical="center"/>
    </xf>
    <xf numFmtId="164" fontId="11" fillId="0" borderId="1" xfId="2" applyNumberFormat="1" applyFont="1" applyBorder="1" applyAlignment="1">
      <alignment horizontal="right" vertical="center"/>
    </xf>
    <xf numFmtId="0" fontId="7" fillId="0" borderId="0" xfId="2" applyFont="1"/>
    <xf numFmtId="1" fontId="7" fillId="0" borderId="31" xfId="2" applyNumberFormat="1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1" fontId="7" fillId="0" borderId="33" xfId="2" applyNumberFormat="1" applyFont="1" applyBorder="1" applyAlignment="1">
      <alignment vertical="center"/>
    </xf>
    <xf numFmtId="164" fontId="7" fillId="0" borderId="33" xfId="2" applyNumberFormat="1" applyFont="1" applyBorder="1" applyAlignment="1">
      <alignment vertical="center"/>
    </xf>
    <xf numFmtId="164" fontId="7" fillId="0" borderId="33" xfId="2" applyNumberFormat="1" applyFont="1" applyBorder="1" applyAlignment="1">
      <alignment horizontal="right" vertical="center"/>
    </xf>
    <xf numFmtId="164" fontId="10" fillId="0" borderId="33" xfId="2" applyNumberFormat="1" applyFont="1" applyBorder="1" applyAlignment="1">
      <alignment horizontal="right" vertical="center"/>
    </xf>
    <xf numFmtId="164" fontId="11" fillId="0" borderId="33" xfId="2" applyNumberFormat="1" applyFont="1" applyBorder="1" applyAlignment="1">
      <alignment horizontal="right" vertical="center"/>
    </xf>
    <xf numFmtId="0" fontId="13" fillId="2" borderId="0" xfId="3" applyFont="1" applyFill="1"/>
    <xf numFmtId="0" fontId="14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0" fontId="17" fillId="2" borderId="35" xfId="3" applyFont="1" applyFill="1" applyBorder="1"/>
    <xf numFmtId="49" fontId="7" fillId="2" borderId="1" xfId="3" quotePrefix="1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vertical="center"/>
    </xf>
    <xf numFmtId="2" fontId="5" fillId="2" borderId="1" xfId="3" applyNumberFormat="1" applyFont="1" applyFill="1" applyBorder="1" applyAlignment="1">
      <alignment horizontal="right" vertical="center"/>
    </xf>
    <xf numFmtId="2" fontId="7" fillId="2" borderId="1" xfId="3" applyNumberFormat="1" applyFont="1" applyFill="1" applyBorder="1" applyAlignment="1">
      <alignment horizontal="right" vertical="center"/>
    </xf>
    <xf numFmtId="0" fontId="8" fillId="2" borderId="4" xfId="3" applyFont="1" applyFill="1" applyBorder="1"/>
    <xf numFmtId="165" fontId="10" fillId="2" borderId="0" xfId="3" applyNumberFormat="1" applyFont="1" applyFill="1" applyAlignment="1">
      <alignment horizontal="left" vertical="center"/>
    </xf>
    <xf numFmtId="0" fontId="8" fillId="2" borderId="0" xfId="3" applyFont="1" applyFill="1"/>
    <xf numFmtId="0" fontId="6" fillId="2" borderId="0" xfId="3" applyFont="1" applyFill="1"/>
    <xf numFmtId="0" fontId="6" fillId="2" borderId="0" xfId="3" applyFont="1" applyFill="1" applyAlignment="1">
      <alignment horizontal="left"/>
    </xf>
    <xf numFmtId="2" fontId="18" fillId="2" borderId="0" xfId="3" applyNumberFormat="1" applyFont="1" applyFill="1"/>
    <xf numFmtId="0" fontId="13" fillId="2" borderId="0" xfId="3" applyFont="1" applyFill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quotePrefix="1" applyFont="1" applyAlignment="1">
      <alignment horizontal="right"/>
    </xf>
    <xf numFmtId="0" fontId="7" fillId="0" borderId="0" xfId="2" applyFont="1" applyAlignment="1">
      <alignment horizontal="center"/>
    </xf>
    <xf numFmtId="0" fontId="5" fillId="0" borderId="18" xfId="2" applyFont="1" applyBorder="1"/>
    <xf numFmtId="1" fontId="5" fillId="0" borderId="16" xfId="2" applyNumberFormat="1" applyFont="1" applyBorder="1"/>
    <xf numFmtId="0" fontId="5" fillId="0" borderId="36" xfId="2" applyFont="1" applyBorder="1" applyAlignment="1">
      <alignment horizontal="right"/>
    </xf>
    <xf numFmtId="2" fontId="5" fillId="0" borderId="3" xfId="2" applyNumberFormat="1" applyFont="1" applyBorder="1"/>
    <xf numFmtId="0" fontId="5" fillId="0" borderId="37" xfId="2" applyFont="1" applyBorder="1"/>
    <xf numFmtId="164" fontId="5" fillId="0" borderId="16" xfId="2" applyNumberFormat="1" applyFont="1" applyBorder="1"/>
    <xf numFmtId="2" fontId="5" fillId="0" borderId="2" xfId="2" applyNumberFormat="1" applyFont="1" applyBorder="1"/>
    <xf numFmtId="2" fontId="5" fillId="0" borderId="16" xfId="2" applyNumberFormat="1" applyFont="1" applyBorder="1"/>
    <xf numFmtId="0" fontId="5" fillId="0" borderId="36" xfId="2" applyFont="1" applyBorder="1"/>
    <xf numFmtId="0" fontId="7" fillId="0" borderId="1" xfId="2" applyFont="1" applyBorder="1"/>
    <xf numFmtId="0" fontId="7" fillId="0" borderId="14" xfId="2" applyFont="1" applyBorder="1"/>
    <xf numFmtId="0" fontId="7" fillId="0" borderId="23" xfId="2" applyFont="1" applyBorder="1"/>
    <xf numFmtId="0" fontId="7" fillId="0" borderId="24" xfId="2" applyFont="1" applyBorder="1"/>
    <xf numFmtId="0" fontId="5" fillId="0" borderId="29" xfId="2" applyFont="1" applyBorder="1" applyAlignment="1">
      <alignment horizontal="right"/>
    </xf>
    <xf numFmtId="0" fontId="5" fillId="0" borderId="1" xfId="2" applyFont="1" applyBorder="1"/>
    <xf numFmtId="1" fontId="5" fillId="0" borderId="1" xfId="2" applyNumberFormat="1" applyFont="1" applyBorder="1"/>
    <xf numFmtId="0" fontId="5" fillId="2" borderId="1" xfId="2" applyFont="1" applyFill="1" applyBorder="1"/>
    <xf numFmtId="2" fontId="5" fillId="2" borderId="1" xfId="2" applyNumberFormat="1" applyFont="1" applyFill="1" applyBorder="1" applyAlignment="1">
      <alignment horizontal="right"/>
    </xf>
    <xf numFmtId="164" fontId="5" fillId="2" borderId="1" xfId="2" applyNumberFormat="1" applyFont="1" applyFill="1" applyBorder="1" applyAlignment="1">
      <alignment horizontal="right"/>
    </xf>
    <xf numFmtId="2" fontId="5" fillId="0" borderId="1" xfId="2" applyNumberFormat="1" applyFont="1" applyBorder="1"/>
    <xf numFmtId="2" fontId="5" fillId="2" borderId="1" xfId="2" applyNumberFormat="1" applyFont="1" applyFill="1" applyBorder="1"/>
    <xf numFmtId="2" fontId="6" fillId="0" borderId="1" xfId="2" applyNumberFormat="1" applyFont="1" applyBorder="1"/>
    <xf numFmtId="164" fontId="6" fillId="0" borderId="1" xfId="2" applyNumberFormat="1" applyFont="1" applyBorder="1"/>
    <xf numFmtId="1" fontId="5" fillId="0" borderId="29" xfId="2" applyNumberFormat="1" applyFont="1" applyBorder="1" applyAlignment="1">
      <alignment horizontal="right"/>
    </xf>
    <xf numFmtId="164" fontId="5" fillId="0" borderId="1" xfId="2" applyNumberFormat="1" applyFont="1" applyBorder="1"/>
    <xf numFmtId="2" fontId="5" fillId="0" borderId="29" xfId="2" applyNumberFormat="1" applyFont="1" applyBorder="1"/>
    <xf numFmtId="0" fontId="7" fillId="0" borderId="29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2" fontId="7" fillId="2" borderId="1" xfId="2" applyNumberFormat="1" applyFont="1" applyFill="1" applyBorder="1"/>
    <xf numFmtId="2" fontId="19" fillId="0" borderId="1" xfId="2" applyNumberFormat="1" applyFont="1" applyBorder="1"/>
    <xf numFmtId="164" fontId="19" fillId="0" borderId="1" xfId="2" applyNumberFormat="1" applyFont="1" applyBorder="1"/>
    <xf numFmtId="0" fontId="7" fillId="0" borderId="31" xfId="2" applyFont="1" applyBorder="1"/>
    <xf numFmtId="0" fontId="7" fillId="0" borderId="33" xfId="2" applyFont="1" applyBorder="1"/>
    <xf numFmtId="164" fontId="7" fillId="0" borderId="33" xfId="2" applyNumberFormat="1" applyFont="1" applyBorder="1"/>
    <xf numFmtId="2" fontId="7" fillId="0" borderId="33" xfId="2" applyNumberFormat="1" applyFont="1" applyBorder="1"/>
    <xf numFmtId="2" fontId="7" fillId="2" borderId="33" xfId="2" applyNumberFormat="1" applyFont="1" applyFill="1" applyBorder="1"/>
    <xf numFmtId="2" fontId="19" fillId="0" borderId="33" xfId="2" applyNumberFormat="1" applyFont="1" applyBorder="1"/>
    <xf numFmtId="164" fontId="19" fillId="0" borderId="33" xfId="2" applyNumberFormat="1" applyFont="1" applyBorder="1"/>
    <xf numFmtId="0" fontId="17" fillId="2" borderId="0" xfId="3" applyFont="1" applyFill="1" applyAlignment="1">
      <alignment horizontal="left"/>
    </xf>
    <xf numFmtId="2" fontId="5" fillId="2" borderId="1" xfId="3" applyNumberFormat="1" applyFont="1" applyFill="1" applyBorder="1" applyAlignment="1">
      <alignment vertical="center"/>
    </xf>
    <xf numFmtId="2" fontId="6" fillId="0" borderId="1" xfId="3" applyNumberFormat="1" applyFont="1" applyBorder="1" applyAlignment="1">
      <alignment vertical="center"/>
    </xf>
    <xf numFmtId="2" fontId="6" fillId="0" borderId="1" xfId="4" applyNumberFormat="1" applyFont="1" applyFill="1" applyBorder="1" applyAlignment="1">
      <alignment vertical="center"/>
    </xf>
    <xf numFmtId="2" fontId="6" fillId="2" borderId="1" xfId="3" applyNumberFormat="1" applyFont="1" applyFill="1" applyBorder="1" applyAlignment="1">
      <alignment vertical="center"/>
    </xf>
    <xf numFmtId="2" fontId="7" fillId="2" borderId="1" xfId="3" applyNumberFormat="1" applyFont="1" applyFill="1" applyBorder="1" applyAlignment="1">
      <alignment vertical="center"/>
    </xf>
    <xf numFmtId="0" fontId="5" fillId="2" borderId="1" xfId="3" applyFont="1" applyFill="1" applyBorder="1" applyAlignment="1">
      <alignment wrapText="1"/>
    </xf>
    <xf numFmtId="0" fontId="20" fillId="2" borderId="0" xfId="3" applyFont="1" applyFill="1" applyAlignment="1">
      <alignment horizontal="left"/>
    </xf>
    <xf numFmtId="0" fontId="10" fillId="2" borderId="0" xfId="3" applyFont="1" applyFill="1" applyAlignment="1">
      <alignment horizontal="center"/>
    </xf>
    <xf numFmtId="166" fontId="11" fillId="2" borderId="0" xfId="3" applyNumberFormat="1" applyFont="1" applyFill="1" applyAlignment="1">
      <alignment horizontal="right"/>
    </xf>
    <xf numFmtId="166" fontId="19" fillId="2" borderId="0" xfId="3" applyNumberFormat="1" applyFont="1" applyFill="1" applyAlignment="1">
      <alignment horizontal="right"/>
    </xf>
    <xf numFmtId="0" fontId="20" fillId="2" borderId="0" xfId="3" applyFont="1" applyFill="1"/>
    <xf numFmtId="0" fontId="21" fillId="2" borderId="0" xfId="3" applyFont="1" applyFill="1"/>
    <xf numFmtId="166" fontId="17" fillId="2" borderId="0" xfId="3" applyNumberFormat="1" applyFont="1" applyFill="1"/>
    <xf numFmtId="166" fontId="6" fillId="2" borderId="0" xfId="3" applyNumberFormat="1" applyFont="1" applyFill="1"/>
    <xf numFmtId="0" fontId="22" fillId="2" borderId="0" xfId="3" applyFont="1" applyFill="1"/>
    <xf numFmtId="0" fontId="5" fillId="2" borderId="2" xfId="3" applyFont="1" applyFill="1" applyBorder="1" applyAlignment="1">
      <alignment vertical="center"/>
    </xf>
    <xf numFmtId="0" fontId="5" fillId="2" borderId="16" xfId="3" applyFont="1" applyFill="1" applyBorder="1" applyAlignment="1">
      <alignment vertical="center"/>
    </xf>
    <xf numFmtId="0" fontId="5" fillId="2" borderId="3" xfId="3" applyFont="1" applyFill="1" applyBorder="1" applyAlignment="1">
      <alignment vertical="center"/>
    </xf>
    <xf numFmtId="0" fontId="12" fillId="2" borderId="1" xfId="3" applyFont="1" applyFill="1" applyBorder="1"/>
    <xf numFmtId="0" fontId="7" fillId="2" borderId="1" xfId="3" applyFont="1" applyFill="1" applyBorder="1" applyAlignment="1">
      <alignment vertical="center"/>
    </xf>
    <xf numFmtId="0" fontId="12" fillId="2" borderId="0" xfId="3" applyFont="1" applyFill="1"/>
    <xf numFmtId="0" fontId="17" fillId="2" borderId="0" xfId="3" applyFont="1" applyFill="1"/>
    <xf numFmtId="164" fontId="4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64" fontId="5" fillId="0" borderId="25" xfId="2" applyNumberFormat="1" applyFont="1" applyBorder="1" applyAlignment="1">
      <alignment vertical="center"/>
    </xf>
    <xf numFmtId="0" fontId="5" fillId="0" borderId="29" xfId="2" applyFont="1" applyBorder="1" applyAlignment="1">
      <alignment horizontal="center" vertical="center"/>
    </xf>
    <xf numFmtId="164" fontId="5" fillId="0" borderId="1" xfId="2" quotePrefix="1" applyNumberFormat="1" applyFont="1" applyBorder="1" applyAlignment="1">
      <alignment horizontal="center" vertical="center"/>
    </xf>
    <xf numFmtId="164" fontId="5" fillId="0" borderId="30" xfId="2" quotePrefix="1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2" fontId="5" fillId="0" borderId="1" xfId="2" applyNumberFormat="1" applyFont="1" applyBorder="1" applyAlignment="1">
      <alignment horizontal="right" vertical="center"/>
    </xf>
    <xf numFmtId="2" fontId="5" fillId="0" borderId="30" xfId="2" applyNumberFormat="1" applyFont="1" applyBorder="1" applyAlignment="1">
      <alignment horizontal="right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2" fontId="7" fillId="0" borderId="33" xfId="2" applyNumberFormat="1" applyFont="1" applyBorder="1" applyAlignment="1">
      <alignment horizontal="right" vertical="center"/>
    </xf>
    <xf numFmtId="2" fontId="5" fillId="0" borderId="33" xfId="2" applyNumberFormat="1" applyFont="1" applyBorder="1" applyAlignment="1">
      <alignment horizontal="right" vertical="center"/>
    </xf>
    <xf numFmtId="2" fontId="7" fillId="0" borderId="34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164" fontId="5" fillId="0" borderId="29" xfId="2" quotePrefix="1" applyNumberFormat="1" applyFont="1" applyBorder="1" applyAlignment="1">
      <alignment horizontal="center" vertical="center"/>
    </xf>
    <xf numFmtId="0" fontId="5" fillId="0" borderId="40" xfId="2" applyFont="1" applyBorder="1" applyAlignment="1">
      <alignment vertical="center"/>
    </xf>
    <xf numFmtId="2" fontId="5" fillId="0" borderId="29" xfId="2" applyNumberFormat="1" applyFont="1" applyBorder="1" applyAlignment="1">
      <alignment horizontal="right"/>
    </xf>
    <xf numFmtId="0" fontId="7" fillId="0" borderId="41" xfId="2" applyFont="1" applyBorder="1" applyAlignment="1">
      <alignment vertical="center"/>
    </xf>
    <xf numFmtId="2" fontId="7" fillId="0" borderId="31" xfId="2" applyNumberFormat="1" applyFont="1" applyBorder="1" applyAlignment="1">
      <alignment horizontal="right"/>
    </xf>
    <xf numFmtId="2" fontId="7" fillId="0" borderId="33" xfId="2" applyNumberFormat="1" applyFont="1" applyBorder="1" applyAlignment="1">
      <alignment horizontal="right"/>
    </xf>
    <xf numFmtId="0" fontId="6" fillId="2" borderId="0" xfId="3" applyFont="1" applyFill="1" applyAlignment="1">
      <alignment horizontal="right"/>
    </xf>
    <xf numFmtId="0" fontId="6" fillId="2" borderId="1" xfId="3" applyFont="1" applyFill="1" applyBorder="1"/>
    <xf numFmtId="165" fontId="6" fillId="2" borderId="1" xfId="3" applyNumberFormat="1" applyFont="1" applyFill="1" applyBorder="1"/>
    <xf numFmtId="2" fontId="13" fillId="2" borderId="1" xfId="3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horizontal="left"/>
    </xf>
    <xf numFmtId="166" fontId="6" fillId="2" borderId="1" xfId="3" applyNumberFormat="1" applyFont="1" applyFill="1" applyBorder="1"/>
    <xf numFmtId="164" fontId="6" fillId="2" borderId="0" xfId="3" applyNumberFormat="1" applyFont="1" applyFill="1"/>
    <xf numFmtId="0" fontId="24" fillId="2" borderId="0" xfId="3" applyFont="1" applyFill="1" applyAlignment="1">
      <alignment horizontal="center"/>
    </xf>
    <xf numFmtId="2" fontId="6" fillId="2" borderId="1" xfId="3" quotePrefix="1" applyNumberFormat="1" applyFont="1" applyFill="1" applyBorder="1" applyAlignment="1">
      <alignment horizontal="center" vertical="center"/>
    </xf>
    <xf numFmtId="2" fontId="19" fillId="2" borderId="1" xfId="3" quotePrefix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left" vertical="center"/>
    </xf>
    <xf numFmtId="0" fontId="25" fillId="2" borderId="0" xfId="3" applyFont="1" applyFill="1"/>
    <xf numFmtId="0" fontId="5" fillId="2" borderId="0" xfId="3" applyFont="1" applyFill="1"/>
    <xf numFmtId="0" fontId="4" fillId="0" borderId="0" xfId="2" applyFont="1" applyAlignment="1">
      <alignment horizontal="center"/>
    </xf>
    <xf numFmtId="164" fontId="5" fillId="0" borderId="3" xfId="2" quotePrefix="1" applyNumberFormat="1" applyFont="1" applyBorder="1" applyAlignment="1">
      <alignment horizontal="center"/>
    </xf>
    <xf numFmtId="164" fontId="5" fillId="0" borderId="37" xfId="2" quotePrefix="1" applyNumberFormat="1" applyFont="1" applyBorder="1" applyAlignment="1">
      <alignment horizontal="center"/>
    </xf>
    <xf numFmtId="0" fontId="5" fillId="0" borderId="15" xfId="2" applyFont="1" applyBorder="1" applyAlignment="1">
      <alignment vertical="center"/>
    </xf>
    <xf numFmtId="2" fontId="5" fillId="0" borderId="16" xfId="2" applyNumberFormat="1" applyFont="1" applyBorder="1" applyAlignment="1">
      <alignment horizontal="center" vertical="center"/>
    </xf>
    <xf numFmtId="2" fontId="5" fillId="0" borderId="19" xfId="2" applyNumberFormat="1" applyFont="1" applyBorder="1" applyAlignment="1">
      <alignment horizontal="center" vertical="center"/>
    </xf>
    <xf numFmtId="2" fontId="5" fillId="0" borderId="43" xfId="2" applyNumberFormat="1" applyFont="1" applyBorder="1" applyAlignment="1">
      <alignment horizontal="center" vertical="center"/>
    </xf>
    <xf numFmtId="0" fontId="5" fillId="0" borderId="44" xfId="2" applyFont="1" applyBorder="1" applyAlignment="1">
      <alignment vertical="center"/>
    </xf>
    <xf numFmtId="2" fontId="5" fillId="0" borderId="23" xfId="2" applyNumberFormat="1" applyFont="1" applyBorder="1" applyAlignment="1">
      <alignment horizontal="center" vertical="center"/>
    </xf>
    <xf numFmtId="2" fontId="5" fillId="0" borderId="22" xfId="2" applyNumberFormat="1" applyFont="1" applyBorder="1" applyAlignment="1">
      <alignment horizontal="center" vertical="center"/>
    </xf>
    <xf numFmtId="2" fontId="5" fillId="0" borderId="45" xfId="2" applyNumberFormat="1" applyFont="1" applyBorder="1" applyAlignment="1">
      <alignment horizontal="center" vertical="center"/>
    </xf>
    <xf numFmtId="2" fontId="5" fillId="0" borderId="0" xfId="2" applyNumberFormat="1" applyFont="1"/>
    <xf numFmtId="164" fontId="5" fillId="0" borderId="1" xfId="2" quotePrefix="1" applyNumberFormat="1" applyFont="1" applyBorder="1" applyAlignment="1">
      <alignment horizontal="center"/>
    </xf>
    <xf numFmtId="0" fontId="5" fillId="0" borderId="1" xfId="2" quotePrefix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right"/>
    </xf>
    <xf numFmtId="0" fontId="5" fillId="0" borderId="31" xfId="2" applyFont="1" applyBorder="1" applyAlignment="1">
      <alignment vertical="center"/>
    </xf>
    <xf numFmtId="2" fontId="5" fillId="0" borderId="33" xfId="2" applyNumberFormat="1" applyFont="1" applyBorder="1"/>
    <xf numFmtId="2" fontId="5" fillId="0" borderId="33" xfId="2" applyNumberFormat="1" applyFont="1" applyBorder="1" applyAlignment="1">
      <alignment horizontal="center"/>
    </xf>
    <xf numFmtId="2" fontId="5" fillId="0" borderId="33" xfId="2" applyNumberFormat="1" applyFont="1" applyBorder="1" applyAlignment="1">
      <alignment horizontal="right"/>
    </xf>
    <xf numFmtId="2" fontId="6" fillId="0" borderId="33" xfId="2" applyNumberFormat="1" applyFont="1" applyBorder="1"/>
    <xf numFmtId="0" fontId="26" fillId="0" borderId="52" xfId="2" applyFont="1" applyBorder="1" applyAlignment="1">
      <alignment horizontal="center"/>
    </xf>
    <xf numFmtId="0" fontId="7" fillId="0" borderId="19" xfId="2" applyFont="1" applyBorder="1"/>
    <xf numFmtId="2" fontId="5" fillId="0" borderId="19" xfId="2" applyNumberFormat="1" applyFont="1" applyBorder="1"/>
    <xf numFmtId="2" fontId="5" fillId="0" borderId="19" xfId="2" applyNumberFormat="1" applyFont="1" applyBorder="1" applyAlignment="1">
      <alignment horizontal="right"/>
    </xf>
    <xf numFmtId="2" fontId="5" fillId="0" borderId="16" xfId="2" applyNumberFormat="1" applyFont="1" applyBorder="1" applyAlignment="1">
      <alignment horizontal="right"/>
    </xf>
    <xf numFmtId="2" fontId="5" fillId="0" borderId="43" xfId="2" applyNumberFormat="1" applyFont="1" applyBorder="1" applyAlignment="1">
      <alignment horizontal="right"/>
    </xf>
    <xf numFmtId="0" fontId="26" fillId="0" borderId="0" xfId="2" applyFont="1"/>
    <xf numFmtId="0" fontId="5" fillId="0" borderId="52" xfId="2" applyFont="1" applyBorder="1" applyAlignment="1">
      <alignment horizontal="center"/>
    </xf>
    <xf numFmtId="0" fontId="5" fillId="0" borderId="19" xfId="2" applyFont="1" applyBorder="1" applyAlignment="1">
      <alignment vertical="top"/>
    </xf>
    <xf numFmtId="0" fontId="5" fillId="0" borderId="19" xfId="2" applyFont="1" applyBorder="1" applyAlignment="1">
      <alignment horizontal="left" vertical="top" wrapText="1"/>
    </xf>
    <xf numFmtId="0" fontId="27" fillId="0" borderId="52" xfId="2" applyFont="1" applyBorder="1" applyAlignment="1">
      <alignment horizontal="center"/>
    </xf>
    <xf numFmtId="0" fontId="27" fillId="0" borderId="0" xfId="2" applyFont="1"/>
    <xf numFmtId="0" fontId="5" fillId="0" borderId="52" xfId="2" applyFont="1" applyBorder="1"/>
    <xf numFmtId="0" fontId="5" fillId="0" borderId="53" xfId="2" applyFont="1" applyBorder="1"/>
    <xf numFmtId="0" fontId="5" fillId="0" borderId="54" xfId="2" applyFont="1" applyBorder="1"/>
    <xf numFmtId="2" fontId="5" fillId="0" borderId="54" xfId="2" applyNumberFormat="1" applyFont="1" applyBorder="1"/>
    <xf numFmtId="2" fontId="5" fillId="0" borderId="54" xfId="2" applyNumberFormat="1" applyFont="1" applyBorder="1" applyAlignment="1">
      <alignment horizontal="right"/>
    </xf>
    <xf numFmtId="2" fontId="5" fillId="0" borderId="55" xfId="2" applyNumberFormat="1" applyFont="1" applyBorder="1" applyAlignment="1">
      <alignment horizontal="right"/>
    </xf>
    <xf numFmtId="2" fontId="5" fillId="0" borderId="56" xfId="2" applyNumberFormat="1" applyFont="1" applyBorder="1" applyAlignment="1">
      <alignment horizontal="right"/>
    </xf>
    <xf numFmtId="0" fontId="7" fillId="0" borderId="52" xfId="2" applyFont="1" applyBorder="1" applyAlignment="1">
      <alignment horizontal="center"/>
    </xf>
    <xf numFmtId="2" fontId="7" fillId="0" borderId="19" xfId="2" applyNumberFormat="1" applyFont="1" applyBorder="1" applyAlignment="1">
      <alignment horizontal="center"/>
    </xf>
    <xf numFmtId="2" fontId="7" fillId="0" borderId="43" xfId="2" applyNumberFormat="1" applyFont="1" applyBorder="1" applyAlignment="1">
      <alignment horizontal="center"/>
    </xf>
    <xf numFmtId="2" fontId="5" fillId="0" borderId="19" xfId="2" applyNumberFormat="1" applyFont="1" applyBorder="1" applyAlignment="1">
      <alignment horizontal="center"/>
    </xf>
    <xf numFmtId="2" fontId="5" fillId="0" borderId="43" xfId="2" applyNumberFormat="1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2" fontId="7" fillId="0" borderId="13" xfId="2" applyNumberFormat="1" applyFont="1" applyBorder="1" applyAlignment="1">
      <alignment horizontal="center"/>
    </xf>
    <xf numFmtId="2" fontId="7" fillId="0" borderId="57" xfId="2" applyNumberFormat="1" applyFont="1" applyBorder="1" applyAlignment="1">
      <alignment horizontal="center"/>
    </xf>
    <xf numFmtId="0" fontId="7" fillId="0" borderId="21" xfId="2" applyFont="1" applyBorder="1"/>
    <xf numFmtId="0" fontId="7" fillId="0" borderId="22" xfId="2" applyFont="1" applyBorder="1"/>
    <xf numFmtId="2" fontId="7" fillId="0" borderId="22" xfId="2" applyNumberFormat="1" applyFont="1" applyBorder="1" applyAlignment="1">
      <alignment horizontal="center"/>
    </xf>
    <xf numFmtId="2" fontId="7" fillId="0" borderId="45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top"/>
    </xf>
    <xf numFmtId="0" fontId="7" fillId="0" borderId="1" xfId="2" applyFont="1" applyBorder="1" applyAlignment="1">
      <alignment vertical="top" wrapText="1"/>
    </xf>
    <xf numFmtId="2" fontId="19" fillId="0" borderId="1" xfId="2" applyNumberFormat="1" applyFont="1" applyBorder="1" applyAlignment="1">
      <alignment horizontal="right"/>
    </xf>
    <xf numFmtId="0" fontId="5" fillId="0" borderId="29" xfId="2" quotePrefix="1" applyFont="1" applyBorder="1" applyAlignment="1">
      <alignment horizontal="center" vertical="top"/>
    </xf>
    <xf numFmtId="0" fontId="5" fillId="0" borderId="1" xfId="2" applyFont="1" applyBorder="1" applyAlignment="1">
      <alignment vertical="top"/>
    </xf>
    <xf numFmtId="2" fontId="6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left" vertical="top" wrapText="1"/>
    </xf>
    <xf numFmtId="0" fontId="5" fillId="0" borderId="29" xfId="2" quotePrefix="1" applyFont="1" applyBorder="1" applyAlignment="1">
      <alignment vertical="top"/>
    </xf>
    <xf numFmtId="0" fontId="7" fillId="0" borderId="29" xfId="2" applyFont="1" applyBorder="1" applyAlignment="1">
      <alignment horizontal="center" vertical="center"/>
    </xf>
    <xf numFmtId="0" fontId="5" fillId="0" borderId="1" xfId="2" applyFont="1" applyBorder="1" applyAlignment="1">
      <alignment vertical="top" wrapText="1"/>
    </xf>
    <xf numFmtId="0" fontId="7" fillId="0" borderId="29" xfId="2" applyFont="1" applyBorder="1" applyAlignment="1">
      <alignment vertical="top"/>
    </xf>
    <xf numFmtId="0" fontId="7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/>
    </xf>
    <xf numFmtId="168" fontId="5" fillId="0" borderId="1" xfId="2" applyNumberFormat="1" applyFont="1" applyBorder="1" applyAlignment="1">
      <alignment horizontal="left" vertical="top"/>
    </xf>
    <xf numFmtId="0" fontId="5" fillId="0" borderId="31" xfId="2" applyFont="1" applyBorder="1" applyAlignment="1">
      <alignment vertical="top"/>
    </xf>
    <xf numFmtId="0" fontId="7" fillId="0" borderId="33" xfId="2" applyFont="1" applyBorder="1" applyAlignment="1">
      <alignment vertical="top"/>
    </xf>
    <xf numFmtId="1" fontId="7" fillId="0" borderId="33" xfId="2" applyNumberFormat="1" applyFont="1" applyBorder="1"/>
    <xf numFmtId="2" fontId="19" fillId="0" borderId="33" xfId="2" applyNumberFormat="1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0" fontId="13" fillId="2" borderId="0" xfId="6" applyFont="1" applyFill="1"/>
    <xf numFmtId="0" fontId="14" fillId="2" borderId="0" xfId="6" applyFont="1" applyFill="1" applyAlignment="1">
      <alignment horizontal="center" vertical="top"/>
    </xf>
    <xf numFmtId="0" fontId="14" fillId="2" borderId="35" xfId="6" applyFont="1" applyFill="1" applyBorder="1" applyAlignment="1">
      <alignment horizontal="center" vertical="top"/>
    </xf>
    <xf numFmtId="0" fontId="31" fillId="2" borderId="1" xfId="6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right" vertical="center"/>
    </xf>
    <xf numFmtId="2" fontId="33" fillId="2" borderId="1" xfId="6" applyNumberFormat="1" applyFont="1" applyFill="1" applyBorder="1" applyAlignment="1">
      <alignment horizontal="right" vertical="center"/>
    </xf>
    <xf numFmtId="1" fontId="33" fillId="2" borderId="1" xfId="6" applyNumberFormat="1" applyFont="1" applyFill="1" applyBorder="1" applyAlignment="1">
      <alignment horizontal="right" vertical="center"/>
    </xf>
    <xf numFmtId="169" fontId="33" fillId="2" borderId="1" xfId="6" applyNumberFormat="1" applyFont="1" applyFill="1" applyBorder="1" applyAlignment="1">
      <alignment horizontal="right" vertical="center"/>
    </xf>
    <xf numFmtId="0" fontId="24" fillId="2" borderId="0" xfId="6" applyFont="1" applyFill="1" applyAlignment="1">
      <alignment horizontal="left"/>
    </xf>
    <xf numFmtId="0" fontId="14" fillId="2" borderId="0" xfId="6" applyFont="1" applyFill="1" applyAlignment="1">
      <alignment horizontal="center"/>
    </xf>
    <xf numFmtId="0" fontId="35" fillId="2" borderId="0" xfId="6" applyFont="1" applyFill="1"/>
    <xf numFmtId="0" fontId="35" fillId="2" borderId="35" xfId="6" applyFont="1" applyFill="1" applyBorder="1"/>
    <xf numFmtId="164" fontId="13" fillId="2" borderId="1" xfId="6" applyNumberFormat="1" applyFont="1" applyFill="1" applyBorder="1" applyAlignment="1">
      <alignment horizontal="right" vertical="center"/>
    </xf>
    <xf numFmtId="0" fontId="25" fillId="2" borderId="0" xfId="6" applyFont="1" applyFill="1"/>
    <xf numFmtId="0" fontId="6" fillId="2" borderId="0" xfId="6" applyFont="1" applyFill="1" applyAlignment="1">
      <alignment horizontal="left"/>
    </xf>
    <xf numFmtId="0" fontId="6" fillId="2" borderId="0" xfId="6" applyFont="1" applyFill="1"/>
    <xf numFmtId="0" fontId="38" fillId="2" borderId="0" xfId="6" applyFont="1" applyFill="1"/>
    <xf numFmtId="164" fontId="33" fillId="2" borderId="1" xfId="6" applyNumberFormat="1" applyFont="1" applyFill="1" applyBorder="1" applyAlignment="1">
      <alignment horizontal="right" vertical="center" wrapText="1"/>
    </xf>
    <xf numFmtId="2" fontId="33" fillId="2" borderId="1" xfId="6" applyNumberFormat="1" applyFont="1" applyFill="1" applyBorder="1" applyAlignment="1">
      <alignment horizontal="right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right" vertical="center" wrapText="1"/>
    </xf>
    <xf numFmtId="1" fontId="17" fillId="2" borderId="1" xfId="6" applyNumberFormat="1" applyFont="1" applyFill="1" applyBorder="1" applyAlignment="1">
      <alignment horizontal="right" vertical="center" wrapText="1"/>
    </xf>
    <xf numFmtId="164" fontId="13" fillId="2" borderId="0" xfId="6" applyNumberFormat="1" applyFont="1" applyFill="1"/>
    <xf numFmtId="2" fontId="17" fillId="2" borderId="1" xfId="6" applyNumberFormat="1" applyFont="1" applyFill="1" applyBorder="1" applyAlignment="1">
      <alignment horizontal="right" vertical="center" wrapText="1"/>
    </xf>
    <xf numFmtId="0" fontId="11" fillId="0" borderId="1" xfId="6" applyFont="1" applyBorder="1" applyAlignment="1">
      <alignment horizontal="center" vertical="center" wrapText="1"/>
    </xf>
    <xf numFmtId="1" fontId="6" fillId="2" borderId="1" xfId="6" applyNumberFormat="1" applyFont="1" applyFill="1" applyBorder="1" applyAlignment="1">
      <alignment horizontal="right" vertical="center" wrapText="1"/>
    </xf>
    <xf numFmtId="2" fontId="6" fillId="2" borderId="1" xfId="6" applyNumberFormat="1" applyFont="1" applyFill="1" applyBorder="1" applyAlignment="1">
      <alignment horizontal="right" vertical="center" wrapText="1"/>
    </xf>
    <xf numFmtId="0" fontId="43" fillId="2" borderId="1" xfId="3" applyFont="1" applyFill="1" applyBorder="1"/>
    <xf numFmtId="0" fontId="13" fillId="2" borderId="1" xfId="3" applyFont="1" applyFill="1" applyBorder="1"/>
    <xf numFmtId="43" fontId="6" fillId="0" borderId="1" xfId="0" applyNumberFormat="1" applyFont="1" applyBorder="1" applyAlignment="1">
      <alignment horizontal="right" vertical="center"/>
    </xf>
    <xf numFmtId="43" fontId="6" fillId="0" borderId="1" xfId="5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0" fontId="43" fillId="2" borderId="1" xfId="3" applyFont="1" applyFill="1" applyBorder="1" applyAlignment="1">
      <alignment horizontal="center" vertical="center"/>
    </xf>
    <xf numFmtId="0" fontId="13" fillId="2" borderId="1" xfId="6" applyFont="1" applyFill="1" applyBorder="1"/>
    <xf numFmtId="0" fontId="43" fillId="2" borderId="1" xfId="6" applyFont="1" applyFill="1" applyBorder="1"/>
    <xf numFmtId="1" fontId="44" fillId="0" borderId="1" xfId="0" applyNumberFormat="1" applyFont="1" applyBorder="1" applyAlignment="1">
      <alignment vertical="center" wrapText="1"/>
    </xf>
    <xf numFmtId="2" fontId="13" fillId="2" borderId="1" xfId="6" applyNumberFormat="1" applyFont="1" applyFill="1" applyBorder="1"/>
    <xf numFmtId="1" fontId="34" fillId="0" borderId="1" xfId="0" applyNumberFormat="1" applyFont="1" applyBorder="1" applyAlignment="1">
      <alignment horizontal="right" vertical="center" wrapText="1"/>
    </xf>
    <xf numFmtId="1" fontId="45" fillId="0" borderId="1" xfId="0" applyNumberFormat="1" applyFont="1" applyBorder="1" applyAlignment="1">
      <alignment horizontal="right" vertical="center" wrapText="1"/>
    </xf>
    <xf numFmtId="0" fontId="31" fillId="2" borderId="1" xfId="6" applyFont="1" applyFill="1" applyBorder="1" applyAlignment="1">
      <alignment horizontal="center" vertical="center" wrapText="1"/>
    </xf>
    <xf numFmtId="0" fontId="17" fillId="2" borderId="0" xfId="3" applyFont="1" applyFill="1" applyBorder="1"/>
    <xf numFmtId="2" fontId="38" fillId="0" borderId="1" xfId="0" applyNumberFormat="1" applyFont="1" applyBorder="1" applyAlignment="1">
      <alignment vertical="center"/>
    </xf>
    <xf numFmtId="2" fontId="13" fillId="2" borderId="1" xfId="3" applyNumberFormat="1" applyFont="1" applyFill="1" applyBorder="1"/>
    <xf numFmtId="0" fontId="35" fillId="2" borderId="1" xfId="3" applyFont="1" applyFill="1" applyBorder="1"/>
    <xf numFmtId="1" fontId="13" fillId="2" borderId="0" xfId="6" applyNumberFormat="1" applyFont="1" applyFill="1"/>
    <xf numFmtId="164" fontId="13" fillId="2" borderId="1" xfId="6" applyNumberFormat="1" applyFont="1" applyFill="1" applyBorder="1"/>
    <xf numFmtId="0" fontId="5" fillId="0" borderId="29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0" borderId="31" xfId="2" applyFont="1" applyBorder="1" applyAlignment="1">
      <alignment horizontal="right"/>
    </xf>
    <xf numFmtId="0" fontId="5" fillId="0" borderId="32" xfId="2" applyFont="1" applyBorder="1" applyAlignment="1">
      <alignment horizontal="right"/>
    </xf>
    <xf numFmtId="0" fontId="4" fillId="0" borderId="0" xfId="2" applyFont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20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21" xfId="2" applyFont="1" applyBorder="1" applyAlignment="1">
      <alignment horizontal="right"/>
    </xf>
    <xf numFmtId="0" fontId="5" fillId="0" borderId="22" xfId="2" applyFont="1" applyBorder="1" applyAlignment="1">
      <alignment horizontal="right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left"/>
    </xf>
    <xf numFmtId="0" fontId="17" fillId="2" borderId="35" xfId="3" applyFont="1" applyFill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7" fillId="2" borderId="58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left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31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164" fontId="7" fillId="0" borderId="27" xfId="2" applyNumberFormat="1" applyFont="1" applyBorder="1" applyAlignment="1">
      <alignment horizontal="center" vertical="center"/>
    </xf>
    <xf numFmtId="164" fontId="7" fillId="0" borderId="28" xfId="2" applyNumberFormat="1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164" fontId="7" fillId="0" borderId="38" xfId="2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17" fillId="2" borderId="0" xfId="3" applyFont="1" applyFill="1" applyAlignment="1">
      <alignment horizontal="right"/>
    </xf>
    <xf numFmtId="164" fontId="19" fillId="2" borderId="2" xfId="3" applyNumberFormat="1" applyFont="1" applyFill="1" applyBorder="1" applyAlignment="1">
      <alignment horizontal="center" vertical="center"/>
    </xf>
    <xf numFmtId="164" fontId="19" fillId="2" borderId="3" xfId="3" applyNumberFormat="1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 wrapText="1"/>
    </xf>
    <xf numFmtId="0" fontId="19" fillId="2" borderId="5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/>
    </xf>
    <xf numFmtId="164" fontId="7" fillId="0" borderId="10" xfId="2" applyNumberFormat="1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0" fontId="5" fillId="0" borderId="25" xfId="2" applyFont="1" applyBorder="1" applyAlignment="1">
      <alignment horizontal="left" vertical="center"/>
    </xf>
    <xf numFmtId="0" fontId="5" fillId="0" borderId="29" xfId="2" applyFont="1" applyBorder="1" applyAlignment="1">
      <alignment horizontal="left" vertical="center"/>
    </xf>
    <xf numFmtId="164" fontId="7" fillId="0" borderId="27" xfId="2" applyNumberFormat="1" applyFont="1" applyBorder="1" applyAlignment="1">
      <alignment horizontal="center"/>
    </xf>
    <xf numFmtId="0" fontId="19" fillId="2" borderId="1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19" fillId="2" borderId="58" xfId="3" applyFont="1" applyFill="1" applyBorder="1" applyAlignment="1">
      <alignment horizontal="center" vertical="center" wrapText="1"/>
    </xf>
    <xf numFmtId="0" fontId="19" fillId="2" borderId="35" xfId="3" applyFont="1" applyFill="1" applyBorder="1" applyAlignment="1">
      <alignment horizontal="center" vertical="center" wrapText="1"/>
    </xf>
    <xf numFmtId="0" fontId="6" fillId="2" borderId="0" xfId="6" applyFont="1" applyFill="1" applyAlignment="1">
      <alignment horizontal="left"/>
    </xf>
    <xf numFmtId="0" fontId="17" fillId="2" borderId="1" xfId="6" applyFont="1" applyFill="1" applyBorder="1" applyAlignment="1">
      <alignment horizontal="left" vertical="center" wrapText="1" indent="1"/>
    </xf>
    <xf numFmtId="0" fontId="12" fillId="2" borderId="35" xfId="6" applyFont="1" applyFill="1" applyBorder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center" vertical="center" wrapText="1"/>
    </xf>
    <xf numFmtId="0" fontId="17" fillId="2" borderId="2" xfId="6" applyFont="1" applyFill="1" applyBorder="1" applyAlignment="1">
      <alignment horizontal="left" vertical="center" wrapText="1" indent="1"/>
    </xf>
    <xf numFmtId="0" fontId="17" fillId="2" borderId="3" xfId="6" applyFont="1" applyFill="1" applyBorder="1" applyAlignment="1">
      <alignment horizontal="left" vertical="center" wrapText="1" indent="1"/>
    </xf>
    <xf numFmtId="0" fontId="11" fillId="2" borderId="58" xfId="6" applyFont="1" applyFill="1" applyBorder="1" applyAlignment="1">
      <alignment horizontal="center" vertical="center" wrapText="1"/>
    </xf>
    <xf numFmtId="0" fontId="11" fillId="2" borderId="35" xfId="6" applyFont="1" applyFill="1" applyBorder="1" applyAlignment="1">
      <alignment horizontal="center" vertical="center" wrapText="1"/>
    </xf>
    <xf numFmtId="0" fontId="17" fillId="2" borderId="0" xfId="6" applyFont="1" applyFill="1" applyAlignment="1">
      <alignment horizontal="left"/>
    </xf>
    <xf numFmtId="0" fontId="42" fillId="2" borderId="0" xfId="6" applyFont="1" applyFill="1"/>
    <xf numFmtId="0" fontId="17" fillId="2" borderId="0" xfId="6" applyFont="1" applyFill="1"/>
    <xf numFmtId="0" fontId="41" fillId="2" borderId="1" xfId="6" applyFont="1" applyFill="1" applyBorder="1" applyAlignment="1">
      <alignment horizontal="left" vertical="center" wrapText="1" indent="1"/>
    </xf>
    <xf numFmtId="0" fontId="41" fillId="2" borderId="2" xfId="6" applyFont="1" applyFill="1" applyBorder="1" applyAlignment="1">
      <alignment horizontal="left" vertical="center" wrapText="1" indent="1"/>
    </xf>
    <xf numFmtId="0" fontId="41" fillId="2" borderId="3" xfId="6" applyFont="1" applyFill="1" applyBorder="1" applyAlignment="1">
      <alignment horizontal="left" vertical="center" wrapText="1" indent="1"/>
    </xf>
    <xf numFmtId="0" fontId="40" fillId="2" borderId="1" xfId="6" applyFont="1" applyFill="1" applyBorder="1" applyAlignment="1">
      <alignment horizontal="center" vertical="center" wrapText="1"/>
    </xf>
    <xf numFmtId="14" fontId="19" fillId="0" borderId="1" xfId="6" quotePrefix="1" applyNumberFormat="1" applyFont="1" applyBorder="1" applyAlignment="1">
      <alignment horizontal="center" vertical="center"/>
    </xf>
    <xf numFmtId="14" fontId="19" fillId="0" borderId="1" xfId="6" applyNumberFormat="1" applyFont="1" applyBorder="1" applyAlignment="1">
      <alignment horizontal="center" vertical="center"/>
    </xf>
    <xf numFmtId="0" fontId="31" fillId="2" borderId="58" xfId="6" applyFont="1" applyFill="1" applyBorder="1" applyAlignment="1">
      <alignment horizontal="center" vertical="center" wrapText="1"/>
    </xf>
    <xf numFmtId="0" fontId="31" fillId="2" borderId="35" xfId="6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center" vertical="center" wrapText="1"/>
    </xf>
    <xf numFmtId="0" fontId="23" fillId="2" borderId="0" xfId="6" applyFont="1" applyFill="1" applyAlignment="1">
      <alignment horizontal="center" vertical="center"/>
    </xf>
    <xf numFmtId="0" fontId="5" fillId="2" borderId="0" xfId="6" applyFont="1" applyFill="1" applyAlignment="1">
      <alignment horizontal="left" indent="4"/>
    </xf>
    <xf numFmtId="0" fontId="31" fillId="2" borderId="2" xfId="6" applyFont="1" applyFill="1" applyBorder="1" applyAlignment="1">
      <alignment horizontal="center" vertical="center" wrapText="1"/>
    </xf>
    <xf numFmtId="0" fontId="31" fillId="2" borderId="16" xfId="6" applyFont="1" applyFill="1" applyBorder="1" applyAlignment="1">
      <alignment horizontal="center" vertical="center" wrapText="1"/>
    </xf>
    <xf numFmtId="0" fontId="31" fillId="2" borderId="3" xfId="6" applyFont="1" applyFill="1" applyBorder="1" applyAlignment="1">
      <alignment horizontal="center" vertical="center" wrapText="1"/>
    </xf>
    <xf numFmtId="167" fontId="19" fillId="0" borderId="1" xfId="6" quotePrefix="1" applyNumberFormat="1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167" fontId="19" fillId="0" borderId="1" xfId="6" applyNumberFormat="1" applyFont="1" applyBorder="1" applyAlignment="1">
      <alignment horizontal="center" vertical="center"/>
    </xf>
    <xf numFmtId="0" fontId="39" fillId="2" borderId="2" xfId="6" applyFont="1" applyFill="1" applyBorder="1" applyAlignment="1">
      <alignment horizontal="center" vertical="center" wrapText="1"/>
    </xf>
    <xf numFmtId="0" fontId="39" fillId="2" borderId="3" xfId="6" applyFont="1" applyFill="1" applyBorder="1" applyAlignment="1">
      <alignment horizontal="center" vertical="center" wrapText="1"/>
    </xf>
    <xf numFmtId="0" fontId="39" fillId="2" borderId="2" xfId="6" applyFont="1" applyFill="1" applyBorder="1" applyAlignment="1">
      <alignment horizontal="center" vertical="top" wrapText="1"/>
    </xf>
    <xf numFmtId="0" fontId="39" fillId="2" borderId="3" xfId="6" applyFont="1" applyFill="1" applyBorder="1" applyAlignment="1">
      <alignment horizontal="center" vertical="top" wrapText="1"/>
    </xf>
    <xf numFmtId="0" fontId="35" fillId="2" borderId="0" xfId="6" applyFont="1" applyFill="1" applyAlignment="1">
      <alignment vertical="center"/>
    </xf>
    <xf numFmtId="0" fontId="31" fillId="2" borderId="1" xfId="6" applyFont="1" applyFill="1" applyBorder="1" applyAlignment="1">
      <alignment horizontal="center" vertical="center" wrapText="1"/>
    </xf>
    <xf numFmtId="0" fontId="6" fillId="2" borderId="0" xfId="6" applyFont="1" applyFill="1" applyAlignment="1">
      <alignment horizontal="left" wrapText="1"/>
    </xf>
    <xf numFmtId="0" fontId="37" fillId="2" borderId="1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36" fillId="2" borderId="58" xfId="6" applyFont="1" applyFill="1" applyBorder="1" applyAlignment="1">
      <alignment horizontal="center" vertical="center" wrapText="1"/>
    </xf>
    <xf numFmtId="0" fontId="36" fillId="2" borderId="35" xfId="6" applyFont="1" applyFill="1" applyBorder="1" applyAlignment="1">
      <alignment horizontal="center" vertical="center" wrapText="1"/>
    </xf>
    <xf numFmtId="0" fontId="36" fillId="2" borderId="1" xfId="6" applyFont="1" applyFill="1" applyBorder="1" applyAlignment="1">
      <alignment horizontal="center" vertical="center" wrapText="1"/>
    </xf>
    <xf numFmtId="0" fontId="31" fillId="2" borderId="1" xfId="6" quotePrefix="1" applyFont="1" applyFill="1" applyBorder="1" applyAlignment="1">
      <alignment horizontal="center" vertical="center" wrapText="1"/>
    </xf>
    <xf numFmtId="0" fontId="5" fillId="0" borderId="48" xfId="2" applyFont="1" applyBorder="1" applyAlignment="1">
      <alignment horizontal="center" wrapText="1"/>
    </xf>
    <xf numFmtId="0" fontId="5" fillId="0" borderId="37" xfId="2" applyFont="1" applyBorder="1" applyAlignment="1">
      <alignment horizontal="center" wrapText="1"/>
    </xf>
    <xf numFmtId="0" fontId="7" fillId="0" borderId="46" xfId="2" applyFont="1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/>
    </xf>
    <xf numFmtId="0" fontId="7" fillId="0" borderId="25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31" fillId="2" borderId="1" xfId="6" applyFont="1" applyFill="1" applyBorder="1" applyAlignment="1">
      <alignment horizontal="center" vertical="top" wrapText="1"/>
    </xf>
    <xf numFmtId="0" fontId="36" fillId="0" borderId="40" xfId="6" applyFont="1" applyBorder="1" applyAlignment="1">
      <alignment horizontal="center" vertical="center" wrapText="1"/>
    </xf>
    <xf numFmtId="0" fontId="36" fillId="0" borderId="59" xfId="6" applyFont="1" applyBorder="1" applyAlignment="1">
      <alignment horizontal="center" vertical="center" wrapText="1"/>
    </xf>
    <xf numFmtId="0" fontId="36" fillId="0" borderId="63" xfId="6" applyFont="1" applyBorder="1" applyAlignment="1">
      <alignment horizontal="center" vertical="center" wrapText="1"/>
    </xf>
    <xf numFmtId="0" fontId="31" fillId="2" borderId="16" xfId="6" applyFont="1" applyFill="1" applyBorder="1" applyAlignment="1">
      <alignment vertical="center" wrapText="1"/>
    </xf>
    <xf numFmtId="1" fontId="33" fillId="0" borderId="1" xfId="0" applyNumberFormat="1" applyFont="1" applyBorder="1" applyAlignment="1">
      <alignment vertical="center" wrapText="1"/>
    </xf>
    <xf numFmtId="2" fontId="33" fillId="0" borderId="1" xfId="0" applyNumberFormat="1" applyFont="1" applyBorder="1" applyAlignment="1">
      <alignment vertical="center" wrapText="1"/>
    </xf>
    <xf numFmtId="0" fontId="6" fillId="2" borderId="1" xfId="6" applyFont="1" applyFill="1" applyBorder="1"/>
  </cellXfs>
  <cellStyles count="9">
    <cellStyle name="Comma" xfId="5" builtinId="3"/>
    <cellStyle name="Comma 2" xfId="4"/>
    <cellStyle name="Comma 3" xfId="8"/>
    <cellStyle name="Normal" xfId="0" builtinId="0"/>
    <cellStyle name="Normal 2" xfId="1"/>
    <cellStyle name="Normal 3" xfId="2"/>
    <cellStyle name="Normal 4" xfId="3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0"/>
  <sheetViews>
    <sheetView showGridLines="0" topLeftCell="A13" workbookViewId="0">
      <selection activeCell="AA31" sqref="AA31"/>
    </sheetView>
  </sheetViews>
  <sheetFormatPr defaultColWidth="7.77734375" defaultRowHeight="12.75"/>
  <cols>
    <col min="1" max="1" width="2.33203125" style="3" customWidth="1"/>
    <col min="2" max="2" width="9.5546875" style="3" customWidth="1"/>
    <col min="3" max="3" width="8.6640625" style="3" bestFit="1" customWidth="1"/>
    <col min="4" max="20" width="6.109375" style="3" bestFit="1" customWidth="1"/>
    <col min="21" max="21" width="6.5546875" style="3" customWidth="1"/>
    <col min="22" max="22" width="6.109375" style="3" customWidth="1"/>
    <col min="23" max="24" width="6.77734375" style="3" customWidth="1"/>
    <col min="25" max="25" width="6.88671875" style="3" customWidth="1"/>
    <col min="26" max="255" width="7.77734375" style="3"/>
    <col min="256" max="256" width="2.33203125" style="3" customWidth="1"/>
    <col min="257" max="257" width="5.44140625" style="3" customWidth="1"/>
    <col min="258" max="258" width="8.6640625" style="3" bestFit="1" customWidth="1"/>
    <col min="259" max="275" width="6.109375" style="3" bestFit="1" customWidth="1"/>
    <col min="276" max="276" width="6.5546875" style="3" customWidth="1"/>
    <col min="277" max="277" width="6.109375" style="3" customWidth="1"/>
    <col min="278" max="279" width="6.77734375" style="3" customWidth="1"/>
    <col min="280" max="280" width="6.88671875" style="3" customWidth="1"/>
    <col min="281" max="281" width="6.33203125" style="3" customWidth="1"/>
    <col min="282" max="511" width="7.77734375" style="3"/>
    <col min="512" max="512" width="2.33203125" style="3" customWidth="1"/>
    <col min="513" max="513" width="5.44140625" style="3" customWidth="1"/>
    <col min="514" max="514" width="8.6640625" style="3" bestFit="1" customWidth="1"/>
    <col min="515" max="531" width="6.109375" style="3" bestFit="1" customWidth="1"/>
    <col min="532" max="532" width="6.5546875" style="3" customWidth="1"/>
    <col min="533" max="533" width="6.109375" style="3" customWidth="1"/>
    <col min="534" max="535" width="6.77734375" style="3" customWidth="1"/>
    <col min="536" max="536" width="6.88671875" style="3" customWidth="1"/>
    <col min="537" max="537" width="6.33203125" style="3" customWidth="1"/>
    <col min="538" max="767" width="7.77734375" style="3"/>
    <col min="768" max="768" width="2.33203125" style="3" customWidth="1"/>
    <col min="769" max="769" width="5.44140625" style="3" customWidth="1"/>
    <col min="770" max="770" width="8.6640625" style="3" bestFit="1" customWidth="1"/>
    <col min="771" max="787" width="6.109375" style="3" bestFit="1" customWidth="1"/>
    <col min="788" max="788" width="6.5546875" style="3" customWidth="1"/>
    <col min="789" max="789" width="6.109375" style="3" customWidth="1"/>
    <col min="790" max="791" width="6.77734375" style="3" customWidth="1"/>
    <col min="792" max="792" width="6.88671875" style="3" customWidth="1"/>
    <col min="793" max="793" width="6.33203125" style="3" customWidth="1"/>
    <col min="794" max="1023" width="7.77734375" style="3"/>
    <col min="1024" max="1024" width="2.33203125" style="3" customWidth="1"/>
    <col min="1025" max="1025" width="5.44140625" style="3" customWidth="1"/>
    <col min="1026" max="1026" width="8.6640625" style="3" bestFit="1" customWidth="1"/>
    <col min="1027" max="1043" width="6.109375" style="3" bestFit="1" customWidth="1"/>
    <col min="1044" max="1044" width="6.5546875" style="3" customWidth="1"/>
    <col min="1045" max="1045" width="6.109375" style="3" customWidth="1"/>
    <col min="1046" max="1047" width="6.77734375" style="3" customWidth="1"/>
    <col min="1048" max="1048" width="6.88671875" style="3" customWidth="1"/>
    <col min="1049" max="1049" width="6.33203125" style="3" customWidth="1"/>
    <col min="1050" max="1279" width="7.77734375" style="3"/>
    <col min="1280" max="1280" width="2.33203125" style="3" customWidth="1"/>
    <col min="1281" max="1281" width="5.44140625" style="3" customWidth="1"/>
    <col min="1282" max="1282" width="8.6640625" style="3" bestFit="1" customWidth="1"/>
    <col min="1283" max="1299" width="6.109375" style="3" bestFit="1" customWidth="1"/>
    <col min="1300" max="1300" width="6.5546875" style="3" customWidth="1"/>
    <col min="1301" max="1301" width="6.109375" style="3" customWidth="1"/>
    <col min="1302" max="1303" width="6.77734375" style="3" customWidth="1"/>
    <col min="1304" max="1304" width="6.88671875" style="3" customWidth="1"/>
    <col min="1305" max="1305" width="6.33203125" style="3" customWidth="1"/>
    <col min="1306" max="1535" width="7.77734375" style="3"/>
    <col min="1536" max="1536" width="2.33203125" style="3" customWidth="1"/>
    <col min="1537" max="1537" width="5.44140625" style="3" customWidth="1"/>
    <col min="1538" max="1538" width="8.6640625" style="3" bestFit="1" customWidth="1"/>
    <col min="1539" max="1555" width="6.109375" style="3" bestFit="1" customWidth="1"/>
    <col min="1556" max="1556" width="6.5546875" style="3" customWidth="1"/>
    <col min="1557" max="1557" width="6.109375" style="3" customWidth="1"/>
    <col min="1558" max="1559" width="6.77734375" style="3" customWidth="1"/>
    <col min="1560" max="1560" width="6.88671875" style="3" customWidth="1"/>
    <col min="1561" max="1561" width="6.33203125" style="3" customWidth="1"/>
    <col min="1562" max="1791" width="7.77734375" style="3"/>
    <col min="1792" max="1792" width="2.33203125" style="3" customWidth="1"/>
    <col min="1793" max="1793" width="5.44140625" style="3" customWidth="1"/>
    <col min="1794" max="1794" width="8.6640625" style="3" bestFit="1" customWidth="1"/>
    <col min="1795" max="1811" width="6.109375" style="3" bestFit="1" customWidth="1"/>
    <col min="1812" max="1812" width="6.5546875" style="3" customWidth="1"/>
    <col min="1813" max="1813" width="6.109375" style="3" customWidth="1"/>
    <col min="1814" max="1815" width="6.77734375" style="3" customWidth="1"/>
    <col min="1816" max="1816" width="6.88671875" style="3" customWidth="1"/>
    <col min="1817" max="1817" width="6.33203125" style="3" customWidth="1"/>
    <col min="1818" max="2047" width="7.77734375" style="3"/>
    <col min="2048" max="2048" width="2.33203125" style="3" customWidth="1"/>
    <col min="2049" max="2049" width="5.44140625" style="3" customWidth="1"/>
    <col min="2050" max="2050" width="8.6640625" style="3" bestFit="1" customWidth="1"/>
    <col min="2051" max="2067" width="6.109375" style="3" bestFit="1" customWidth="1"/>
    <col min="2068" max="2068" width="6.5546875" style="3" customWidth="1"/>
    <col min="2069" max="2069" width="6.109375" style="3" customWidth="1"/>
    <col min="2070" max="2071" width="6.77734375" style="3" customWidth="1"/>
    <col min="2072" max="2072" width="6.88671875" style="3" customWidth="1"/>
    <col min="2073" max="2073" width="6.33203125" style="3" customWidth="1"/>
    <col min="2074" max="2303" width="7.77734375" style="3"/>
    <col min="2304" max="2304" width="2.33203125" style="3" customWidth="1"/>
    <col min="2305" max="2305" width="5.44140625" style="3" customWidth="1"/>
    <col min="2306" max="2306" width="8.6640625" style="3" bestFit="1" customWidth="1"/>
    <col min="2307" max="2323" width="6.109375" style="3" bestFit="1" customWidth="1"/>
    <col min="2324" max="2324" width="6.5546875" style="3" customWidth="1"/>
    <col min="2325" max="2325" width="6.109375" style="3" customWidth="1"/>
    <col min="2326" max="2327" width="6.77734375" style="3" customWidth="1"/>
    <col min="2328" max="2328" width="6.88671875" style="3" customWidth="1"/>
    <col min="2329" max="2329" width="6.33203125" style="3" customWidth="1"/>
    <col min="2330" max="2559" width="7.77734375" style="3"/>
    <col min="2560" max="2560" width="2.33203125" style="3" customWidth="1"/>
    <col min="2561" max="2561" width="5.44140625" style="3" customWidth="1"/>
    <col min="2562" max="2562" width="8.6640625" style="3" bestFit="1" customWidth="1"/>
    <col min="2563" max="2579" width="6.109375" style="3" bestFit="1" customWidth="1"/>
    <col min="2580" max="2580" width="6.5546875" style="3" customWidth="1"/>
    <col min="2581" max="2581" width="6.109375" style="3" customWidth="1"/>
    <col min="2582" max="2583" width="6.77734375" style="3" customWidth="1"/>
    <col min="2584" max="2584" width="6.88671875" style="3" customWidth="1"/>
    <col min="2585" max="2585" width="6.33203125" style="3" customWidth="1"/>
    <col min="2586" max="2815" width="7.77734375" style="3"/>
    <col min="2816" max="2816" width="2.33203125" style="3" customWidth="1"/>
    <col min="2817" max="2817" width="5.44140625" style="3" customWidth="1"/>
    <col min="2818" max="2818" width="8.6640625" style="3" bestFit="1" customWidth="1"/>
    <col min="2819" max="2835" width="6.109375" style="3" bestFit="1" customWidth="1"/>
    <col min="2836" max="2836" width="6.5546875" style="3" customWidth="1"/>
    <col min="2837" max="2837" width="6.109375" style="3" customWidth="1"/>
    <col min="2838" max="2839" width="6.77734375" style="3" customWidth="1"/>
    <col min="2840" max="2840" width="6.88671875" style="3" customWidth="1"/>
    <col min="2841" max="2841" width="6.33203125" style="3" customWidth="1"/>
    <col min="2842" max="3071" width="7.77734375" style="3"/>
    <col min="3072" max="3072" width="2.33203125" style="3" customWidth="1"/>
    <col min="3073" max="3073" width="5.44140625" style="3" customWidth="1"/>
    <col min="3074" max="3074" width="8.6640625" style="3" bestFit="1" customWidth="1"/>
    <col min="3075" max="3091" width="6.109375" style="3" bestFit="1" customWidth="1"/>
    <col min="3092" max="3092" width="6.5546875" style="3" customWidth="1"/>
    <col min="3093" max="3093" width="6.109375" style="3" customWidth="1"/>
    <col min="3094" max="3095" width="6.77734375" style="3" customWidth="1"/>
    <col min="3096" max="3096" width="6.88671875" style="3" customWidth="1"/>
    <col min="3097" max="3097" width="6.33203125" style="3" customWidth="1"/>
    <col min="3098" max="3327" width="7.77734375" style="3"/>
    <col min="3328" max="3328" width="2.33203125" style="3" customWidth="1"/>
    <col min="3329" max="3329" width="5.44140625" style="3" customWidth="1"/>
    <col min="3330" max="3330" width="8.6640625" style="3" bestFit="1" customWidth="1"/>
    <col min="3331" max="3347" width="6.109375" style="3" bestFit="1" customWidth="1"/>
    <col min="3348" max="3348" width="6.5546875" style="3" customWidth="1"/>
    <col min="3349" max="3349" width="6.109375" style="3" customWidth="1"/>
    <col min="3350" max="3351" width="6.77734375" style="3" customWidth="1"/>
    <col min="3352" max="3352" width="6.88671875" style="3" customWidth="1"/>
    <col min="3353" max="3353" width="6.33203125" style="3" customWidth="1"/>
    <col min="3354" max="3583" width="7.77734375" style="3"/>
    <col min="3584" max="3584" width="2.33203125" style="3" customWidth="1"/>
    <col min="3585" max="3585" width="5.44140625" style="3" customWidth="1"/>
    <col min="3586" max="3586" width="8.6640625" style="3" bestFit="1" customWidth="1"/>
    <col min="3587" max="3603" width="6.109375" style="3" bestFit="1" customWidth="1"/>
    <col min="3604" max="3604" width="6.5546875" style="3" customWidth="1"/>
    <col min="3605" max="3605" width="6.109375" style="3" customWidth="1"/>
    <col min="3606" max="3607" width="6.77734375" style="3" customWidth="1"/>
    <col min="3608" max="3608" width="6.88671875" style="3" customWidth="1"/>
    <col min="3609" max="3609" width="6.33203125" style="3" customWidth="1"/>
    <col min="3610" max="3839" width="7.77734375" style="3"/>
    <col min="3840" max="3840" width="2.33203125" style="3" customWidth="1"/>
    <col min="3841" max="3841" width="5.44140625" style="3" customWidth="1"/>
    <col min="3842" max="3842" width="8.6640625" style="3" bestFit="1" customWidth="1"/>
    <col min="3843" max="3859" width="6.109375" style="3" bestFit="1" customWidth="1"/>
    <col min="3860" max="3860" width="6.5546875" style="3" customWidth="1"/>
    <col min="3861" max="3861" width="6.109375" style="3" customWidth="1"/>
    <col min="3862" max="3863" width="6.77734375" style="3" customWidth="1"/>
    <col min="3864" max="3864" width="6.88671875" style="3" customWidth="1"/>
    <col min="3865" max="3865" width="6.33203125" style="3" customWidth="1"/>
    <col min="3866" max="4095" width="7.77734375" style="3"/>
    <col min="4096" max="4096" width="2.33203125" style="3" customWidth="1"/>
    <col min="4097" max="4097" width="5.44140625" style="3" customWidth="1"/>
    <col min="4098" max="4098" width="8.6640625" style="3" bestFit="1" customWidth="1"/>
    <col min="4099" max="4115" width="6.109375" style="3" bestFit="1" customWidth="1"/>
    <col min="4116" max="4116" width="6.5546875" style="3" customWidth="1"/>
    <col min="4117" max="4117" width="6.109375" style="3" customWidth="1"/>
    <col min="4118" max="4119" width="6.77734375" style="3" customWidth="1"/>
    <col min="4120" max="4120" width="6.88671875" style="3" customWidth="1"/>
    <col min="4121" max="4121" width="6.33203125" style="3" customWidth="1"/>
    <col min="4122" max="4351" width="7.77734375" style="3"/>
    <col min="4352" max="4352" width="2.33203125" style="3" customWidth="1"/>
    <col min="4353" max="4353" width="5.44140625" style="3" customWidth="1"/>
    <col min="4354" max="4354" width="8.6640625" style="3" bestFit="1" customWidth="1"/>
    <col min="4355" max="4371" width="6.109375" style="3" bestFit="1" customWidth="1"/>
    <col min="4372" max="4372" width="6.5546875" style="3" customWidth="1"/>
    <col min="4373" max="4373" width="6.109375" style="3" customWidth="1"/>
    <col min="4374" max="4375" width="6.77734375" style="3" customWidth="1"/>
    <col min="4376" max="4376" width="6.88671875" style="3" customWidth="1"/>
    <col min="4377" max="4377" width="6.33203125" style="3" customWidth="1"/>
    <col min="4378" max="4607" width="7.77734375" style="3"/>
    <col min="4608" max="4608" width="2.33203125" style="3" customWidth="1"/>
    <col min="4609" max="4609" width="5.44140625" style="3" customWidth="1"/>
    <col min="4610" max="4610" width="8.6640625" style="3" bestFit="1" customWidth="1"/>
    <col min="4611" max="4627" width="6.109375" style="3" bestFit="1" customWidth="1"/>
    <col min="4628" max="4628" width="6.5546875" style="3" customWidth="1"/>
    <col min="4629" max="4629" width="6.109375" style="3" customWidth="1"/>
    <col min="4630" max="4631" width="6.77734375" style="3" customWidth="1"/>
    <col min="4632" max="4632" width="6.88671875" style="3" customWidth="1"/>
    <col min="4633" max="4633" width="6.33203125" style="3" customWidth="1"/>
    <col min="4634" max="4863" width="7.77734375" style="3"/>
    <col min="4864" max="4864" width="2.33203125" style="3" customWidth="1"/>
    <col min="4865" max="4865" width="5.44140625" style="3" customWidth="1"/>
    <col min="4866" max="4866" width="8.6640625" style="3" bestFit="1" customWidth="1"/>
    <col min="4867" max="4883" width="6.109375" style="3" bestFit="1" customWidth="1"/>
    <col min="4884" max="4884" width="6.5546875" style="3" customWidth="1"/>
    <col min="4885" max="4885" width="6.109375" style="3" customWidth="1"/>
    <col min="4886" max="4887" width="6.77734375" style="3" customWidth="1"/>
    <col min="4888" max="4888" width="6.88671875" style="3" customWidth="1"/>
    <col min="4889" max="4889" width="6.33203125" style="3" customWidth="1"/>
    <col min="4890" max="5119" width="7.77734375" style="3"/>
    <col min="5120" max="5120" width="2.33203125" style="3" customWidth="1"/>
    <col min="5121" max="5121" width="5.44140625" style="3" customWidth="1"/>
    <col min="5122" max="5122" width="8.6640625" style="3" bestFit="1" customWidth="1"/>
    <col min="5123" max="5139" width="6.109375" style="3" bestFit="1" customWidth="1"/>
    <col min="5140" max="5140" width="6.5546875" style="3" customWidth="1"/>
    <col min="5141" max="5141" width="6.109375" style="3" customWidth="1"/>
    <col min="5142" max="5143" width="6.77734375" style="3" customWidth="1"/>
    <col min="5144" max="5144" width="6.88671875" style="3" customWidth="1"/>
    <col min="5145" max="5145" width="6.33203125" style="3" customWidth="1"/>
    <col min="5146" max="5375" width="7.77734375" style="3"/>
    <col min="5376" max="5376" width="2.33203125" style="3" customWidth="1"/>
    <col min="5377" max="5377" width="5.44140625" style="3" customWidth="1"/>
    <col min="5378" max="5378" width="8.6640625" style="3" bestFit="1" customWidth="1"/>
    <col min="5379" max="5395" width="6.109375" style="3" bestFit="1" customWidth="1"/>
    <col min="5396" max="5396" width="6.5546875" style="3" customWidth="1"/>
    <col min="5397" max="5397" width="6.109375" style="3" customWidth="1"/>
    <col min="5398" max="5399" width="6.77734375" style="3" customWidth="1"/>
    <col min="5400" max="5400" width="6.88671875" style="3" customWidth="1"/>
    <col min="5401" max="5401" width="6.33203125" style="3" customWidth="1"/>
    <col min="5402" max="5631" width="7.77734375" style="3"/>
    <col min="5632" max="5632" width="2.33203125" style="3" customWidth="1"/>
    <col min="5633" max="5633" width="5.44140625" style="3" customWidth="1"/>
    <col min="5634" max="5634" width="8.6640625" style="3" bestFit="1" customWidth="1"/>
    <col min="5635" max="5651" width="6.109375" style="3" bestFit="1" customWidth="1"/>
    <col min="5652" max="5652" width="6.5546875" style="3" customWidth="1"/>
    <col min="5653" max="5653" width="6.109375" style="3" customWidth="1"/>
    <col min="5654" max="5655" width="6.77734375" style="3" customWidth="1"/>
    <col min="5656" max="5656" width="6.88671875" style="3" customWidth="1"/>
    <col min="5657" max="5657" width="6.33203125" style="3" customWidth="1"/>
    <col min="5658" max="5887" width="7.77734375" style="3"/>
    <col min="5888" max="5888" width="2.33203125" style="3" customWidth="1"/>
    <col min="5889" max="5889" width="5.44140625" style="3" customWidth="1"/>
    <col min="5890" max="5890" width="8.6640625" style="3" bestFit="1" customWidth="1"/>
    <col min="5891" max="5907" width="6.109375" style="3" bestFit="1" customWidth="1"/>
    <col min="5908" max="5908" width="6.5546875" style="3" customWidth="1"/>
    <col min="5909" max="5909" width="6.109375" style="3" customWidth="1"/>
    <col min="5910" max="5911" width="6.77734375" style="3" customWidth="1"/>
    <col min="5912" max="5912" width="6.88671875" style="3" customWidth="1"/>
    <col min="5913" max="5913" width="6.33203125" style="3" customWidth="1"/>
    <col min="5914" max="6143" width="7.77734375" style="3"/>
    <col min="6144" max="6144" width="2.33203125" style="3" customWidth="1"/>
    <col min="6145" max="6145" width="5.44140625" style="3" customWidth="1"/>
    <col min="6146" max="6146" width="8.6640625" style="3" bestFit="1" customWidth="1"/>
    <col min="6147" max="6163" width="6.109375" style="3" bestFit="1" customWidth="1"/>
    <col min="6164" max="6164" width="6.5546875" style="3" customWidth="1"/>
    <col min="6165" max="6165" width="6.109375" style="3" customWidth="1"/>
    <col min="6166" max="6167" width="6.77734375" style="3" customWidth="1"/>
    <col min="6168" max="6168" width="6.88671875" style="3" customWidth="1"/>
    <col min="6169" max="6169" width="6.33203125" style="3" customWidth="1"/>
    <col min="6170" max="6399" width="7.77734375" style="3"/>
    <col min="6400" max="6400" width="2.33203125" style="3" customWidth="1"/>
    <col min="6401" max="6401" width="5.44140625" style="3" customWidth="1"/>
    <col min="6402" max="6402" width="8.6640625" style="3" bestFit="1" customWidth="1"/>
    <col min="6403" max="6419" width="6.109375" style="3" bestFit="1" customWidth="1"/>
    <col min="6420" max="6420" width="6.5546875" style="3" customWidth="1"/>
    <col min="6421" max="6421" width="6.109375" style="3" customWidth="1"/>
    <col min="6422" max="6423" width="6.77734375" style="3" customWidth="1"/>
    <col min="6424" max="6424" width="6.88671875" style="3" customWidth="1"/>
    <col min="6425" max="6425" width="6.33203125" style="3" customWidth="1"/>
    <col min="6426" max="6655" width="7.77734375" style="3"/>
    <col min="6656" max="6656" width="2.33203125" style="3" customWidth="1"/>
    <col min="6657" max="6657" width="5.44140625" style="3" customWidth="1"/>
    <col min="6658" max="6658" width="8.6640625" style="3" bestFit="1" customWidth="1"/>
    <col min="6659" max="6675" width="6.109375" style="3" bestFit="1" customWidth="1"/>
    <col min="6676" max="6676" width="6.5546875" style="3" customWidth="1"/>
    <col min="6677" max="6677" width="6.109375" style="3" customWidth="1"/>
    <col min="6678" max="6679" width="6.77734375" style="3" customWidth="1"/>
    <col min="6680" max="6680" width="6.88671875" style="3" customWidth="1"/>
    <col min="6681" max="6681" width="6.33203125" style="3" customWidth="1"/>
    <col min="6682" max="6911" width="7.77734375" style="3"/>
    <col min="6912" max="6912" width="2.33203125" style="3" customWidth="1"/>
    <col min="6913" max="6913" width="5.44140625" style="3" customWidth="1"/>
    <col min="6914" max="6914" width="8.6640625" style="3" bestFit="1" customWidth="1"/>
    <col min="6915" max="6931" width="6.109375" style="3" bestFit="1" customWidth="1"/>
    <col min="6932" max="6932" width="6.5546875" style="3" customWidth="1"/>
    <col min="6933" max="6933" width="6.109375" style="3" customWidth="1"/>
    <col min="6934" max="6935" width="6.77734375" style="3" customWidth="1"/>
    <col min="6936" max="6936" width="6.88671875" style="3" customWidth="1"/>
    <col min="6937" max="6937" width="6.33203125" style="3" customWidth="1"/>
    <col min="6938" max="7167" width="7.77734375" style="3"/>
    <col min="7168" max="7168" width="2.33203125" style="3" customWidth="1"/>
    <col min="7169" max="7169" width="5.44140625" style="3" customWidth="1"/>
    <col min="7170" max="7170" width="8.6640625" style="3" bestFit="1" customWidth="1"/>
    <col min="7171" max="7187" width="6.109375" style="3" bestFit="1" customWidth="1"/>
    <col min="7188" max="7188" width="6.5546875" style="3" customWidth="1"/>
    <col min="7189" max="7189" width="6.109375" style="3" customWidth="1"/>
    <col min="7190" max="7191" width="6.77734375" style="3" customWidth="1"/>
    <col min="7192" max="7192" width="6.88671875" style="3" customWidth="1"/>
    <col min="7193" max="7193" width="6.33203125" style="3" customWidth="1"/>
    <col min="7194" max="7423" width="7.77734375" style="3"/>
    <col min="7424" max="7424" width="2.33203125" style="3" customWidth="1"/>
    <col min="7425" max="7425" width="5.44140625" style="3" customWidth="1"/>
    <col min="7426" max="7426" width="8.6640625" style="3" bestFit="1" customWidth="1"/>
    <col min="7427" max="7443" width="6.109375" style="3" bestFit="1" customWidth="1"/>
    <col min="7444" max="7444" width="6.5546875" style="3" customWidth="1"/>
    <col min="7445" max="7445" width="6.109375" style="3" customWidth="1"/>
    <col min="7446" max="7447" width="6.77734375" style="3" customWidth="1"/>
    <col min="7448" max="7448" width="6.88671875" style="3" customWidth="1"/>
    <col min="7449" max="7449" width="6.33203125" style="3" customWidth="1"/>
    <col min="7450" max="7679" width="7.77734375" style="3"/>
    <col min="7680" max="7680" width="2.33203125" style="3" customWidth="1"/>
    <col min="7681" max="7681" width="5.44140625" style="3" customWidth="1"/>
    <col min="7682" max="7682" width="8.6640625" style="3" bestFit="1" customWidth="1"/>
    <col min="7683" max="7699" width="6.109375" style="3" bestFit="1" customWidth="1"/>
    <col min="7700" max="7700" width="6.5546875" style="3" customWidth="1"/>
    <col min="7701" max="7701" width="6.109375" style="3" customWidth="1"/>
    <col min="7702" max="7703" width="6.77734375" style="3" customWidth="1"/>
    <col min="7704" max="7704" width="6.88671875" style="3" customWidth="1"/>
    <col min="7705" max="7705" width="6.33203125" style="3" customWidth="1"/>
    <col min="7706" max="7935" width="7.77734375" style="3"/>
    <col min="7936" max="7936" width="2.33203125" style="3" customWidth="1"/>
    <col min="7937" max="7937" width="5.44140625" style="3" customWidth="1"/>
    <col min="7938" max="7938" width="8.6640625" style="3" bestFit="1" customWidth="1"/>
    <col min="7939" max="7955" width="6.109375" style="3" bestFit="1" customWidth="1"/>
    <col min="7956" max="7956" width="6.5546875" style="3" customWidth="1"/>
    <col min="7957" max="7957" width="6.109375" style="3" customWidth="1"/>
    <col min="7958" max="7959" width="6.77734375" style="3" customWidth="1"/>
    <col min="7960" max="7960" width="6.88671875" style="3" customWidth="1"/>
    <col min="7961" max="7961" width="6.33203125" style="3" customWidth="1"/>
    <col min="7962" max="8191" width="7.77734375" style="3"/>
    <col min="8192" max="8192" width="2.33203125" style="3" customWidth="1"/>
    <col min="8193" max="8193" width="5.44140625" style="3" customWidth="1"/>
    <col min="8194" max="8194" width="8.6640625" style="3" bestFit="1" customWidth="1"/>
    <col min="8195" max="8211" width="6.109375" style="3" bestFit="1" customWidth="1"/>
    <col min="8212" max="8212" width="6.5546875" style="3" customWidth="1"/>
    <col min="8213" max="8213" width="6.109375" style="3" customWidth="1"/>
    <col min="8214" max="8215" width="6.77734375" style="3" customWidth="1"/>
    <col min="8216" max="8216" width="6.88671875" style="3" customWidth="1"/>
    <col min="8217" max="8217" width="6.33203125" style="3" customWidth="1"/>
    <col min="8218" max="8447" width="7.77734375" style="3"/>
    <col min="8448" max="8448" width="2.33203125" style="3" customWidth="1"/>
    <col min="8449" max="8449" width="5.44140625" style="3" customWidth="1"/>
    <col min="8450" max="8450" width="8.6640625" style="3" bestFit="1" customWidth="1"/>
    <col min="8451" max="8467" width="6.109375" style="3" bestFit="1" customWidth="1"/>
    <col min="8468" max="8468" width="6.5546875" style="3" customWidth="1"/>
    <col min="8469" max="8469" width="6.109375" style="3" customWidth="1"/>
    <col min="8470" max="8471" width="6.77734375" style="3" customWidth="1"/>
    <col min="8472" max="8472" width="6.88671875" style="3" customWidth="1"/>
    <col min="8473" max="8473" width="6.33203125" style="3" customWidth="1"/>
    <col min="8474" max="8703" width="7.77734375" style="3"/>
    <col min="8704" max="8704" width="2.33203125" style="3" customWidth="1"/>
    <col min="8705" max="8705" width="5.44140625" style="3" customWidth="1"/>
    <col min="8706" max="8706" width="8.6640625" style="3" bestFit="1" customWidth="1"/>
    <col min="8707" max="8723" width="6.109375" style="3" bestFit="1" customWidth="1"/>
    <col min="8724" max="8724" width="6.5546875" style="3" customWidth="1"/>
    <col min="8725" max="8725" width="6.109375" style="3" customWidth="1"/>
    <col min="8726" max="8727" width="6.77734375" style="3" customWidth="1"/>
    <col min="8728" max="8728" width="6.88671875" style="3" customWidth="1"/>
    <col min="8729" max="8729" width="6.33203125" style="3" customWidth="1"/>
    <col min="8730" max="8959" width="7.77734375" style="3"/>
    <col min="8960" max="8960" width="2.33203125" style="3" customWidth="1"/>
    <col min="8961" max="8961" width="5.44140625" style="3" customWidth="1"/>
    <col min="8962" max="8962" width="8.6640625" style="3" bestFit="1" customWidth="1"/>
    <col min="8963" max="8979" width="6.109375" style="3" bestFit="1" customWidth="1"/>
    <col min="8980" max="8980" width="6.5546875" style="3" customWidth="1"/>
    <col min="8981" max="8981" width="6.109375" style="3" customWidth="1"/>
    <col min="8982" max="8983" width="6.77734375" style="3" customWidth="1"/>
    <col min="8984" max="8984" width="6.88671875" style="3" customWidth="1"/>
    <col min="8985" max="8985" width="6.33203125" style="3" customWidth="1"/>
    <col min="8986" max="9215" width="7.77734375" style="3"/>
    <col min="9216" max="9216" width="2.33203125" style="3" customWidth="1"/>
    <col min="9217" max="9217" width="5.44140625" style="3" customWidth="1"/>
    <col min="9218" max="9218" width="8.6640625" style="3" bestFit="1" customWidth="1"/>
    <col min="9219" max="9235" width="6.109375" style="3" bestFit="1" customWidth="1"/>
    <col min="9236" max="9236" width="6.5546875" style="3" customWidth="1"/>
    <col min="9237" max="9237" width="6.109375" style="3" customWidth="1"/>
    <col min="9238" max="9239" width="6.77734375" style="3" customWidth="1"/>
    <col min="9240" max="9240" width="6.88671875" style="3" customWidth="1"/>
    <col min="9241" max="9241" width="6.33203125" style="3" customWidth="1"/>
    <col min="9242" max="9471" width="7.77734375" style="3"/>
    <col min="9472" max="9472" width="2.33203125" style="3" customWidth="1"/>
    <col min="9473" max="9473" width="5.44140625" style="3" customWidth="1"/>
    <col min="9474" max="9474" width="8.6640625" style="3" bestFit="1" customWidth="1"/>
    <col min="9475" max="9491" width="6.109375" style="3" bestFit="1" customWidth="1"/>
    <col min="9492" max="9492" width="6.5546875" style="3" customWidth="1"/>
    <col min="9493" max="9493" width="6.109375" style="3" customWidth="1"/>
    <col min="9494" max="9495" width="6.77734375" style="3" customWidth="1"/>
    <col min="9496" max="9496" width="6.88671875" style="3" customWidth="1"/>
    <col min="9497" max="9497" width="6.33203125" style="3" customWidth="1"/>
    <col min="9498" max="9727" width="7.77734375" style="3"/>
    <col min="9728" max="9728" width="2.33203125" style="3" customWidth="1"/>
    <col min="9729" max="9729" width="5.44140625" style="3" customWidth="1"/>
    <col min="9730" max="9730" width="8.6640625" style="3" bestFit="1" customWidth="1"/>
    <col min="9731" max="9747" width="6.109375" style="3" bestFit="1" customWidth="1"/>
    <col min="9748" max="9748" width="6.5546875" style="3" customWidth="1"/>
    <col min="9749" max="9749" width="6.109375" style="3" customWidth="1"/>
    <col min="9750" max="9751" width="6.77734375" style="3" customWidth="1"/>
    <col min="9752" max="9752" width="6.88671875" style="3" customWidth="1"/>
    <col min="9753" max="9753" width="6.33203125" style="3" customWidth="1"/>
    <col min="9754" max="9983" width="7.77734375" style="3"/>
    <col min="9984" max="9984" width="2.33203125" style="3" customWidth="1"/>
    <col min="9985" max="9985" width="5.44140625" style="3" customWidth="1"/>
    <col min="9986" max="9986" width="8.6640625" style="3" bestFit="1" customWidth="1"/>
    <col min="9987" max="10003" width="6.109375" style="3" bestFit="1" customWidth="1"/>
    <col min="10004" max="10004" width="6.5546875" style="3" customWidth="1"/>
    <col min="10005" max="10005" width="6.109375" style="3" customWidth="1"/>
    <col min="10006" max="10007" width="6.77734375" style="3" customWidth="1"/>
    <col min="10008" max="10008" width="6.88671875" style="3" customWidth="1"/>
    <col min="10009" max="10009" width="6.33203125" style="3" customWidth="1"/>
    <col min="10010" max="10239" width="7.77734375" style="3"/>
    <col min="10240" max="10240" width="2.33203125" style="3" customWidth="1"/>
    <col min="10241" max="10241" width="5.44140625" style="3" customWidth="1"/>
    <col min="10242" max="10242" width="8.6640625" style="3" bestFit="1" customWidth="1"/>
    <col min="10243" max="10259" width="6.109375" style="3" bestFit="1" customWidth="1"/>
    <col min="10260" max="10260" width="6.5546875" style="3" customWidth="1"/>
    <col min="10261" max="10261" width="6.109375" style="3" customWidth="1"/>
    <col min="10262" max="10263" width="6.77734375" style="3" customWidth="1"/>
    <col min="10264" max="10264" width="6.88671875" style="3" customWidth="1"/>
    <col min="10265" max="10265" width="6.33203125" style="3" customWidth="1"/>
    <col min="10266" max="10495" width="7.77734375" style="3"/>
    <col min="10496" max="10496" width="2.33203125" style="3" customWidth="1"/>
    <col min="10497" max="10497" width="5.44140625" style="3" customWidth="1"/>
    <col min="10498" max="10498" width="8.6640625" style="3" bestFit="1" customWidth="1"/>
    <col min="10499" max="10515" width="6.109375" style="3" bestFit="1" customWidth="1"/>
    <col min="10516" max="10516" width="6.5546875" style="3" customWidth="1"/>
    <col min="10517" max="10517" width="6.109375" style="3" customWidth="1"/>
    <col min="10518" max="10519" width="6.77734375" style="3" customWidth="1"/>
    <col min="10520" max="10520" width="6.88671875" style="3" customWidth="1"/>
    <col min="10521" max="10521" width="6.33203125" style="3" customWidth="1"/>
    <col min="10522" max="10751" width="7.77734375" style="3"/>
    <col min="10752" max="10752" width="2.33203125" style="3" customWidth="1"/>
    <col min="10753" max="10753" width="5.44140625" style="3" customWidth="1"/>
    <col min="10754" max="10754" width="8.6640625" style="3" bestFit="1" customWidth="1"/>
    <col min="10755" max="10771" width="6.109375" style="3" bestFit="1" customWidth="1"/>
    <col min="10772" max="10772" width="6.5546875" style="3" customWidth="1"/>
    <col min="10773" max="10773" width="6.109375" style="3" customWidth="1"/>
    <col min="10774" max="10775" width="6.77734375" style="3" customWidth="1"/>
    <col min="10776" max="10776" width="6.88671875" style="3" customWidth="1"/>
    <col min="10777" max="10777" width="6.33203125" style="3" customWidth="1"/>
    <col min="10778" max="11007" width="7.77734375" style="3"/>
    <col min="11008" max="11008" width="2.33203125" style="3" customWidth="1"/>
    <col min="11009" max="11009" width="5.44140625" style="3" customWidth="1"/>
    <col min="11010" max="11010" width="8.6640625" style="3" bestFit="1" customWidth="1"/>
    <col min="11011" max="11027" width="6.109375" style="3" bestFit="1" customWidth="1"/>
    <col min="11028" max="11028" width="6.5546875" style="3" customWidth="1"/>
    <col min="11029" max="11029" width="6.109375" style="3" customWidth="1"/>
    <col min="11030" max="11031" width="6.77734375" style="3" customWidth="1"/>
    <col min="11032" max="11032" width="6.88671875" style="3" customWidth="1"/>
    <col min="11033" max="11033" width="6.33203125" style="3" customWidth="1"/>
    <col min="11034" max="11263" width="7.77734375" style="3"/>
    <col min="11264" max="11264" width="2.33203125" style="3" customWidth="1"/>
    <col min="11265" max="11265" width="5.44140625" style="3" customWidth="1"/>
    <col min="11266" max="11266" width="8.6640625" style="3" bestFit="1" customWidth="1"/>
    <col min="11267" max="11283" width="6.109375" style="3" bestFit="1" customWidth="1"/>
    <col min="11284" max="11284" width="6.5546875" style="3" customWidth="1"/>
    <col min="11285" max="11285" width="6.109375" style="3" customWidth="1"/>
    <col min="11286" max="11287" width="6.77734375" style="3" customWidth="1"/>
    <col min="11288" max="11288" width="6.88671875" style="3" customWidth="1"/>
    <col min="11289" max="11289" width="6.33203125" style="3" customWidth="1"/>
    <col min="11290" max="11519" width="7.77734375" style="3"/>
    <col min="11520" max="11520" width="2.33203125" style="3" customWidth="1"/>
    <col min="11521" max="11521" width="5.44140625" style="3" customWidth="1"/>
    <col min="11522" max="11522" width="8.6640625" style="3" bestFit="1" customWidth="1"/>
    <col min="11523" max="11539" width="6.109375" style="3" bestFit="1" customWidth="1"/>
    <col min="11540" max="11540" width="6.5546875" style="3" customWidth="1"/>
    <col min="11541" max="11541" width="6.109375" style="3" customWidth="1"/>
    <col min="11542" max="11543" width="6.77734375" style="3" customWidth="1"/>
    <col min="11544" max="11544" width="6.88671875" style="3" customWidth="1"/>
    <col min="11545" max="11545" width="6.33203125" style="3" customWidth="1"/>
    <col min="11546" max="11775" width="7.77734375" style="3"/>
    <col min="11776" max="11776" width="2.33203125" style="3" customWidth="1"/>
    <col min="11777" max="11777" width="5.44140625" style="3" customWidth="1"/>
    <col min="11778" max="11778" width="8.6640625" style="3" bestFit="1" customWidth="1"/>
    <col min="11779" max="11795" width="6.109375" style="3" bestFit="1" customWidth="1"/>
    <col min="11796" max="11796" width="6.5546875" style="3" customWidth="1"/>
    <col min="11797" max="11797" width="6.109375" style="3" customWidth="1"/>
    <col min="11798" max="11799" width="6.77734375" style="3" customWidth="1"/>
    <col min="11800" max="11800" width="6.88671875" style="3" customWidth="1"/>
    <col min="11801" max="11801" width="6.33203125" style="3" customWidth="1"/>
    <col min="11802" max="12031" width="7.77734375" style="3"/>
    <col min="12032" max="12032" width="2.33203125" style="3" customWidth="1"/>
    <col min="12033" max="12033" width="5.44140625" style="3" customWidth="1"/>
    <col min="12034" max="12034" width="8.6640625" style="3" bestFit="1" customWidth="1"/>
    <col min="12035" max="12051" width="6.109375" style="3" bestFit="1" customWidth="1"/>
    <col min="12052" max="12052" width="6.5546875" style="3" customWidth="1"/>
    <col min="12053" max="12053" width="6.109375" style="3" customWidth="1"/>
    <col min="12054" max="12055" width="6.77734375" style="3" customWidth="1"/>
    <col min="12056" max="12056" width="6.88671875" style="3" customWidth="1"/>
    <col min="12057" max="12057" width="6.33203125" style="3" customWidth="1"/>
    <col min="12058" max="12287" width="7.77734375" style="3"/>
    <col min="12288" max="12288" width="2.33203125" style="3" customWidth="1"/>
    <col min="12289" max="12289" width="5.44140625" style="3" customWidth="1"/>
    <col min="12290" max="12290" width="8.6640625" style="3" bestFit="1" customWidth="1"/>
    <col min="12291" max="12307" width="6.109375" style="3" bestFit="1" customWidth="1"/>
    <col min="12308" max="12308" width="6.5546875" style="3" customWidth="1"/>
    <col min="12309" max="12309" width="6.109375" style="3" customWidth="1"/>
    <col min="12310" max="12311" width="6.77734375" style="3" customWidth="1"/>
    <col min="12312" max="12312" width="6.88671875" style="3" customWidth="1"/>
    <col min="12313" max="12313" width="6.33203125" style="3" customWidth="1"/>
    <col min="12314" max="12543" width="7.77734375" style="3"/>
    <col min="12544" max="12544" width="2.33203125" style="3" customWidth="1"/>
    <col min="12545" max="12545" width="5.44140625" style="3" customWidth="1"/>
    <col min="12546" max="12546" width="8.6640625" style="3" bestFit="1" customWidth="1"/>
    <col min="12547" max="12563" width="6.109375" style="3" bestFit="1" customWidth="1"/>
    <col min="12564" max="12564" width="6.5546875" style="3" customWidth="1"/>
    <col min="12565" max="12565" width="6.109375" style="3" customWidth="1"/>
    <col min="12566" max="12567" width="6.77734375" style="3" customWidth="1"/>
    <col min="12568" max="12568" width="6.88671875" style="3" customWidth="1"/>
    <col min="12569" max="12569" width="6.33203125" style="3" customWidth="1"/>
    <col min="12570" max="12799" width="7.77734375" style="3"/>
    <col min="12800" max="12800" width="2.33203125" style="3" customWidth="1"/>
    <col min="12801" max="12801" width="5.44140625" style="3" customWidth="1"/>
    <col min="12802" max="12802" width="8.6640625" style="3" bestFit="1" customWidth="1"/>
    <col min="12803" max="12819" width="6.109375" style="3" bestFit="1" customWidth="1"/>
    <col min="12820" max="12820" width="6.5546875" style="3" customWidth="1"/>
    <col min="12821" max="12821" width="6.109375" style="3" customWidth="1"/>
    <col min="12822" max="12823" width="6.77734375" style="3" customWidth="1"/>
    <col min="12824" max="12824" width="6.88671875" style="3" customWidth="1"/>
    <col min="12825" max="12825" width="6.33203125" style="3" customWidth="1"/>
    <col min="12826" max="13055" width="7.77734375" style="3"/>
    <col min="13056" max="13056" width="2.33203125" style="3" customWidth="1"/>
    <col min="13057" max="13057" width="5.44140625" style="3" customWidth="1"/>
    <col min="13058" max="13058" width="8.6640625" style="3" bestFit="1" customWidth="1"/>
    <col min="13059" max="13075" width="6.109375" style="3" bestFit="1" customWidth="1"/>
    <col min="13076" max="13076" width="6.5546875" style="3" customWidth="1"/>
    <col min="13077" max="13077" width="6.109375" style="3" customWidth="1"/>
    <col min="13078" max="13079" width="6.77734375" style="3" customWidth="1"/>
    <col min="13080" max="13080" width="6.88671875" style="3" customWidth="1"/>
    <col min="13081" max="13081" width="6.33203125" style="3" customWidth="1"/>
    <col min="13082" max="13311" width="7.77734375" style="3"/>
    <col min="13312" max="13312" width="2.33203125" style="3" customWidth="1"/>
    <col min="13313" max="13313" width="5.44140625" style="3" customWidth="1"/>
    <col min="13314" max="13314" width="8.6640625" style="3" bestFit="1" customWidth="1"/>
    <col min="13315" max="13331" width="6.109375" style="3" bestFit="1" customWidth="1"/>
    <col min="13332" max="13332" width="6.5546875" style="3" customWidth="1"/>
    <col min="13333" max="13333" width="6.109375" style="3" customWidth="1"/>
    <col min="13334" max="13335" width="6.77734375" style="3" customWidth="1"/>
    <col min="13336" max="13336" width="6.88671875" style="3" customWidth="1"/>
    <col min="13337" max="13337" width="6.33203125" style="3" customWidth="1"/>
    <col min="13338" max="13567" width="7.77734375" style="3"/>
    <col min="13568" max="13568" width="2.33203125" style="3" customWidth="1"/>
    <col min="13569" max="13569" width="5.44140625" style="3" customWidth="1"/>
    <col min="13570" max="13570" width="8.6640625" style="3" bestFit="1" customWidth="1"/>
    <col min="13571" max="13587" width="6.109375" style="3" bestFit="1" customWidth="1"/>
    <col min="13588" max="13588" width="6.5546875" style="3" customWidth="1"/>
    <col min="13589" max="13589" width="6.109375" style="3" customWidth="1"/>
    <col min="13590" max="13591" width="6.77734375" style="3" customWidth="1"/>
    <col min="13592" max="13592" width="6.88671875" style="3" customWidth="1"/>
    <col min="13593" max="13593" width="6.33203125" style="3" customWidth="1"/>
    <col min="13594" max="13823" width="7.77734375" style="3"/>
    <col min="13824" max="13824" width="2.33203125" style="3" customWidth="1"/>
    <col min="13825" max="13825" width="5.44140625" style="3" customWidth="1"/>
    <col min="13826" max="13826" width="8.6640625" style="3" bestFit="1" customWidth="1"/>
    <col min="13827" max="13843" width="6.109375" style="3" bestFit="1" customWidth="1"/>
    <col min="13844" max="13844" width="6.5546875" style="3" customWidth="1"/>
    <col min="13845" max="13845" width="6.109375" style="3" customWidth="1"/>
    <col min="13846" max="13847" width="6.77734375" style="3" customWidth="1"/>
    <col min="13848" max="13848" width="6.88671875" style="3" customWidth="1"/>
    <col min="13849" max="13849" width="6.33203125" style="3" customWidth="1"/>
    <col min="13850" max="14079" width="7.77734375" style="3"/>
    <col min="14080" max="14080" width="2.33203125" style="3" customWidth="1"/>
    <col min="14081" max="14081" width="5.44140625" style="3" customWidth="1"/>
    <col min="14082" max="14082" width="8.6640625" style="3" bestFit="1" customWidth="1"/>
    <col min="14083" max="14099" width="6.109375" style="3" bestFit="1" customWidth="1"/>
    <col min="14100" max="14100" width="6.5546875" style="3" customWidth="1"/>
    <col min="14101" max="14101" width="6.109375" style="3" customWidth="1"/>
    <col min="14102" max="14103" width="6.77734375" style="3" customWidth="1"/>
    <col min="14104" max="14104" width="6.88671875" style="3" customWidth="1"/>
    <col min="14105" max="14105" width="6.33203125" style="3" customWidth="1"/>
    <col min="14106" max="14335" width="7.77734375" style="3"/>
    <col min="14336" max="14336" width="2.33203125" style="3" customWidth="1"/>
    <col min="14337" max="14337" width="5.44140625" style="3" customWidth="1"/>
    <col min="14338" max="14338" width="8.6640625" style="3" bestFit="1" customWidth="1"/>
    <col min="14339" max="14355" width="6.109375" style="3" bestFit="1" customWidth="1"/>
    <col min="14356" max="14356" width="6.5546875" style="3" customWidth="1"/>
    <col min="14357" max="14357" width="6.109375" style="3" customWidth="1"/>
    <col min="14358" max="14359" width="6.77734375" style="3" customWidth="1"/>
    <col min="14360" max="14360" width="6.88671875" style="3" customWidth="1"/>
    <col min="14361" max="14361" width="6.33203125" style="3" customWidth="1"/>
    <col min="14362" max="14591" width="7.77734375" style="3"/>
    <col min="14592" max="14592" width="2.33203125" style="3" customWidth="1"/>
    <col min="14593" max="14593" width="5.44140625" style="3" customWidth="1"/>
    <col min="14594" max="14594" width="8.6640625" style="3" bestFit="1" customWidth="1"/>
    <col min="14595" max="14611" width="6.109375" style="3" bestFit="1" customWidth="1"/>
    <col min="14612" max="14612" width="6.5546875" style="3" customWidth="1"/>
    <col min="14613" max="14613" width="6.109375" style="3" customWidth="1"/>
    <col min="14614" max="14615" width="6.77734375" style="3" customWidth="1"/>
    <col min="14616" max="14616" width="6.88671875" style="3" customWidth="1"/>
    <col min="14617" max="14617" width="6.33203125" style="3" customWidth="1"/>
    <col min="14618" max="14847" width="7.77734375" style="3"/>
    <col min="14848" max="14848" width="2.33203125" style="3" customWidth="1"/>
    <col min="14849" max="14849" width="5.44140625" style="3" customWidth="1"/>
    <col min="14850" max="14850" width="8.6640625" style="3" bestFit="1" customWidth="1"/>
    <col min="14851" max="14867" width="6.109375" style="3" bestFit="1" customWidth="1"/>
    <col min="14868" max="14868" width="6.5546875" style="3" customWidth="1"/>
    <col min="14869" max="14869" width="6.109375" style="3" customWidth="1"/>
    <col min="14870" max="14871" width="6.77734375" style="3" customWidth="1"/>
    <col min="14872" max="14872" width="6.88671875" style="3" customWidth="1"/>
    <col min="14873" max="14873" width="6.33203125" style="3" customWidth="1"/>
    <col min="14874" max="15103" width="7.77734375" style="3"/>
    <col min="15104" max="15104" width="2.33203125" style="3" customWidth="1"/>
    <col min="15105" max="15105" width="5.44140625" style="3" customWidth="1"/>
    <col min="15106" max="15106" width="8.6640625" style="3" bestFit="1" customWidth="1"/>
    <col min="15107" max="15123" width="6.109375" style="3" bestFit="1" customWidth="1"/>
    <col min="15124" max="15124" width="6.5546875" style="3" customWidth="1"/>
    <col min="15125" max="15125" width="6.109375" style="3" customWidth="1"/>
    <col min="15126" max="15127" width="6.77734375" style="3" customWidth="1"/>
    <col min="15128" max="15128" width="6.88671875" style="3" customWidth="1"/>
    <col min="15129" max="15129" width="6.33203125" style="3" customWidth="1"/>
    <col min="15130" max="15359" width="7.77734375" style="3"/>
    <col min="15360" max="15360" width="2.33203125" style="3" customWidth="1"/>
    <col min="15361" max="15361" width="5.44140625" style="3" customWidth="1"/>
    <col min="15362" max="15362" width="8.6640625" style="3" bestFit="1" customWidth="1"/>
    <col min="15363" max="15379" width="6.109375" style="3" bestFit="1" customWidth="1"/>
    <col min="15380" max="15380" width="6.5546875" style="3" customWidth="1"/>
    <col min="15381" max="15381" width="6.109375" style="3" customWidth="1"/>
    <col min="15382" max="15383" width="6.77734375" style="3" customWidth="1"/>
    <col min="15384" max="15384" width="6.88671875" style="3" customWidth="1"/>
    <col min="15385" max="15385" width="6.33203125" style="3" customWidth="1"/>
    <col min="15386" max="15615" width="7.77734375" style="3"/>
    <col min="15616" max="15616" width="2.33203125" style="3" customWidth="1"/>
    <col min="15617" max="15617" width="5.44140625" style="3" customWidth="1"/>
    <col min="15618" max="15618" width="8.6640625" style="3" bestFit="1" customWidth="1"/>
    <col min="15619" max="15635" width="6.109375" style="3" bestFit="1" customWidth="1"/>
    <col min="15636" max="15636" width="6.5546875" style="3" customWidth="1"/>
    <col min="15637" max="15637" width="6.109375" style="3" customWidth="1"/>
    <col min="15638" max="15639" width="6.77734375" style="3" customWidth="1"/>
    <col min="15640" max="15640" width="6.88671875" style="3" customWidth="1"/>
    <col min="15641" max="15641" width="6.33203125" style="3" customWidth="1"/>
    <col min="15642" max="15871" width="7.77734375" style="3"/>
    <col min="15872" max="15872" width="2.33203125" style="3" customWidth="1"/>
    <col min="15873" max="15873" width="5.44140625" style="3" customWidth="1"/>
    <col min="15874" max="15874" width="8.6640625" style="3" bestFit="1" customWidth="1"/>
    <col min="15875" max="15891" width="6.109375" style="3" bestFit="1" customWidth="1"/>
    <col min="15892" max="15892" width="6.5546875" style="3" customWidth="1"/>
    <col min="15893" max="15893" width="6.109375" style="3" customWidth="1"/>
    <col min="15894" max="15895" width="6.77734375" style="3" customWidth="1"/>
    <col min="15896" max="15896" width="6.88671875" style="3" customWidth="1"/>
    <col min="15897" max="15897" width="6.33203125" style="3" customWidth="1"/>
    <col min="15898" max="16127" width="7.77734375" style="3"/>
    <col min="16128" max="16128" width="2.33203125" style="3" customWidth="1"/>
    <col min="16129" max="16129" width="5.44140625" style="3" customWidth="1"/>
    <col min="16130" max="16130" width="8.6640625" style="3" bestFit="1" customWidth="1"/>
    <col min="16131" max="16147" width="6.109375" style="3" bestFit="1" customWidth="1"/>
    <col min="16148" max="16148" width="6.5546875" style="3" customWidth="1"/>
    <col min="16149" max="16149" width="6.109375" style="3" customWidth="1"/>
    <col min="16150" max="16151" width="6.77734375" style="3" customWidth="1"/>
    <col min="16152" max="16152" width="6.88671875" style="3" customWidth="1"/>
    <col min="16153" max="16153" width="6.33203125" style="3" customWidth="1"/>
    <col min="16154" max="16384" width="7.77734375" style="3"/>
  </cols>
  <sheetData>
    <row r="1" spans="2:21" s="1" customFormat="1" ht="20.25" customHeight="1">
      <c r="B1" s="300" t="s">
        <v>231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>
      <c r="B2" s="2"/>
      <c r="C2" s="2"/>
      <c r="G2" s="4"/>
      <c r="J2" s="4"/>
      <c r="K2" s="4"/>
      <c r="L2" s="4"/>
      <c r="M2" s="4"/>
      <c r="N2" s="4"/>
      <c r="O2" s="4"/>
      <c r="S2" s="4"/>
      <c r="T2" s="4"/>
      <c r="U2" s="4" t="s">
        <v>46</v>
      </c>
    </row>
    <row r="3" spans="2:21">
      <c r="G3" s="4"/>
      <c r="J3" s="4"/>
      <c r="K3" s="4"/>
      <c r="L3" s="4"/>
      <c r="M3" s="4"/>
      <c r="N3" s="4"/>
      <c r="O3" s="4"/>
      <c r="S3" s="4"/>
      <c r="T3" s="4"/>
      <c r="U3" s="4" t="s">
        <v>47</v>
      </c>
    </row>
    <row r="4" spans="2:21" ht="13.5" thickBot="1">
      <c r="B4" s="5"/>
      <c r="D4" s="6"/>
      <c r="G4" s="4"/>
      <c r="J4" s="4"/>
      <c r="K4" s="4"/>
      <c r="L4" s="4"/>
      <c r="M4" s="4"/>
      <c r="N4" s="4"/>
      <c r="O4" s="4"/>
      <c r="S4" s="4"/>
      <c r="T4" s="4"/>
      <c r="U4" s="4" t="s">
        <v>48</v>
      </c>
    </row>
    <row r="5" spans="2:21" ht="18" customHeight="1" thickTop="1">
      <c r="B5" s="301" t="s">
        <v>77</v>
      </c>
      <c r="C5" s="302"/>
      <c r="D5" s="305" t="s">
        <v>78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7"/>
    </row>
    <row r="6" spans="2:21" ht="20.100000000000001" customHeight="1">
      <c r="B6" s="303"/>
      <c r="C6" s="304"/>
      <c r="D6" s="7" t="s">
        <v>59</v>
      </c>
      <c r="E6" s="7" t="s">
        <v>60</v>
      </c>
      <c r="F6" s="7" t="s">
        <v>61</v>
      </c>
      <c r="G6" s="7" t="s">
        <v>62</v>
      </c>
      <c r="H6" s="7" t="s">
        <v>63</v>
      </c>
      <c r="I6" s="7" t="s">
        <v>64</v>
      </c>
      <c r="J6" s="7" t="s">
        <v>65</v>
      </c>
      <c r="K6" s="7" t="s">
        <v>66</v>
      </c>
      <c r="L6" s="7" t="s">
        <v>5</v>
      </c>
      <c r="M6" s="7" t="s">
        <v>6</v>
      </c>
      <c r="N6" s="7" t="s">
        <v>7</v>
      </c>
      <c r="O6" s="7" t="s">
        <v>8</v>
      </c>
      <c r="P6" s="7" t="s">
        <v>9</v>
      </c>
      <c r="Q6" s="7" t="s">
        <v>10</v>
      </c>
      <c r="R6" s="7" t="s">
        <v>11</v>
      </c>
      <c r="S6" s="7" t="s">
        <v>12</v>
      </c>
      <c r="T6" s="7" t="s">
        <v>13</v>
      </c>
      <c r="U6" s="8" t="s">
        <v>14</v>
      </c>
    </row>
    <row r="7" spans="2:21" ht="20.100000000000001" customHeight="1">
      <c r="B7" s="9"/>
      <c r="C7" s="10" t="s">
        <v>56</v>
      </c>
      <c r="D7" s="11">
        <v>1240</v>
      </c>
      <c r="E7" s="11">
        <v>1256</v>
      </c>
      <c r="F7" s="11">
        <v>1262</v>
      </c>
      <c r="G7" s="11">
        <v>1264</v>
      </c>
      <c r="H7" s="11">
        <v>1263</v>
      </c>
      <c r="I7" s="11">
        <v>1254</v>
      </c>
      <c r="J7" s="11">
        <v>1276</v>
      </c>
      <c r="K7" s="12">
        <v>1297</v>
      </c>
      <c r="L7" s="11">
        <v>1265</v>
      </c>
      <c r="M7" s="11">
        <v>1334</v>
      </c>
      <c r="N7" s="11">
        <v>1450</v>
      </c>
      <c r="O7" s="11">
        <v>1436</v>
      </c>
      <c r="P7" s="11">
        <v>1405</v>
      </c>
      <c r="Q7" s="11">
        <v>1435</v>
      </c>
      <c r="R7" s="11">
        <v>1459</v>
      </c>
      <c r="S7" s="11">
        <v>1445</v>
      </c>
      <c r="T7" s="11">
        <v>1453</v>
      </c>
      <c r="U7" s="13">
        <v>1412</v>
      </c>
    </row>
    <row r="8" spans="2:21" ht="20.100000000000001" customHeight="1">
      <c r="B8" s="14" t="s">
        <v>49</v>
      </c>
      <c r="C8" s="10" t="s">
        <v>57</v>
      </c>
      <c r="D8" s="11">
        <v>2452</v>
      </c>
      <c r="E8" s="11">
        <v>2605</v>
      </c>
      <c r="F8" s="11">
        <v>2386</v>
      </c>
      <c r="G8" s="11">
        <v>2282</v>
      </c>
      <c r="H8" s="11">
        <v>2339</v>
      </c>
      <c r="I8" s="11">
        <v>2060</v>
      </c>
      <c r="J8" s="11">
        <v>2464</v>
      </c>
      <c r="K8" s="11">
        <v>2560</v>
      </c>
      <c r="L8" s="11">
        <v>1833</v>
      </c>
      <c r="M8" s="11">
        <v>2757</v>
      </c>
      <c r="N8" s="11">
        <v>2837</v>
      </c>
      <c r="O8" s="11">
        <v>2892</v>
      </c>
      <c r="P8" s="11">
        <v>2494</v>
      </c>
      <c r="Q8" s="11">
        <v>2999</v>
      </c>
      <c r="R8" s="11">
        <v>3302</v>
      </c>
      <c r="S8" s="11">
        <v>3409</v>
      </c>
      <c r="T8" s="11">
        <v>3498</v>
      </c>
      <c r="U8" s="13">
        <v>3223</v>
      </c>
    </row>
    <row r="9" spans="2:21" ht="20.100000000000001" customHeight="1">
      <c r="B9" s="15"/>
      <c r="C9" s="16" t="s">
        <v>58</v>
      </c>
      <c r="D9" s="17">
        <v>1.98</v>
      </c>
      <c r="E9" s="11">
        <v>2.0699999999999998</v>
      </c>
      <c r="F9" s="11">
        <v>1.98</v>
      </c>
      <c r="G9" s="11">
        <v>1.81</v>
      </c>
      <c r="H9" s="11">
        <v>1.85</v>
      </c>
      <c r="I9" s="17">
        <v>1.64</v>
      </c>
      <c r="J9" s="17">
        <v>1.93</v>
      </c>
      <c r="K9" s="17">
        <v>1.97</v>
      </c>
      <c r="L9" s="17">
        <v>1.45</v>
      </c>
      <c r="M9" s="17">
        <v>2.0699999999999998</v>
      </c>
      <c r="N9" s="17">
        <v>1.96</v>
      </c>
      <c r="O9" s="17">
        <v>2.0099999999999998</v>
      </c>
      <c r="P9" s="17">
        <v>1.78</v>
      </c>
      <c r="Q9" s="17">
        <v>2.09</v>
      </c>
      <c r="R9" s="17">
        <v>2.2599999999999998</v>
      </c>
      <c r="S9" s="17">
        <v>2.36</v>
      </c>
      <c r="T9" s="17">
        <v>2.41</v>
      </c>
      <c r="U9" s="18">
        <v>2.2799999999999998</v>
      </c>
    </row>
    <row r="10" spans="2:21" ht="20.100000000000001" customHeight="1">
      <c r="B10" s="19"/>
      <c r="C10" s="20" t="s">
        <v>56</v>
      </c>
      <c r="D10" s="11">
        <v>458</v>
      </c>
      <c r="E10" s="11">
        <v>453</v>
      </c>
      <c r="F10" s="11">
        <v>445</v>
      </c>
      <c r="G10" s="11">
        <v>445</v>
      </c>
      <c r="H10" s="11">
        <v>454</v>
      </c>
      <c r="I10" s="11">
        <v>432</v>
      </c>
      <c r="J10" s="11">
        <v>457</v>
      </c>
      <c r="K10" s="11">
        <v>475</v>
      </c>
      <c r="L10" s="11">
        <v>511</v>
      </c>
      <c r="M10" s="11">
        <v>504</v>
      </c>
      <c r="N10" s="11">
        <v>734</v>
      </c>
      <c r="O10" s="11">
        <v>735</v>
      </c>
      <c r="P10" s="11">
        <v>739</v>
      </c>
      <c r="Q10" s="11">
        <v>750</v>
      </c>
      <c r="R10" s="11">
        <v>755</v>
      </c>
      <c r="S10" s="11">
        <v>751</v>
      </c>
      <c r="T10" s="11">
        <v>756</v>
      </c>
      <c r="U10" s="13">
        <v>754</v>
      </c>
    </row>
    <row r="11" spans="2:21" ht="20.100000000000001" customHeight="1">
      <c r="B11" s="14" t="s">
        <v>50</v>
      </c>
      <c r="C11" s="20" t="s">
        <v>57</v>
      </c>
      <c r="D11" s="21">
        <v>827</v>
      </c>
      <c r="E11" s="11">
        <v>748</v>
      </c>
      <c r="F11" s="11">
        <v>797</v>
      </c>
      <c r="G11" s="11">
        <v>740</v>
      </c>
      <c r="H11" s="11">
        <v>743</v>
      </c>
      <c r="I11" s="11">
        <v>576</v>
      </c>
      <c r="J11" s="11">
        <v>743</v>
      </c>
      <c r="K11" s="11">
        <v>752</v>
      </c>
      <c r="L11" s="11">
        <v>718</v>
      </c>
      <c r="M11" s="21">
        <v>761</v>
      </c>
      <c r="N11" s="21">
        <v>1024</v>
      </c>
      <c r="O11" s="21">
        <v>1039</v>
      </c>
      <c r="P11" s="21">
        <v>1021</v>
      </c>
      <c r="Q11" s="11">
        <v>1003</v>
      </c>
      <c r="R11" s="11">
        <v>1122</v>
      </c>
      <c r="S11" s="11">
        <v>1201</v>
      </c>
      <c r="T11" s="11">
        <v>1228</v>
      </c>
      <c r="U11" s="13">
        <v>1205</v>
      </c>
    </row>
    <row r="12" spans="2:21" ht="20.100000000000001" customHeight="1">
      <c r="B12" s="15"/>
      <c r="C12" s="22" t="s">
        <v>58</v>
      </c>
      <c r="D12" s="17">
        <v>1.81</v>
      </c>
      <c r="E12" s="11">
        <v>1.65</v>
      </c>
      <c r="F12" s="11">
        <v>1.79</v>
      </c>
      <c r="G12" s="11">
        <v>1.66</v>
      </c>
      <c r="H12" s="11">
        <v>1.64</v>
      </c>
      <c r="I12" s="17">
        <v>1.33</v>
      </c>
      <c r="J12" s="17">
        <v>1.63</v>
      </c>
      <c r="K12" s="17">
        <v>1.58</v>
      </c>
      <c r="L12" s="17">
        <v>1.41</v>
      </c>
      <c r="M12" s="17">
        <v>1.51</v>
      </c>
      <c r="N12" s="17">
        <v>1.4</v>
      </c>
      <c r="O12" s="17">
        <v>1.41</v>
      </c>
      <c r="P12" s="17">
        <v>1.38</v>
      </c>
      <c r="Q12" s="17">
        <v>1.34</v>
      </c>
      <c r="R12" s="17">
        <v>1.49</v>
      </c>
      <c r="S12" s="17">
        <v>1.6</v>
      </c>
      <c r="T12" s="17">
        <v>1.63</v>
      </c>
      <c r="U12" s="18">
        <v>1.59</v>
      </c>
    </row>
    <row r="13" spans="2:21" ht="20.100000000000001" customHeight="1">
      <c r="B13" s="14"/>
      <c r="C13" s="20" t="s">
        <v>56</v>
      </c>
      <c r="D13" s="11">
        <v>291</v>
      </c>
      <c r="E13" s="11">
        <v>329</v>
      </c>
      <c r="F13" s="11">
        <v>348</v>
      </c>
      <c r="G13" s="11">
        <v>367</v>
      </c>
      <c r="H13" s="11">
        <v>356</v>
      </c>
      <c r="I13" s="11">
        <v>367</v>
      </c>
      <c r="J13" s="11">
        <v>392</v>
      </c>
      <c r="K13" s="11">
        <v>400</v>
      </c>
      <c r="L13" s="11">
        <v>484</v>
      </c>
      <c r="M13" s="11">
        <v>472</v>
      </c>
      <c r="N13" s="11">
        <v>545</v>
      </c>
      <c r="O13" s="11">
        <v>555</v>
      </c>
      <c r="P13" s="11">
        <v>576</v>
      </c>
      <c r="Q13" s="11">
        <v>594</v>
      </c>
      <c r="R13" s="11">
        <v>599</v>
      </c>
      <c r="S13" s="11">
        <v>604</v>
      </c>
      <c r="T13" s="11">
        <v>593</v>
      </c>
      <c r="U13" s="13">
        <v>571</v>
      </c>
    </row>
    <row r="14" spans="2:21" ht="20.100000000000001" customHeight="1">
      <c r="B14" s="14" t="s">
        <v>51</v>
      </c>
      <c r="C14" s="20" t="s">
        <v>57</v>
      </c>
      <c r="D14" s="21">
        <v>331</v>
      </c>
      <c r="E14" s="11">
        <v>387</v>
      </c>
      <c r="F14" s="11">
        <v>362</v>
      </c>
      <c r="G14" s="11">
        <v>411</v>
      </c>
      <c r="H14" s="11">
        <v>415</v>
      </c>
      <c r="I14" s="11">
        <v>440</v>
      </c>
      <c r="J14" s="11">
        <v>477</v>
      </c>
      <c r="K14" s="11">
        <v>526</v>
      </c>
      <c r="L14" s="11">
        <v>657</v>
      </c>
      <c r="M14" s="21">
        <v>634</v>
      </c>
      <c r="N14" s="21">
        <v>625</v>
      </c>
      <c r="O14" s="21">
        <v>677</v>
      </c>
      <c r="P14" s="21">
        <v>743</v>
      </c>
      <c r="Q14" s="11">
        <v>740</v>
      </c>
      <c r="R14" s="11">
        <v>828</v>
      </c>
      <c r="S14" s="11">
        <v>855</v>
      </c>
      <c r="T14" s="11">
        <v>836</v>
      </c>
      <c r="U14" s="13">
        <v>779</v>
      </c>
    </row>
    <row r="15" spans="2:21" ht="20.100000000000001" customHeight="1">
      <c r="B15" s="15"/>
      <c r="C15" s="22" t="s">
        <v>58</v>
      </c>
      <c r="D15" s="17">
        <v>1.1399999999999999</v>
      </c>
      <c r="E15" s="11">
        <v>1.18</v>
      </c>
      <c r="F15" s="11">
        <v>1.04</v>
      </c>
      <c r="G15" s="11">
        <v>1.1200000000000001</v>
      </c>
      <c r="H15" s="11">
        <v>1.17</v>
      </c>
      <c r="I15" s="17">
        <v>1.2</v>
      </c>
      <c r="J15" s="17">
        <v>1.22</v>
      </c>
      <c r="K15" s="17">
        <v>1.32</v>
      </c>
      <c r="L15" s="17">
        <v>1.36</v>
      </c>
      <c r="M15" s="17">
        <v>1.34</v>
      </c>
      <c r="N15" s="17">
        <v>1.1499999999999999</v>
      </c>
      <c r="O15" s="17">
        <v>1.22</v>
      </c>
      <c r="P15" s="17">
        <v>1.29</v>
      </c>
      <c r="Q15" s="17">
        <v>1.25</v>
      </c>
      <c r="R15" s="17">
        <v>1.38</v>
      </c>
      <c r="S15" s="17">
        <v>1.42</v>
      </c>
      <c r="T15" s="17">
        <v>1.41</v>
      </c>
      <c r="U15" s="18">
        <v>1.36</v>
      </c>
    </row>
    <row r="16" spans="2:21" ht="20.100000000000001" customHeight="1">
      <c r="B16" s="14"/>
      <c r="C16" s="20" t="s">
        <v>56</v>
      </c>
      <c r="D16" s="11">
        <v>28</v>
      </c>
      <c r="E16" s="11">
        <v>26</v>
      </c>
      <c r="F16" s="11">
        <v>25</v>
      </c>
      <c r="G16" s="11">
        <v>26</v>
      </c>
      <c r="H16" s="11">
        <v>26</v>
      </c>
      <c r="I16" s="11">
        <v>26</v>
      </c>
      <c r="J16" s="11">
        <v>27</v>
      </c>
      <c r="K16" s="11">
        <v>27</v>
      </c>
      <c r="L16" s="11">
        <v>24</v>
      </c>
      <c r="M16" s="11">
        <v>25</v>
      </c>
      <c r="N16" s="11">
        <v>29</v>
      </c>
      <c r="O16" s="11">
        <v>30</v>
      </c>
      <c r="P16" s="11">
        <v>30</v>
      </c>
      <c r="Q16" s="11">
        <v>30</v>
      </c>
      <c r="R16" s="11">
        <v>29</v>
      </c>
      <c r="S16" s="11">
        <v>30</v>
      </c>
      <c r="T16" s="11">
        <v>30</v>
      </c>
      <c r="U16" s="13">
        <v>30</v>
      </c>
    </row>
    <row r="17" spans="2:25" ht="20.100000000000001" customHeight="1">
      <c r="B17" s="14" t="s">
        <v>52</v>
      </c>
      <c r="C17" s="20" t="s">
        <v>57</v>
      </c>
      <c r="D17" s="11">
        <v>26</v>
      </c>
      <c r="E17" s="11">
        <v>25</v>
      </c>
      <c r="F17" s="11">
        <v>21</v>
      </c>
      <c r="G17" s="11">
        <v>22</v>
      </c>
      <c r="H17" s="11">
        <v>23</v>
      </c>
      <c r="I17" s="11">
        <v>23</v>
      </c>
      <c r="J17" s="11">
        <v>23</v>
      </c>
      <c r="K17" s="11">
        <v>23</v>
      </c>
      <c r="L17" s="11">
        <v>21</v>
      </c>
      <c r="M17" s="11">
        <v>22</v>
      </c>
      <c r="N17" s="11">
        <v>25</v>
      </c>
      <c r="O17" s="11">
        <v>24</v>
      </c>
      <c r="P17" s="11">
        <v>26</v>
      </c>
      <c r="Q17" s="11">
        <v>25</v>
      </c>
      <c r="R17" s="11">
        <v>27</v>
      </c>
      <c r="S17" s="11">
        <v>27</v>
      </c>
      <c r="T17" s="11">
        <v>28</v>
      </c>
      <c r="U17" s="13">
        <v>28</v>
      </c>
    </row>
    <row r="18" spans="2:25" ht="20.100000000000001" customHeight="1">
      <c r="B18" s="15"/>
      <c r="C18" s="22" t="s">
        <v>58</v>
      </c>
      <c r="D18" s="17">
        <v>0.93</v>
      </c>
      <c r="E18" s="23">
        <v>0.96</v>
      </c>
      <c r="F18" s="17">
        <v>0.84</v>
      </c>
      <c r="G18" s="17">
        <v>0.88</v>
      </c>
      <c r="H18" s="17">
        <v>0.88</v>
      </c>
      <c r="I18" s="17">
        <v>0.88</v>
      </c>
      <c r="J18" s="17">
        <v>0.85</v>
      </c>
      <c r="K18" s="17">
        <v>0.85</v>
      </c>
      <c r="L18" s="17">
        <v>0.88</v>
      </c>
      <c r="M18" s="17">
        <v>0.88</v>
      </c>
      <c r="N18" s="17">
        <v>0.86</v>
      </c>
      <c r="O18" s="17">
        <v>0.8</v>
      </c>
      <c r="P18" s="17">
        <v>0.86</v>
      </c>
      <c r="Q18" s="17">
        <v>0.84</v>
      </c>
      <c r="R18" s="17">
        <v>0.92</v>
      </c>
      <c r="S18" s="17">
        <v>0.93</v>
      </c>
      <c r="T18" s="17">
        <v>0.94</v>
      </c>
      <c r="U18" s="18">
        <v>0.93</v>
      </c>
    </row>
    <row r="19" spans="2:25" ht="20.100000000000001" customHeight="1">
      <c r="B19" s="14"/>
      <c r="C19" s="20" t="s">
        <v>56</v>
      </c>
      <c r="D19" s="11">
        <v>125</v>
      </c>
      <c r="E19" s="11">
        <v>126</v>
      </c>
      <c r="F19" s="11">
        <v>122</v>
      </c>
      <c r="G19" s="11">
        <v>121</v>
      </c>
      <c r="H19" s="11">
        <v>123</v>
      </c>
      <c r="I19" s="11">
        <v>123</v>
      </c>
      <c r="J19" s="11">
        <v>122</v>
      </c>
      <c r="K19" s="11">
        <v>122</v>
      </c>
      <c r="L19" s="11">
        <v>129</v>
      </c>
      <c r="M19" s="11">
        <v>124</v>
      </c>
      <c r="N19" s="11">
        <v>194</v>
      </c>
      <c r="O19" s="11">
        <v>194</v>
      </c>
      <c r="P19" s="11">
        <v>196</v>
      </c>
      <c r="Q19" s="11">
        <v>196</v>
      </c>
      <c r="R19" s="11">
        <v>196</v>
      </c>
      <c r="S19" s="11">
        <v>198</v>
      </c>
      <c r="T19" s="11">
        <v>198</v>
      </c>
      <c r="U19" s="13">
        <v>198</v>
      </c>
    </row>
    <row r="20" spans="2:25" ht="20.100000000000001" customHeight="1">
      <c r="B20" s="14" t="s">
        <v>53</v>
      </c>
      <c r="C20" s="20" t="s">
        <v>57</v>
      </c>
      <c r="D20" s="11">
        <v>142</v>
      </c>
      <c r="E20" s="11">
        <v>143</v>
      </c>
      <c r="F20" s="11">
        <v>138</v>
      </c>
      <c r="G20" s="11">
        <v>130</v>
      </c>
      <c r="H20" s="11">
        <v>133</v>
      </c>
      <c r="I20" s="11">
        <v>119</v>
      </c>
      <c r="J20" s="11">
        <v>122</v>
      </c>
      <c r="K20" s="11">
        <v>122</v>
      </c>
      <c r="L20" s="11">
        <v>121</v>
      </c>
      <c r="M20" s="11">
        <v>115</v>
      </c>
      <c r="N20" s="11">
        <v>179</v>
      </c>
      <c r="O20" s="11">
        <v>179</v>
      </c>
      <c r="P20" s="11">
        <v>178</v>
      </c>
      <c r="Q20" s="11">
        <v>181</v>
      </c>
      <c r="R20" s="11">
        <v>196</v>
      </c>
      <c r="S20" s="11">
        <v>230</v>
      </c>
      <c r="T20" s="11">
        <v>231</v>
      </c>
      <c r="U20" s="13">
        <v>229</v>
      </c>
    </row>
    <row r="21" spans="2:25" ht="20.100000000000001" customHeight="1">
      <c r="B21" s="24"/>
      <c r="C21" s="22" t="s">
        <v>58</v>
      </c>
      <c r="D21" s="17">
        <v>1.1399999999999999</v>
      </c>
      <c r="E21" s="11">
        <v>1.1399999999999999</v>
      </c>
      <c r="F21" s="11">
        <v>1.1299999999999999</v>
      </c>
      <c r="G21" s="11">
        <v>1.07</v>
      </c>
      <c r="H21" s="11">
        <v>1.08</v>
      </c>
      <c r="I21" s="17">
        <v>0.97</v>
      </c>
      <c r="J21" s="17">
        <v>1</v>
      </c>
      <c r="K21" s="17">
        <v>1</v>
      </c>
      <c r="L21" s="17">
        <v>0.94</v>
      </c>
      <c r="M21" s="17">
        <v>0.93</v>
      </c>
      <c r="N21" s="17">
        <v>0.92</v>
      </c>
      <c r="O21" s="17">
        <v>0.92</v>
      </c>
      <c r="P21" s="17">
        <v>0.91</v>
      </c>
      <c r="Q21" s="17">
        <v>0.92</v>
      </c>
      <c r="R21" s="17">
        <v>1</v>
      </c>
      <c r="S21" s="17">
        <v>1.1599999999999999</v>
      </c>
      <c r="T21" s="17">
        <v>1.17</v>
      </c>
      <c r="U21" s="18">
        <v>1.1499999999999999</v>
      </c>
    </row>
    <row r="22" spans="2:25" ht="20.100000000000001" customHeight="1">
      <c r="B22" s="308" t="s">
        <v>54</v>
      </c>
      <c r="C22" s="309"/>
      <c r="D22" s="25">
        <f>D19+D16+D13+D10+D7</f>
        <v>2142</v>
      </c>
      <c r="E22" s="25">
        <f>E19+E16+E13+E10+E7</f>
        <v>2190</v>
      </c>
      <c r="F22" s="25">
        <f>F19+F16+F13+F10+F7</f>
        <v>2202</v>
      </c>
      <c r="G22" s="25">
        <f>G19+G16+G13+G10+G7</f>
        <v>2223</v>
      </c>
      <c r="H22" s="25">
        <f>H19+H16+H13+H10+H7</f>
        <v>2222</v>
      </c>
      <c r="I22" s="25">
        <f>I7+I10+I13+I16+I19</f>
        <v>2202</v>
      </c>
      <c r="J22" s="25">
        <f>J7+J10+J13+J16+J19</f>
        <v>2274</v>
      </c>
      <c r="K22" s="25">
        <v>3383</v>
      </c>
      <c r="L22" s="25">
        <f t="shared" ref="L22:U23" si="0">L7+L10+L13+L16+L19</f>
        <v>2413</v>
      </c>
      <c r="M22" s="25">
        <f t="shared" si="0"/>
        <v>2459</v>
      </c>
      <c r="N22" s="25">
        <f t="shared" si="0"/>
        <v>2952</v>
      </c>
      <c r="O22" s="25">
        <f t="shared" si="0"/>
        <v>2950</v>
      </c>
      <c r="P22" s="25">
        <f t="shared" ref="P22:U22" si="1">P19+P16+P13+P10+P7</f>
        <v>2946</v>
      </c>
      <c r="Q22" s="25">
        <f t="shared" si="1"/>
        <v>3005</v>
      </c>
      <c r="R22" s="25">
        <f t="shared" si="1"/>
        <v>3038</v>
      </c>
      <c r="S22" s="25">
        <f t="shared" si="1"/>
        <v>3028</v>
      </c>
      <c r="T22" s="25">
        <f t="shared" si="1"/>
        <v>3030</v>
      </c>
      <c r="U22" s="26">
        <f t="shared" si="1"/>
        <v>2965</v>
      </c>
    </row>
    <row r="23" spans="2:25" ht="20.100000000000001" customHeight="1" thickBot="1">
      <c r="B23" s="310" t="s">
        <v>55</v>
      </c>
      <c r="C23" s="311"/>
      <c r="D23" s="27">
        <f>D8+D11+D14+D17+D20</f>
        <v>3778</v>
      </c>
      <c r="E23" s="27">
        <f>E8+E11+E14+E17+E20</f>
        <v>3908</v>
      </c>
      <c r="F23" s="27">
        <f>F8+F11+F14+F17+F20</f>
        <v>3704</v>
      </c>
      <c r="G23" s="27">
        <f>G8+G11+G14+G17+G20</f>
        <v>3585</v>
      </c>
      <c r="H23" s="27">
        <f>H8+H11+H14+H17+H20</f>
        <v>3653</v>
      </c>
      <c r="I23" s="28">
        <f>I8+I11+I14+I17+I20</f>
        <v>3218</v>
      </c>
      <c r="J23" s="28">
        <f>J8+J11+J14+J17+J20</f>
        <v>3829</v>
      </c>
      <c r="K23" s="28">
        <f>K8+K11+K14+K17+K20</f>
        <v>3983</v>
      </c>
      <c r="L23" s="28">
        <f t="shared" si="0"/>
        <v>3350</v>
      </c>
      <c r="M23" s="27">
        <f t="shared" si="0"/>
        <v>4289</v>
      </c>
      <c r="N23" s="27">
        <f t="shared" si="0"/>
        <v>4690</v>
      </c>
      <c r="O23" s="27">
        <f t="shared" si="0"/>
        <v>4811</v>
      </c>
      <c r="P23" s="27">
        <f t="shared" si="0"/>
        <v>4462</v>
      </c>
      <c r="Q23" s="27">
        <f t="shared" si="0"/>
        <v>4948</v>
      </c>
      <c r="R23" s="27">
        <f t="shared" si="0"/>
        <v>5475</v>
      </c>
      <c r="S23" s="27">
        <f t="shared" si="0"/>
        <v>5722</v>
      </c>
      <c r="T23" s="27">
        <f t="shared" si="0"/>
        <v>5821</v>
      </c>
      <c r="U23" s="29">
        <f t="shared" si="0"/>
        <v>5464</v>
      </c>
    </row>
    <row r="24" spans="2:25" ht="20.100000000000001" customHeight="1" thickTop="1">
      <c r="B24" s="30"/>
      <c r="C24" s="30"/>
      <c r="D24" s="31"/>
      <c r="E24" s="31"/>
      <c r="F24" s="31"/>
      <c r="G24" s="31"/>
      <c r="H24" s="31"/>
      <c r="I24" s="30"/>
      <c r="J24" s="30"/>
      <c r="K24" s="30"/>
      <c r="L24" s="30"/>
      <c r="M24" s="31"/>
      <c r="N24" s="31"/>
      <c r="O24" s="31"/>
      <c r="P24" s="31"/>
      <c r="Q24" s="31"/>
      <c r="R24" s="31"/>
      <c r="S24" s="31"/>
      <c r="T24" s="31"/>
      <c r="U24" s="32" t="s">
        <v>79</v>
      </c>
    </row>
    <row r="25" spans="2:25" ht="13.5" thickBot="1">
      <c r="B25" s="30"/>
      <c r="C25" s="30"/>
      <c r="D25" s="31"/>
      <c r="E25" s="31"/>
      <c r="F25" s="31"/>
      <c r="G25" s="31"/>
      <c r="H25" s="31"/>
      <c r="I25" s="30"/>
      <c r="J25" s="30"/>
      <c r="K25" s="30"/>
      <c r="L25" s="30"/>
      <c r="M25" s="31"/>
      <c r="N25" s="31"/>
      <c r="O25" s="31"/>
      <c r="P25" s="31"/>
      <c r="Q25" s="31"/>
      <c r="R25" s="31"/>
      <c r="S25" s="31"/>
      <c r="T25" s="31"/>
      <c r="U25" s="32"/>
    </row>
    <row r="26" spans="2:25" ht="20.100000000000001" customHeight="1">
      <c r="B26" s="312" t="s">
        <v>77</v>
      </c>
      <c r="C26" s="313"/>
      <c r="D26" s="316" t="s">
        <v>78</v>
      </c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</row>
    <row r="27" spans="2:25" ht="20.100000000000001" customHeight="1">
      <c r="B27" s="314"/>
      <c r="C27" s="315"/>
      <c r="D27" s="33" t="s">
        <v>15</v>
      </c>
      <c r="E27" s="34" t="s">
        <v>16</v>
      </c>
      <c r="F27" s="34" t="s">
        <v>17</v>
      </c>
      <c r="G27" s="34" t="s">
        <v>18</v>
      </c>
      <c r="H27" s="34" t="s">
        <v>19</v>
      </c>
      <c r="I27" s="34" t="s">
        <v>20</v>
      </c>
      <c r="J27" s="34" t="s">
        <v>21</v>
      </c>
      <c r="K27" s="34" t="s">
        <v>22</v>
      </c>
      <c r="L27" s="34" t="s">
        <v>23</v>
      </c>
      <c r="M27" s="34" t="s">
        <v>24</v>
      </c>
      <c r="N27" s="34" t="s">
        <v>25</v>
      </c>
      <c r="O27" s="34" t="s">
        <v>26</v>
      </c>
      <c r="P27" s="34" t="s">
        <v>27</v>
      </c>
      <c r="Q27" s="34" t="s">
        <v>28</v>
      </c>
      <c r="R27" s="34" t="s">
        <v>29</v>
      </c>
      <c r="S27" s="34" t="s">
        <v>30</v>
      </c>
      <c r="T27" s="34" t="s">
        <v>31</v>
      </c>
      <c r="U27" s="34" t="s">
        <v>32</v>
      </c>
      <c r="V27" s="34" t="s">
        <v>33</v>
      </c>
      <c r="W27" s="34" t="s">
        <v>34</v>
      </c>
      <c r="X27" s="34" t="s">
        <v>35</v>
      </c>
      <c r="Y27" s="11" t="s">
        <v>36</v>
      </c>
    </row>
    <row r="28" spans="2:25" ht="20.100000000000001" customHeight="1">
      <c r="B28" s="318" t="s">
        <v>49</v>
      </c>
      <c r="C28" s="36" t="s">
        <v>56</v>
      </c>
      <c r="D28" s="37">
        <v>1324</v>
      </c>
      <c r="E28" s="11">
        <v>1454</v>
      </c>
      <c r="F28" s="11">
        <v>1421</v>
      </c>
      <c r="G28" s="11">
        <v>1497</v>
      </c>
      <c r="H28" s="11">
        <v>1505</v>
      </c>
      <c r="I28" s="11">
        <v>1506</v>
      </c>
      <c r="J28" s="11">
        <v>1514</v>
      </c>
      <c r="K28" s="11">
        <v>1551</v>
      </c>
      <c r="L28" s="11">
        <v>1560</v>
      </c>
      <c r="M28" s="11">
        <v>1517</v>
      </c>
      <c r="N28" s="11">
        <v>1545</v>
      </c>
      <c r="O28" s="11">
        <v>1559</v>
      </c>
      <c r="P28" s="11">
        <v>1542</v>
      </c>
      <c r="Q28" s="11">
        <v>1549</v>
      </c>
      <c r="R28" s="11">
        <v>1440</v>
      </c>
      <c r="S28" s="11">
        <v>1549</v>
      </c>
      <c r="T28" s="11">
        <v>1556</v>
      </c>
      <c r="U28" s="11">
        <v>1481</v>
      </c>
      <c r="V28" s="11">
        <v>1496</v>
      </c>
      <c r="W28" s="38">
        <v>1531</v>
      </c>
      <c r="X28" s="38">
        <v>1420</v>
      </c>
      <c r="Y28" s="39">
        <v>1486.951</v>
      </c>
    </row>
    <row r="29" spans="2:25" ht="20.100000000000001" customHeight="1">
      <c r="B29" s="319"/>
      <c r="C29" s="36" t="s">
        <v>57</v>
      </c>
      <c r="D29" s="37">
        <v>2712</v>
      </c>
      <c r="E29" s="11">
        <v>3493</v>
      </c>
      <c r="F29" s="11">
        <v>2928</v>
      </c>
      <c r="G29" s="11">
        <v>3579</v>
      </c>
      <c r="H29" s="11">
        <v>3699</v>
      </c>
      <c r="I29" s="11">
        <v>3641</v>
      </c>
      <c r="J29" s="11">
        <v>3710</v>
      </c>
      <c r="K29" s="11">
        <v>4030</v>
      </c>
      <c r="L29" s="11">
        <v>4216</v>
      </c>
      <c r="M29" s="11">
        <v>4165</v>
      </c>
      <c r="N29" s="11">
        <v>4132</v>
      </c>
      <c r="O29" s="11">
        <v>4456</v>
      </c>
      <c r="P29" s="11">
        <v>4290</v>
      </c>
      <c r="Q29" s="11">
        <v>4209</v>
      </c>
      <c r="R29" s="11">
        <v>3681</v>
      </c>
      <c r="S29" s="11">
        <v>4299</v>
      </c>
      <c r="T29" s="11">
        <v>4524</v>
      </c>
      <c r="U29" s="11">
        <v>4024</v>
      </c>
      <c r="V29" s="11">
        <v>4460</v>
      </c>
      <c r="W29" s="38">
        <v>5072</v>
      </c>
      <c r="X29" s="38">
        <v>4504</v>
      </c>
      <c r="Y29" s="39">
        <v>5047.0469999999996</v>
      </c>
    </row>
    <row r="30" spans="2:25" ht="20.100000000000001" customHeight="1">
      <c r="B30" s="320"/>
      <c r="C30" s="36" t="s">
        <v>58</v>
      </c>
      <c r="D30" s="40">
        <v>2.0499999999999998</v>
      </c>
      <c r="E30" s="17">
        <v>2.4</v>
      </c>
      <c r="F30" s="17">
        <v>2.06</v>
      </c>
      <c r="G30" s="17">
        <v>2.39</v>
      </c>
      <c r="H30" s="17">
        <v>2.46</v>
      </c>
      <c r="I30" s="17">
        <v>2.42</v>
      </c>
      <c r="J30" s="17">
        <v>2.4500000000000002</v>
      </c>
      <c r="K30" s="17">
        <v>2.59</v>
      </c>
      <c r="L30" s="17">
        <v>2.7</v>
      </c>
      <c r="M30" s="17">
        <v>2.73</v>
      </c>
      <c r="N30" s="17">
        <v>2.67</v>
      </c>
      <c r="O30" s="11">
        <v>2.86</v>
      </c>
      <c r="P30" s="11">
        <v>2.78</v>
      </c>
      <c r="Q30" s="11">
        <v>2.72</v>
      </c>
      <c r="R30" s="11">
        <v>2.56</v>
      </c>
      <c r="S30" s="17">
        <v>2.77</v>
      </c>
      <c r="T30" s="17">
        <v>2.9</v>
      </c>
      <c r="U30" s="17">
        <v>2.72</v>
      </c>
      <c r="V30" s="17">
        <v>2.98</v>
      </c>
      <c r="W30" s="38">
        <v>3.31</v>
      </c>
      <c r="X30" s="38">
        <v>3.17</v>
      </c>
      <c r="Y30" s="38">
        <v>3.39</v>
      </c>
    </row>
    <row r="31" spans="2:25" ht="20.100000000000001" customHeight="1">
      <c r="B31" s="318" t="s">
        <v>50</v>
      </c>
      <c r="C31" s="36" t="s">
        <v>56</v>
      </c>
      <c r="D31" s="37">
        <v>775</v>
      </c>
      <c r="E31" s="11">
        <v>757</v>
      </c>
      <c r="F31" s="11">
        <v>771</v>
      </c>
      <c r="G31" s="11">
        <v>792</v>
      </c>
      <c r="H31" s="11">
        <v>793</v>
      </c>
      <c r="I31" s="11">
        <v>799</v>
      </c>
      <c r="J31" s="11">
        <v>802</v>
      </c>
      <c r="K31" s="11">
        <v>819</v>
      </c>
      <c r="L31" s="11">
        <v>825</v>
      </c>
      <c r="M31" s="11">
        <v>826</v>
      </c>
      <c r="N31" s="11">
        <v>836</v>
      </c>
      <c r="O31" s="11">
        <v>834</v>
      </c>
      <c r="P31" s="11">
        <v>850</v>
      </c>
      <c r="Q31" s="11">
        <v>851</v>
      </c>
      <c r="R31" s="11">
        <v>870</v>
      </c>
      <c r="S31" s="11">
        <v>870</v>
      </c>
      <c r="T31" s="11">
        <v>875</v>
      </c>
      <c r="U31" s="11">
        <v>876</v>
      </c>
      <c r="V31" s="11">
        <v>906</v>
      </c>
      <c r="W31" s="38">
        <v>871</v>
      </c>
      <c r="X31" s="38">
        <v>849</v>
      </c>
      <c r="Y31" s="38">
        <v>928.76</v>
      </c>
    </row>
    <row r="32" spans="2:25" ht="20.100000000000001" customHeight="1">
      <c r="B32" s="319"/>
      <c r="C32" s="36" t="s">
        <v>57</v>
      </c>
      <c r="D32" s="37">
        <v>1291</v>
      </c>
      <c r="E32" s="11">
        <v>1210</v>
      </c>
      <c r="F32" s="11">
        <v>1273</v>
      </c>
      <c r="G32" s="11">
        <v>1331</v>
      </c>
      <c r="H32" s="11">
        <v>1312</v>
      </c>
      <c r="I32" s="21">
        <v>1367</v>
      </c>
      <c r="J32" s="21">
        <v>1346</v>
      </c>
      <c r="K32" s="21">
        <v>1445</v>
      </c>
      <c r="L32" s="21">
        <v>1484</v>
      </c>
      <c r="M32" s="21">
        <v>1511</v>
      </c>
      <c r="N32" s="21">
        <v>1569</v>
      </c>
      <c r="O32" s="11">
        <v>1590</v>
      </c>
      <c r="P32" s="11">
        <v>1716</v>
      </c>
      <c r="Q32" s="11">
        <v>1734</v>
      </c>
      <c r="R32" s="11">
        <v>1820</v>
      </c>
      <c r="S32" s="11">
        <v>1879</v>
      </c>
      <c r="T32" s="11">
        <v>1931</v>
      </c>
      <c r="U32" s="11">
        <v>1855</v>
      </c>
      <c r="V32" s="11">
        <v>2067</v>
      </c>
      <c r="W32" s="38">
        <v>2179</v>
      </c>
      <c r="X32" s="38">
        <v>1999</v>
      </c>
      <c r="Y32" s="38">
        <v>2283</v>
      </c>
    </row>
    <row r="33" spans="2:25" ht="20.100000000000001" customHeight="1">
      <c r="B33" s="320"/>
      <c r="C33" s="36" t="s">
        <v>58</v>
      </c>
      <c r="D33" s="40">
        <v>1.67</v>
      </c>
      <c r="E33" s="17">
        <v>1.6</v>
      </c>
      <c r="F33" s="17">
        <v>1.65</v>
      </c>
      <c r="G33" s="17">
        <v>1.68</v>
      </c>
      <c r="H33" s="17">
        <v>1.65</v>
      </c>
      <c r="I33" s="17">
        <v>1.71</v>
      </c>
      <c r="J33" s="17">
        <v>1.68</v>
      </c>
      <c r="K33" s="17">
        <v>1.76</v>
      </c>
      <c r="L33" s="17">
        <v>1.8</v>
      </c>
      <c r="M33" s="17">
        <v>1.83</v>
      </c>
      <c r="N33" s="17">
        <v>1.88</v>
      </c>
      <c r="O33" s="11">
        <v>1.91</v>
      </c>
      <c r="P33" s="11">
        <v>2.02</v>
      </c>
      <c r="Q33" s="11">
        <v>2.04</v>
      </c>
      <c r="R33" s="11">
        <v>2.09</v>
      </c>
      <c r="S33" s="17">
        <v>2.16</v>
      </c>
      <c r="T33" s="17">
        <v>2.2000000000000002</v>
      </c>
      <c r="U33" s="17">
        <v>2.12</v>
      </c>
      <c r="V33" s="17">
        <v>2.2799999999999998</v>
      </c>
      <c r="W33" s="38">
        <v>2.5</v>
      </c>
      <c r="X33" s="38">
        <v>2.35</v>
      </c>
      <c r="Y33" s="38">
        <v>2.46</v>
      </c>
    </row>
    <row r="34" spans="2:25" ht="20.100000000000001" customHeight="1">
      <c r="B34" s="318" t="s">
        <v>51</v>
      </c>
      <c r="C34" s="36" t="s">
        <v>56</v>
      </c>
      <c r="D34" s="37">
        <v>614</v>
      </c>
      <c r="E34" s="11">
        <v>620</v>
      </c>
      <c r="F34" s="11">
        <v>634</v>
      </c>
      <c r="G34" s="11">
        <v>654</v>
      </c>
      <c r="H34" s="11">
        <v>665</v>
      </c>
      <c r="I34" s="11">
        <v>647</v>
      </c>
      <c r="J34" s="11">
        <v>641</v>
      </c>
      <c r="K34" s="11">
        <v>660</v>
      </c>
      <c r="L34" s="11">
        <v>641</v>
      </c>
      <c r="M34" s="11">
        <v>667</v>
      </c>
      <c r="N34" s="11">
        <v>669</v>
      </c>
      <c r="O34" s="11">
        <v>665</v>
      </c>
      <c r="P34" s="11">
        <v>675</v>
      </c>
      <c r="Q34" s="11">
        <v>672</v>
      </c>
      <c r="R34" s="11">
        <v>703</v>
      </c>
      <c r="S34" s="11">
        <v>706</v>
      </c>
      <c r="T34" s="11">
        <v>695</v>
      </c>
      <c r="U34" s="11">
        <v>731</v>
      </c>
      <c r="V34" s="11">
        <v>767</v>
      </c>
      <c r="W34" s="38">
        <v>765</v>
      </c>
      <c r="X34" s="38">
        <v>759</v>
      </c>
      <c r="Y34" s="38">
        <v>754</v>
      </c>
    </row>
    <row r="35" spans="2:25" ht="20.100000000000001" customHeight="1">
      <c r="B35" s="319"/>
      <c r="C35" s="36" t="s">
        <v>57</v>
      </c>
      <c r="D35" s="37">
        <v>765</v>
      </c>
      <c r="E35" s="11">
        <v>873</v>
      </c>
      <c r="F35" s="11">
        <v>914</v>
      </c>
      <c r="G35" s="11">
        <v>1013</v>
      </c>
      <c r="H35" s="11">
        <v>1056</v>
      </c>
      <c r="I35" s="21">
        <v>1001</v>
      </c>
      <c r="J35" s="21">
        <v>1086</v>
      </c>
      <c r="K35" s="21">
        <v>1184</v>
      </c>
      <c r="L35" s="21">
        <v>1158</v>
      </c>
      <c r="M35" s="21">
        <v>1258</v>
      </c>
      <c r="N35" s="21">
        <v>1344</v>
      </c>
      <c r="O35" s="11">
        <v>1387</v>
      </c>
      <c r="P35" s="11">
        <v>1442</v>
      </c>
      <c r="Q35" s="11">
        <v>1394</v>
      </c>
      <c r="R35" s="11">
        <v>1515</v>
      </c>
      <c r="S35" s="11">
        <v>1572</v>
      </c>
      <c r="T35" s="11">
        <v>1344</v>
      </c>
      <c r="U35" s="11">
        <v>1556</v>
      </c>
      <c r="V35" s="11">
        <v>1746</v>
      </c>
      <c r="W35" s="38">
        <v>1846</v>
      </c>
      <c r="X35" s="38">
        <v>1882</v>
      </c>
      <c r="Y35" s="38">
        <v>1883</v>
      </c>
    </row>
    <row r="36" spans="2:25" ht="20.100000000000001" customHeight="1">
      <c r="B36" s="320"/>
      <c r="C36" s="36" t="s">
        <v>58</v>
      </c>
      <c r="D36" s="40">
        <v>1.25</v>
      </c>
      <c r="E36" s="17">
        <v>1.41</v>
      </c>
      <c r="F36" s="17">
        <v>1.44</v>
      </c>
      <c r="G36" s="17">
        <v>1.55</v>
      </c>
      <c r="H36" s="17">
        <v>1.59</v>
      </c>
      <c r="I36" s="17">
        <v>1.55</v>
      </c>
      <c r="J36" s="17">
        <v>1.69</v>
      </c>
      <c r="K36" s="17">
        <v>1.79</v>
      </c>
      <c r="L36" s="17">
        <v>1.81</v>
      </c>
      <c r="M36" s="17">
        <v>1.89</v>
      </c>
      <c r="N36" s="17">
        <v>2.0099999999999998</v>
      </c>
      <c r="O36" s="11">
        <v>2.09</v>
      </c>
      <c r="P36" s="11">
        <v>2.13</v>
      </c>
      <c r="Q36" s="11">
        <v>2.0699999999999998</v>
      </c>
      <c r="R36" s="11">
        <v>2.16</v>
      </c>
      <c r="S36" s="17">
        <v>2.2200000000000002</v>
      </c>
      <c r="T36" s="17">
        <v>1.93</v>
      </c>
      <c r="U36" s="17">
        <v>2.13</v>
      </c>
      <c r="V36" s="17">
        <v>2.75</v>
      </c>
      <c r="W36" s="38">
        <v>2.41</v>
      </c>
      <c r="X36" s="38">
        <v>2.4700000000000002</v>
      </c>
      <c r="Y36" s="38">
        <v>2.5</v>
      </c>
    </row>
    <row r="37" spans="2:25" ht="20.100000000000001" customHeight="1">
      <c r="B37" s="318" t="s">
        <v>52</v>
      </c>
      <c r="C37" s="36" t="s">
        <v>56</v>
      </c>
      <c r="D37" s="37">
        <v>30</v>
      </c>
      <c r="E37" s="11">
        <v>30</v>
      </c>
      <c r="F37" s="11">
        <v>31</v>
      </c>
      <c r="G37" s="11">
        <v>39</v>
      </c>
      <c r="H37" s="11">
        <v>39</v>
      </c>
      <c r="I37" s="11">
        <v>37</v>
      </c>
      <c r="J37" s="11">
        <v>32</v>
      </c>
      <c r="K37" s="11">
        <v>28</v>
      </c>
      <c r="L37" s="11">
        <v>28</v>
      </c>
      <c r="M37" s="11">
        <v>28</v>
      </c>
      <c r="N37" s="11">
        <v>28</v>
      </c>
      <c r="O37" s="11">
        <v>27</v>
      </c>
      <c r="P37" s="11">
        <v>26</v>
      </c>
      <c r="Q37" s="11">
        <v>26</v>
      </c>
      <c r="R37" s="11">
        <v>27</v>
      </c>
      <c r="S37" s="11">
        <v>26</v>
      </c>
      <c r="T37" s="11">
        <v>26</v>
      </c>
      <c r="U37" s="11">
        <v>27</v>
      </c>
      <c r="V37" s="11">
        <v>28</v>
      </c>
      <c r="W37" s="38">
        <v>27.3</v>
      </c>
      <c r="X37" s="38">
        <v>28.98</v>
      </c>
      <c r="Y37" s="38">
        <v>28</v>
      </c>
    </row>
    <row r="38" spans="2:25" ht="20.100000000000001" customHeight="1">
      <c r="B38" s="319"/>
      <c r="C38" s="36" t="s">
        <v>57</v>
      </c>
      <c r="D38" s="37">
        <v>28</v>
      </c>
      <c r="E38" s="11">
        <v>29</v>
      </c>
      <c r="F38" s="11">
        <v>30</v>
      </c>
      <c r="G38" s="11">
        <v>41</v>
      </c>
      <c r="H38" s="11">
        <v>39</v>
      </c>
      <c r="I38" s="11">
        <v>37</v>
      </c>
      <c r="J38" s="11">
        <v>32</v>
      </c>
      <c r="K38" s="11">
        <v>31</v>
      </c>
      <c r="L38" s="11">
        <v>31</v>
      </c>
      <c r="M38" s="11">
        <v>31</v>
      </c>
      <c r="N38" s="11">
        <v>32</v>
      </c>
      <c r="O38" s="11">
        <v>30</v>
      </c>
      <c r="P38" s="11">
        <v>29</v>
      </c>
      <c r="Q38" s="11">
        <v>28</v>
      </c>
      <c r="R38" s="11">
        <v>28</v>
      </c>
      <c r="S38" s="11">
        <v>28</v>
      </c>
      <c r="T38" s="11">
        <v>23</v>
      </c>
      <c r="U38" s="11">
        <v>28</v>
      </c>
      <c r="V38" s="11">
        <v>30</v>
      </c>
      <c r="W38" s="38">
        <v>35</v>
      </c>
      <c r="X38" s="38">
        <v>37</v>
      </c>
      <c r="Y38" s="38">
        <v>35</v>
      </c>
    </row>
    <row r="39" spans="2:25" ht="20.100000000000001" customHeight="1">
      <c r="B39" s="320"/>
      <c r="C39" s="36" t="s">
        <v>58</v>
      </c>
      <c r="D39" s="40">
        <v>0.93</v>
      </c>
      <c r="E39" s="17">
        <v>0.96</v>
      </c>
      <c r="F39" s="17">
        <v>0.96</v>
      </c>
      <c r="G39" s="17">
        <v>0.95</v>
      </c>
      <c r="H39" s="17">
        <v>1</v>
      </c>
      <c r="I39" s="17">
        <v>1</v>
      </c>
      <c r="J39" s="17">
        <v>1</v>
      </c>
      <c r="K39" s="17">
        <v>1.1000000000000001</v>
      </c>
      <c r="L39" s="17">
        <v>1.08</v>
      </c>
      <c r="M39" s="17">
        <v>1.1100000000000001</v>
      </c>
      <c r="N39" s="17">
        <v>1.1499999999999999</v>
      </c>
      <c r="O39" s="23">
        <v>1.0900000000000001</v>
      </c>
      <c r="P39" s="17">
        <v>1.1000000000000001</v>
      </c>
      <c r="Q39" s="17">
        <v>1.06</v>
      </c>
      <c r="R39" s="17">
        <v>1.06</v>
      </c>
      <c r="S39" s="17">
        <v>1.07</v>
      </c>
      <c r="T39" s="17">
        <v>0.9</v>
      </c>
      <c r="U39" s="17">
        <v>1.03</v>
      </c>
      <c r="V39" s="17">
        <v>1.07</v>
      </c>
      <c r="W39" s="38">
        <v>1.25</v>
      </c>
      <c r="X39" s="38">
        <v>1.27</v>
      </c>
      <c r="Y39" s="38">
        <v>1.24</v>
      </c>
    </row>
    <row r="40" spans="2:25" ht="20.100000000000001" customHeight="1">
      <c r="B40" s="318" t="s">
        <v>53</v>
      </c>
      <c r="C40" s="36" t="s">
        <v>56</v>
      </c>
      <c r="D40" s="37">
        <v>202</v>
      </c>
      <c r="E40" s="11">
        <v>254</v>
      </c>
      <c r="F40" s="11">
        <v>250</v>
      </c>
      <c r="G40" s="11">
        <v>260</v>
      </c>
      <c r="H40" s="11">
        <v>260</v>
      </c>
      <c r="I40" s="11">
        <v>262</v>
      </c>
      <c r="J40" s="11">
        <v>264</v>
      </c>
      <c r="K40" s="11">
        <v>263</v>
      </c>
      <c r="L40" s="11">
        <v>260</v>
      </c>
      <c r="M40" s="11">
        <v>258</v>
      </c>
      <c r="N40" s="11">
        <v>259</v>
      </c>
      <c r="O40" s="11">
        <v>259</v>
      </c>
      <c r="P40" s="11">
        <v>259</v>
      </c>
      <c r="Q40" s="11">
        <v>262</v>
      </c>
      <c r="R40" s="11">
        <v>265</v>
      </c>
      <c r="S40" s="11">
        <v>265</v>
      </c>
      <c r="T40" s="11">
        <v>266</v>
      </c>
      <c r="U40" s="11">
        <v>268</v>
      </c>
      <c r="V40" s="11">
        <v>270</v>
      </c>
      <c r="W40" s="38">
        <v>278</v>
      </c>
      <c r="X40" s="38">
        <v>274</v>
      </c>
      <c r="Y40" s="38">
        <v>271</v>
      </c>
    </row>
    <row r="41" spans="2:25" ht="20.100000000000001" customHeight="1">
      <c r="B41" s="319"/>
      <c r="C41" s="36" t="s">
        <v>57</v>
      </c>
      <c r="D41" s="37">
        <v>237</v>
      </c>
      <c r="E41" s="11">
        <v>274</v>
      </c>
      <c r="F41" s="11">
        <v>268</v>
      </c>
      <c r="G41" s="11">
        <v>282</v>
      </c>
      <c r="H41" s="11">
        <v>289</v>
      </c>
      <c r="I41" s="11">
        <v>285</v>
      </c>
      <c r="J41" s="11">
        <v>291</v>
      </c>
      <c r="K41" s="11">
        <v>295</v>
      </c>
      <c r="L41" s="11">
        <v>283</v>
      </c>
      <c r="M41" s="11">
        <v>283</v>
      </c>
      <c r="N41" s="11">
        <v>283</v>
      </c>
      <c r="O41" s="11">
        <v>283</v>
      </c>
      <c r="P41" s="11">
        <v>290</v>
      </c>
      <c r="Q41" s="11">
        <v>291</v>
      </c>
      <c r="R41" s="11">
        <v>285</v>
      </c>
      <c r="S41" s="11">
        <v>291</v>
      </c>
      <c r="T41" s="11">
        <v>293</v>
      </c>
      <c r="U41" s="11">
        <v>299</v>
      </c>
      <c r="V41" s="11">
        <v>303</v>
      </c>
      <c r="W41" s="38">
        <v>315</v>
      </c>
      <c r="X41" s="38">
        <v>305</v>
      </c>
      <c r="Y41" s="38">
        <v>304</v>
      </c>
    </row>
    <row r="42" spans="2:25" ht="20.100000000000001" customHeight="1">
      <c r="B42" s="320"/>
      <c r="C42" s="36" t="s">
        <v>58</v>
      </c>
      <c r="D42" s="40">
        <v>1.17</v>
      </c>
      <c r="E42" s="17">
        <v>1.08</v>
      </c>
      <c r="F42" s="17">
        <v>1.07</v>
      </c>
      <c r="G42" s="17">
        <v>1.0900000000000001</v>
      </c>
      <c r="H42" s="17">
        <v>1.1100000000000001</v>
      </c>
      <c r="I42" s="17">
        <v>1.0900000000000001</v>
      </c>
      <c r="J42" s="17">
        <v>1.1000000000000001</v>
      </c>
      <c r="K42" s="17">
        <v>1.1200000000000001</v>
      </c>
      <c r="L42" s="17">
        <v>1.0900000000000001</v>
      </c>
      <c r="M42" s="17">
        <v>1.0900000000000001</v>
      </c>
      <c r="N42" s="17">
        <v>1.0900000000000001</v>
      </c>
      <c r="O42" s="11">
        <v>1.0900000000000001</v>
      </c>
      <c r="P42" s="11">
        <v>1.1200000000000001</v>
      </c>
      <c r="Q42" s="11">
        <v>1.1100000000000001</v>
      </c>
      <c r="R42" s="11">
        <v>1.07</v>
      </c>
      <c r="S42" s="17">
        <v>1.0900000000000001</v>
      </c>
      <c r="T42" s="17">
        <v>1.1000000000000001</v>
      </c>
      <c r="U42" s="17">
        <v>1.1100000000000001</v>
      </c>
      <c r="V42" s="17">
        <v>1.1200000000000001</v>
      </c>
      <c r="W42" s="38">
        <v>1.1299999999999999</v>
      </c>
      <c r="X42" s="38">
        <v>1.1100000000000001</v>
      </c>
      <c r="Y42" s="38">
        <v>1.1200000000000001</v>
      </c>
    </row>
    <row r="43" spans="2:25" ht="20.100000000000001" customHeight="1">
      <c r="B43" s="318" t="s">
        <v>236</v>
      </c>
      <c r="C43" s="36" t="s">
        <v>56</v>
      </c>
      <c r="D43" s="3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10.3</v>
      </c>
      <c r="W43" s="38">
        <v>10.3</v>
      </c>
      <c r="X43" s="38">
        <v>10.68</v>
      </c>
      <c r="Y43" s="38">
        <v>10.5</v>
      </c>
    </row>
    <row r="44" spans="2:25" ht="20.100000000000001" customHeight="1">
      <c r="B44" s="319"/>
      <c r="C44" s="36" t="s">
        <v>57</v>
      </c>
      <c r="D44" s="3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>
        <v>8.84</v>
      </c>
      <c r="W44" s="38">
        <v>10</v>
      </c>
      <c r="X44" s="38">
        <v>10.050000000000001</v>
      </c>
      <c r="Y44" s="38">
        <v>10.3</v>
      </c>
    </row>
    <row r="45" spans="2:25" ht="20.100000000000001" customHeight="1">
      <c r="B45" s="320"/>
      <c r="C45" s="36" t="s">
        <v>58</v>
      </c>
      <c r="D45" s="3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7">
        <v>0.85</v>
      </c>
      <c r="W45" s="38">
        <v>0.97</v>
      </c>
      <c r="X45" s="38">
        <v>0.94</v>
      </c>
      <c r="Y45" s="38">
        <v>0.98</v>
      </c>
    </row>
    <row r="46" spans="2:25" s="46" customFormat="1" ht="20.100000000000001" customHeight="1">
      <c r="B46" s="296" t="s">
        <v>54</v>
      </c>
      <c r="C46" s="297"/>
      <c r="D46" s="41">
        <f>D43+D37+D34+D31+D28</f>
        <v>2743</v>
      </c>
      <c r="E46" s="25">
        <f>E28+E31+E34+E37+E43</f>
        <v>2861</v>
      </c>
      <c r="F46" s="25">
        <f>F28+F31+F34+F37+F43</f>
        <v>2857</v>
      </c>
      <c r="G46" s="25">
        <v>3383</v>
      </c>
      <c r="H46" s="25">
        <f t="shared" ref="H46:R47" si="2">H28+H31+H34+H37+H43</f>
        <v>3002</v>
      </c>
      <c r="I46" s="25">
        <f t="shared" si="2"/>
        <v>2989</v>
      </c>
      <c r="J46" s="25">
        <f t="shared" si="2"/>
        <v>2989</v>
      </c>
      <c r="K46" s="25">
        <f t="shared" si="2"/>
        <v>3058</v>
      </c>
      <c r="L46" s="25">
        <f t="shared" ref="L46:R46" si="3">L43+L37+L34+L31+L28</f>
        <v>3054</v>
      </c>
      <c r="M46" s="25">
        <f t="shared" si="3"/>
        <v>3038</v>
      </c>
      <c r="N46" s="25">
        <f t="shared" si="3"/>
        <v>3078</v>
      </c>
      <c r="O46" s="25">
        <f t="shared" si="3"/>
        <v>3085</v>
      </c>
      <c r="P46" s="25">
        <f t="shared" si="3"/>
        <v>3093</v>
      </c>
      <c r="Q46" s="25">
        <f t="shared" si="3"/>
        <v>3098</v>
      </c>
      <c r="R46" s="25">
        <f t="shared" si="3"/>
        <v>3040</v>
      </c>
      <c r="S46" s="25">
        <f>S28+S31+S34+S37+S43</f>
        <v>3151</v>
      </c>
      <c r="T46" s="25">
        <f>T28+T31+T34+T37+T43</f>
        <v>3152</v>
      </c>
      <c r="U46" s="25">
        <v>3383</v>
      </c>
      <c r="V46" s="42">
        <v>3477.3</v>
      </c>
      <c r="W46" s="43">
        <v>3484</v>
      </c>
      <c r="X46" s="44">
        <v>3482.6</v>
      </c>
      <c r="Y46" s="45">
        <v>3341.66</v>
      </c>
    </row>
    <row r="47" spans="2:25" s="46" customFormat="1" ht="20.100000000000001" customHeight="1" thickBot="1">
      <c r="B47" s="298" t="s">
        <v>55</v>
      </c>
      <c r="C47" s="299"/>
      <c r="D47" s="47">
        <f>D29+D32+D35+D38+D44</f>
        <v>4796</v>
      </c>
      <c r="E47" s="48">
        <f>E29+E32+E35+E38+E44</f>
        <v>5605</v>
      </c>
      <c r="F47" s="48">
        <f>F29+F32+F35+F38+F44</f>
        <v>5145</v>
      </c>
      <c r="G47" s="48">
        <f>G29+G32+G35+G38+G44</f>
        <v>5964</v>
      </c>
      <c r="H47" s="48">
        <f t="shared" si="2"/>
        <v>6106</v>
      </c>
      <c r="I47" s="49">
        <f t="shared" si="2"/>
        <v>6046</v>
      </c>
      <c r="J47" s="49">
        <f t="shared" si="2"/>
        <v>6174</v>
      </c>
      <c r="K47" s="49">
        <f t="shared" si="2"/>
        <v>6690</v>
      </c>
      <c r="L47" s="49">
        <f t="shared" si="2"/>
        <v>6889</v>
      </c>
      <c r="M47" s="49">
        <f t="shared" si="2"/>
        <v>6965</v>
      </c>
      <c r="N47" s="49">
        <f t="shared" si="2"/>
        <v>7077</v>
      </c>
      <c r="O47" s="49">
        <f t="shared" si="2"/>
        <v>7463</v>
      </c>
      <c r="P47" s="49">
        <f t="shared" si="2"/>
        <v>7477</v>
      </c>
      <c r="Q47" s="49">
        <f t="shared" si="2"/>
        <v>7365</v>
      </c>
      <c r="R47" s="49">
        <f t="shared" si="2"/>
        <v>7044</v>
      </c>
      <c r="S47" s="48">
        <f>S29+S32+S35+S38+S44</f>
        <v>7778</v>
      </c>
      <c r="T47" s="48">
        <f>T29+T32+T35+T38+T44</f>
        <v>7822</v>
      </c>
      <c r="U47" s="48">
        <v>7762</v>
      </c>
      <c r="V47" s="50">
        <v>8614.7999999999993</v>
      </c>
      <c r="W47" s="51">
        <v>9457</v>
      </c>
      <c r="X47" s="52">
        <v>9457</v>
      </c>
      <c r="Y47" s="53">
        <v>8737.0499999999993</v>
      </c>
    </row>
    <row r="48" spans="2:25">
      <c r="B48" s="3" t="s">
        <v>80</v>
      </c>
    </row>
    <row r="49" spans="2:2">
      <c r="B49" s="3" t="s">
        <v>81</v>
      </c>
    </row>
    <row r="50" spans="2:2">
      <c r="B50" s="3" t="s">
        <v>45</v>
      </c>
    </row>
  </sheetData>
  <mergeCells count="15">
    <mergeCell ref="B46:C46"/>
    <mergeCell ref="B47:C47"/>
    <mergeCell ref="B1:U1"/>
    <mergeCell ref="B5:C6"/>
    <mergeCell ref="D5:U5"/>
    <mergeCell ref="B22:C22"/>
    <mergeCell ref="B23:C23"/>
    <mergeCell ref="B26:C27"/>
    <mergeCell ref="D26:Y26"/>
    <mergeCell ref="B28:B30"/>
    <mergeCell ref="B31:B33"/>
    <mergeCell ref="B34:B36"/>
    <mergeCell ref="B37:B39"/>
    <mergeCell ref="B40:B42"/>
    <mergeCell ref="B43:B45"/>
  </mergeCells>
  <printOptions horizontalCentered="1" verticalCentered="1"/>
  <pageMargins left="0.89" right="0.72" top="0.73" bottom="0.66" header="0.94" footer="0.8"/>
  <pageSetup paperSize="9" scale="70" fitToHeight="2" orientation="landscape" horizontalDpi="300" verticalDpi="300" r:id="rId1"/>
  <headerFooter alignWithMargins="0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zoomScaleSheetLayoutView="115" workbookViewId="0">
      <selection activeCell="O12" sqref="O12"/>
    </sheetView>
  </sheetViews>
  <sheetFormatPr defaultColWidth="7.77734375" defaultRowHeight="15"/>
  <cols>
    <col min="1" max="1" width="16.6640625" style="249" customWidth="1"/>
    <col min="2" max="8" width="13.5546875" style="249" customWidth="1"/>
    <col min="9" max="11" width="9" style="249" bestFit="1" customWidth="1"/>
    <col min="12" max="16384" width="7.77734375" style="249"/>
  </cols>
  <sheetData>
    <row r="1" spans="1:13" ht="31.5" customHeight="1">
      <c r="A1" s="369" t="s">
        <v>218</v>
      </c>
      <c r="B1" s="369"/>
      <c r="C1" s="369"/>
      <c r="D1" s="369"/>
      <c r="E1" s="369"/>
      <c r="F1" s="369"/>
      <c r="G1" s="369"/>
      <c r="H1" s="369"/>
    </row>
    <row r="2" spans="1:13">
      <c r="A2" s="382" t="s">
        <v>198</v>
      </c>
      <c r="B2" s="374" t="s">
        <v>78</v>
      </c>
      <c r="C2" s="375"/>
      <c r="D2" s="375"/>
      <c r="E2" s="375"/>
      <c r="F2" s="375"/>
      <c r="G2" s="375"/>
      <c r="H2" s="375"/>
      <c r="I2" s="375"/>
      <c r="J2" s="375"/>
      <c r="K2" s="375"/>
    </row>
    <row r="3" spans="1:13">
      <c r="A3" s="382"/>
      <c r="B3" s="268" t="s">
        <v>37</v>
      </c>
      <c r="C3" s="268" t="s">
        <v>38</v>
      </c>
      <c r="D3" s="268" t="s">
        <v>39</v>
      </c>
      <c r="E3" s="268" t="s">
        <v>40</v>
      </c>
      <c r="F3" s="268" t="s">
        <v>41</v>
      </c>
      <c r="G3" s="268" t="s">
        <v>42</v>
      </c>
      <c r="H3" s="268" t="s">
        <v>43</v>
      </c>
      <c r="I3" s="268" t="s">
        <v>233</v>
      </c>
      <c r="J3" s="284" t="s">
        <v>234</v>
      </c>
      <c r="K3" s="284" t="s">
        <v>235</v>
      </c>
    </row>
    <row r="4" spans="1:13" ht="16.350000000000001" customHeight="1">
      <c r="A4" s="379" t="s">
        <v>199</v>
      </c>
      <c r="B4" s="269">
        <v>7241416</v>
      </c>
      <c r="C4" s="269">
        <v>7302808</v>
      </c>
      <c r="D4" s="269">
        <v>7347487</v>
      </c>
      <c r="E4" s="269">
        <v>7377605</v>
      </c>
      <c r="F4" s="270">
        <v>7385035</v>
      </c>
      <c r="G4" s="270">
        <v>7458885</v>
      </c>
      <c r="H4" s="270">
        <v>7466841</v>
      </c>
      <c r="I4" s="287">
        <v>7413197</v>
      </c>
      <c r="J4" s="288">
        <v>4750329</v>
      </c>
      <c r="K4" s="295">
        <v>5198000</v>
      </c>
      <c r="L4" s="271"/>
      <c r="M4" s="271"/>
    </row>
    <row r="5" spans="1:13" ht="17.100000000000001" customHeight="1">
      <c r="A5" s="379"/>
      <c r="B5" s="272" t="s">
        <v>200</v>
      </c>
      <c r="C5" s="272">
        <v>0.84778999024500179</v>
      </c>
      <c r="D5" s="272">
        <v>0.61180576019525634</v>
      </c>
      <c r="E5" s="272">
        <v>0.40990885727324189</v>
      </c>
      <c r="F5" s="272">
        <v>0.10071018982447555</v>
      </c>
      <c r="G5" s="272">
        <v>0.99999526068596833</v>
      </c>
      <c r="H5" s="272">
        <v>0.10666473608320814</v>
      </c>
      <c r="I5" s="272">
        <f>(I4-H4)/H4*100</f>
        <v>-0.71842965452190555</v>
      </c>
      <c r="J5" s="272">
        <f>(J4-I4)/I4*100</f>
        <v>-35.920642605342877</v>
      </c>
      <c r="K5" s="272">
        <f>(K4-J4)/J4*100</f>
        <v>9.4239998955861797</v>
      </c>
    </row>
    <row r="6" spans="1:13" ht="16.350000000000001" customHeight="1">
      <c r="A6" s="379" t="s">
        <v>201</v>
      </c>
      <c r="B6" s="269">
        <v>5167733</v>
      </c>
      <c r="C6" s="269">
        <v>5168809</v>
      </c>
      <c r="D6" s="269">
        <v>5177998</v>
      </c>
      <c r="E6" s="269">
        <v>5184166</v>
      </c>
      <c r="F6" s="270">
        <v>5308664</v>
      </c>
      <c r="G6" s="270">
        <v>5257591</v>
      </c>
      <c r="H6" s="270">
        <v>5159931</v>
      </c>
      <c r="I6" s="287">
        <v>5132931</v>
      </c>
      <c r="J6" s="288">
        <v>3081062</v>
      </c>
      <c r="K6" s="283">
        <v>3307000</v>
      </c>
    </row>
    <row r="7" spans="1:13" ht="17.100000000000001" customHeight="1">
      <c r="A7" s="379"/>
      <c r="B7" s="272" t="s">
        <v>202</v>
      </c>
      <c r="C7" s="272">
        <v>2.082150916078675E-2</v>
      </c>
      <c r="D7" s="272">
        <v>0.17777789815797024</v>
      </c>
      <c r="E7" s="272">
        <v>0.11911939711062075</v>
      </c>
      <c r="F7" s="272">
        <v>2.401504890082609</v>
      </c>
      <c r="G7" s="272">
        <v>-0.96206879923084221</v>
      </c>
      <c r="H7" s="272">
        <v>-1.8575047012976096</v>
      </c>
      <c r="I7" s="272">
        <f>(I6-H6)/H6*100</f>
        <v>-0.52326281107247363</v>
      </c>
      <c r="J7" s="272">
        <f>(J6-I6)/I6*100</f>
        <v>-39.974607100699387</v>
      </c>
      <c r="K7" s="272">
        <f>(K6-J6)/J6*100</f>
        <v>7.3331208524852798</v>
      </c>
    </row>
    <row r="8" spans="1:13" ht="16.350000000000001" customHeight="1">
      <c r="A8" s="379" t="s">
        <v>203</v>
      </c>
      <c r="B8" s="269">
        <v>789370</v>
      </c>
      <c r="C8" s="269">
        <v>800658</v>
      </c>
      <c r="D8" s="269">
        <v>801975</v>
      </c>
      <c r="E8" s="269">
        <v>802859</v>
      </c>
      <c r="F8" s="270">
        <v>798889</v>
      </c>
      <c r="G8" s="270">
        <v>806079</v>
      </c>
      <c r="H8" s="270">
        <v>793725</v>
      </c>
      <c r="I8" s="287">
        <v>771205</v>
      </c>
      <c r="J8" s="288">
        <v>501849</v>
      </c>
      <c r="K8" s="283">
        <v>633000</v>
      </c>
    </row>
    <row r="9" spans="1:13" ht="17.100000000000001" customHeight="1">
      <c r="A9" s="379"/>
      <c r="B9" s="272" t="s">
        <v>204</v>
      </c>
      <c r="C9" s="272">
        <v>1.4300011401497397</v>
      </c>
      <c r="D9" s="272">
        <v>0.16448970721581499</v>
      </c>
      <c r="E9" s="272">
        <v>0.11022787493375728</v>
      </c>
      <c r="F9" s="272">
        <v>-0.49448284194360409</v>
      </c>
      <c r="G9" s="272">
        <v>0.89999987482616495</v>
      </c>
      <c r="H9" s="272">
        <v>-1.5326041244096422</v>
      </c>
      <c r="I9" s="272">
        <f>(I8-H8)/H8*100</f>
        <v>-2.8372547166839901</v>
      </c>
      <c r="J9" s="272">
        <f>(J8-I8)/I8*100</f>
        <v>-34.92664077644725</v>
      </c>
      <c r="K9" s="272">
        <f>(K8-J8)/J8*100</f>
        <v>26.133558102138295</v>
      </c>
    </row>
    <row r="10" spans="1:13" ht="19.5">
      <c r="A10" s="380" t="s">
        <v>205</v>
      </c>
      <c r="B10" s="269">
        <v>10252236</v>
      </c>
      <c r="C10" s="269">
        <v>10986114</v>
      </c>
      <c r="D10" s="269">
        <v>11165099</v>
      </c>
      <c r="E10" s="269">
        <v>11286973</v>
      </c>
      <c r="F10" s="270">
        <v>12283752</v>
      </c>
      <c r="G10" s="270">
        <v>12811953</v>
      </c>
      <c r="H10" s="270">
        <v>13442614</v>
      </c>
      <c r="I10" s="287">
        <v>13990703</v>
      </c>
      <c r="J10" s="288">
        <v>14541244</v>
      </c>
      <c r="K10" s="283">
        <v>15290000</v>
      </c>
    </row>
    <row r="11" spans="1:13">
      <c r="A11" s="381"/>
      <c r="B11" s="272" t="s">
        <v>206</v>
      </c>
      <c r="C11" s="272">
        <v>7.1582238255147468</v>
      </c>
      <c r="D11" s="272">
        <v>1.6291929976331938</v>
      </c>
      <c r="E11" s="272">
        <v>1.0915621975228342</v>
      </c>
      <c r="F11" s="272">
        <v>8.8312340252785226</v>
      </c>
      <c r="G11" s="272">
        <v>4.2999972646793916</v>
      </c>
      <c r="H11" s="272">
        <v>4.9224423473923142</v>
      </c>
      <c r="I11" s="272">
        <f>(I10-H10)/H10*100</f>
        <v>4.0772501538763217</v>
      </c>
      <c r="J11" s="272">
        <f>(J10-I10)/I10*100</f>
        <v>3.9350488678088587</v>
      </c>
      <c r="K11" s="272">
        <f>(K10-J10)/J10*100</f>
        <v>5.1491880612140193</v>
      </c>
    </row>
    <row r="12" spans="1:13" ht="19.5">
      <c r="A12" s="380" t="s">
        <v>207</v>
      </c>
      <c r="B12" s="269">
        <v>1198001</v>
      </c>
      <c r="C12" s="269">
        <v>1291308</v>
      </c>
      <c r="D12" s="269">
        <v>1328036</v>
      </c>
      <c r="E12" s="269">
        <v>1353344</v>
      </c>
      <c r="F12" s="270">
        <v>1488338</v>
      </c>
      <c r="G12" s="270">
        <v>1519593</v>
      </c>
      <c r="H12" s="270">
        <v>1588838</v>
      </c>
      <c r="I12" s="287">
        <v>1504624</v>
      </c>
      <c r="J12" s="288">
        <v>1357507</v>
      </c>
      <c r="K12" s="283">
        <v>1497000</v>
      </c>
    </row>
    <row r="13" spans="1:13">
      <c r="A13" s="381"/>
      <c r="B13" s="269">
        <v>0.7</v>
      </c>
      <c r="C13" s="269">
        <v>7.8</v>
      </c>
      <c r="D13" s="269">
        <v>2.8442478479185445</v>
      </c>
      <c r="E13" s="269">
        <v>1.9</v>
      </c>
      <c r="F13" s="272">
        <v>9.9748474888867875</v>
      </c>
      <c r="G13" s="272">
        <v>2.0999934154741733</v>
      </c>
      <c r="H13" s="272">
        <v>4.556812251701607</v>
      </c>
      <c r="I13" s="272">
        <f>(I12-H12)/H12*100</f>
        <v>-5.3003515776938865</v>
      </c>
      <c r="J13" s="272">
        <f>(J12-I12)/I12*100</f>
        <v>-9.7776587373323824</v>
      </c>
      <c r="K13" s="272">
        <f>(K12-J12)/J12*100</f>
        <v>10.275674453244072</v>
      </c>
    </row>
    <row r="14" spans="1:13" ht="16.350000000000001" customHeight="1">
      <c r="A14" s="379" t="s">
        <v>208</v>
      </c>
      <c r="B14" s="269">
        <v>48429016</v>
      </c>
      <c r="C14" s="269">
        <v>68630638</v>
      </c>
      <c r="D14" s="269">
        <v>70007151</v>
      </c>
      <c r="E14" s="269">
        <v>70947912</v>
      </c>
      <c r="F14" s="270">
        <v>75709330</v>
      </c>
      <c r="G14" s="270">
        <v>82598879</v>
      </c>
      <c r="H14" s="270">
        <v>73418077</v>
      </c>
      <c r="I14" s="287">
        <v>66803117</v>
      </c>
      <c r="J14" s="288">
        <v>65205250</v>
      </c>
      <c r="K14" s="283">
        <v>56917000</v>
      </c>
    </row>
    <row r="15" spans="1:13" ht="17.100000000000001" customHeight="1">
      <c r="A15" s="379"/>
      <c r="B15" s="272">
        <v>0.7</v>
      </c>
      <c r="C15" s="272">
        <v>41.71388078584954</v>
      </c>
      <c r="D15" s="272">
        <v>2.00568294294452</v>
      </c>
      <c r="E15" s="272">
        <v>1.3438070062299778</v>
      </c>
      <c r="F15" s="272">
        <v>6.7111460588156566</v>
      </c>
      <c r="G15" s="272">
        <v>9.099999960374765</v>
      </c>
      <c r="H15" s="272">
        <v>-11.114923242481293</v>
      </c>
      <c r="I15" s="272">
        <f>(I14-H14)/H14*100</f>
        <v>-9.0099880987076251</v>
      </c>
      <c r="J15" s="272">
        <f>(J14-I14)/I14*100</f>
        <v>-2.3919048567748717</v>
      </c>
      <c r="K15" s="272">
        <f>(K14-J14)/J14*100</f>
        <v>-12.711016367547092</v>
      </c>
    </row>
    <row r="16" spans="1:13" ht="16.350000000000001" customHeight="1">
      <c r="A16" s="379" t="s">
        <v>209</v>
      </c>
      <c r="B16" s="269">
        <v>390281</v>
      </c>
      <c r="C16" s="269">
        <v>392255</v>
      </c>
      <c r="D16" s="269">
        <v>394775</v>
      </c>
      <c r="E16" s="269">
        <v>396474</v>
      </c>
      <c r="F16" s="270">
        <v>416400</v>
      </c>
      <c r="G16" s="270">
        <v>427226</v>
      </c>
      <c r="H16" s="270">
        <v>432226</v>
      </c>
      <c r="I16" s="287">
        <v>605944</v>
      </c>
      <c r="J16" s="288">
        <v>1325999</v>
      </c>
      <c r="K16" s="283">
        <v>797000</v>
      </c>
    </row>
    <row r="17" spans="1:11" ht="17.100000000000001" customHeight="1">
      <c r="A17" s="379"/>
      <c r="B17" s="272">
        <v>0.02</v>
      </c>
      <c r="C17" s="272">
        <v>0.50578941839341396</v>
      </c>
      <c r="D17" s="272">
        <v>0.64243922958279687</v>
      </c>
      <c r="E17" s="272">
        <v>0.43037173073269586</v>
      </c>
      <c r="F17" s="272">
        <v>5.0258024485842707</v>
      </c>
      <c r="G17" s="272">
        <v>2.599903938520653</v>
      </c>
      <c r="H17" s="272">
        <v>1.1703407564146378</v>
      </c>
      <c r="I17" s="272">
        <f>(I16-H16)/H16*100</f>
        <v>40.191473904855329</v>
      </c>
      <c r="J17" s="272">
        <f>(J16-I16)/I16*100</f>
        <v>118.83193826492217</v>
      </c>
      <c r="K17" s="272">
        <f>(K16-J16)/J16*100</f>
        <v>-39.894373977657601</v>
      </c>
    </row>
    <row r="18" spans="1:11" ht="19.5">
      <c r="A18" s="380" t="s">
        <v>210</v>
      </c>
      <c r="B18" s="269">
        <v>1025941</v>
      </c>
      <c r="C18" s="269">
        <v>1026135</v>
      </c>
      <c r="D18" s="269">
        <v>1029529</v>
      </c>
      <c r="E18" s="269">
        <v>1031811</v>
      </c>
      <c r="F18" s="270">
        <v>1078775</v>
      </c>
      <c r="G18" s="270">
        <v>1166156</v>
      </c>
      <c r="H18" s="270">
        <v>1209040.6648904043</v>
      </c>
      <c r="I18" s="287">
        <v>1223061</v>
      </c>
      <c r="J18" s="288">
        <v>916579</v>
      </c>
      <c r="K18" s="283">
        <v>1063000</v>
      </c>
    </row>
    <row r="19" spans="1:11">
      <c r="A19" s="381"/>
      <c r="B19" s="272">
        <v>0.1</v>
      </c>
      <c r="C19" s="272">
        <v>1.8909469452921757E-2</v>
      </c>
      <c r="D19" s="272">
        <v>0.33075569978609054</v>
      </c>
      <c r="E19" s="272">
        <v>0.22165475668970958</v>
      </c>
      <c r="F19" s="272">
        <v>4.5516087733121662</v>
      </c>
      <c r="G19" s="272">
        <v>8.1000208569905681</v>
      </c>
      <c r="H19" s="272">
        <v>3.6774380863627441</v>
      </c>
      <c r="I19" s="272">
        <f>(I18-H18)/H18*100</f>
        <v>1.1596247766295416</v>
      </c>
      <c r="J19" s="272">
        <f>(J18-I18)/I18*100</f>
        <v>-25.058602964202116</v>
      </c>
      <c r="K19" s="272">
        <f>(K18-J18)/J18*100</f>
        <v>15.974727764873514</v>
      </c>
    </row>
    <row r="20" spans="1:11" ht="16.350000000000001" customHeight="1">
      <c r="A20" s="379" t="s">
        <v>211</v>
      </c>
      <c r="B20" s="269">
        <v>1349124</v>
      </c>
      <c r="C20" s="269">
        <v>1355384</v>
      </c>
      <c r="D20" s="269">
        <v>1509511.7</v>
      </c>
      <c r="E20" s="269">
        <v>1624520</v>
      </c>
      <c r="F20" s="270">
        <v>1560584</v>
      </c>
      <c r="G20" s="270">
        <v>1635492</v>
      </c>
      <c r="H20" s="270">
        <v>1630642.1238622477</v>
      </c>
      <c r="I20" s="287">
        <v>1666827</v>
      </c>
      <c r="J20" s="288">
        <v>851272</v>
      </c>
      <c r="K20" s="283">
        <v>959000</v>
      </c>
    </row>
    <row r="21" spans="1:11" ht="17.100000000000001" customHeight="1">
      <c r="A21" s="379"/>
      <c r="B21" s="272">
        <v>26.1</v>
      </c>
      <c r="C21" s="272">
        <v>0.46400479125714167</v>
      </c>
      <c r="D21" s="272">
        <v>11.371515378667592</v>
      </c>
      <c r="E21" s="272">
        <v>7.6189074917405435</v>
      </c>
      <c r="F21" s="272">
        <v>-3.9356856179055968</v>
      </c>
      <c r="G21" s="272">
        <v>4.7999979494855776</v>
      </c>
      <c r="H21" s="272">
        <v>-0.29653927611705339</v>
      </c>
      <c r="I21" s="272">
        <f>(I20-H20)/H20*100</f>
        <v>2.2190568738679981</v>
      </c>
      <c r="J21" s="272">
        <f>(J20-I20)/I20*100</f>
        <v>-48.928593069346725</v>
      </c>
      <c r="K21" s="272">
        <f>(K20-J20)/J20*100</f>
        <v>12.654944600550705</v>
      </c>
    </row>
    <row r="22" spans="1:11" ht="19.5">
      <c r="A22" s="380" t="s">
        <v>212</v>
      </c>
      <c r="B22" s="269">
        <v>8412728</v>
      </c>
      <c r="C22" s="269">
        <v>12353515</v>
      </c>
      <c r="D22" s="269">
        <v>12388889</v>
      </c>
      <c r="E22" s="269">
        <v>12412657</v>
      </c>
      <c r="F22" s="270">
        <v>12526979</v>
      </c>
      <c r="G22" s="270">
        <v>12927842</v>
      </c>
      <c r="H22" s="270">
        <v>11374011.224087663</v>
      </c>
      <c r="I22" s="287">
        <v>10131642</v>
      </c>
      <c r="J22" s="288">
        <v>12725053</v>
      </c>
      <c r="K22" s="286">
        <v>13487000</v>
      </c>
    </row>
    <row r="23" spans="1:11">
      <c r="A23" s="381"/>
      <c r="B23" s="272">
        <v>0.8</v>
      </c>
      <c r="C23" s="272">
        <v>46.843152423328085</v>
      </c>
      <c r="D23" s="272">
        <v>0.28634765085079023</v>
      </c>
      <c r="E23" s="272">
        <v>0.19184932563363835</v>
      </c>
      <c r="F23" s="272">
        <v>0.9210115126841899</v>
      </c>
      <c r="G23" s="272">
        <v>3.1999973816512344</v>
      </c>
      <c r="H23" s="272">
        <v>-12.019258712415708</v>
      </c>
      <c r="I23" s="272">
        <f>(I22-H22)/H22*100</f>
        <v>-10.92287671966243</v>
      </c>
      <c r="J23" s="272">
        <f>(J22-I22)/I22*100</f>
        <v>25.59714407595531</v>
      </c>
      <c r="K23" s="272">
        <f>(K22-J22)/J22*100</f>
        <v>5.9877707385580248</v>
      </c>
    </row>
    <row r="24" spans="1:11" ht="16.350000000000001" customHeight="1">
      <c r="A24" s="379" t="s">
        <v>213</v>
      </c>
      <c r="B24" s="269">
        <v>179480</v>
      </c>
      <c r="C24" s="269">
        <v>180927</v>
      </c>
      <c r="D24" s="269">
        <v>183940</v>
      </c>
      <c r="E24" s="269">
        <v>185992</v>
      </c>
      <c r="F24" s="270">
        <v>190747</v>
      </c>
      <c r="G24" s="270">
        <v>191701</v>
      </c>
      <c r="H24" s="270">
        <v>220532.11138775517</v>
      </c>
      <c r="I24" s="287">
        <v>302473</v>
      </c>
      <c r="J24" s="288">
        <v>661938</v>
      </c>
      <c r="K24" s="286">
        <v>444000</v>
      </c>
    </row>
    <row r="25" spans="1:11" ht="17.100000000000001" customHeight="1">
      <c r="A25" s="379"/>
      <c r="B25" s="272">
        <v>0.02</v>
      </c>
      <c r="C25" s="272">
        <v>0.80621796300423443</v>
      </c>
      <c r="D25" s="272">
        <v>1.6653125293626712</v>
      </c>
      <c r="E25" s="272">
        <v>1.1155811677720995</v>
      </c>
      <c r="F25" s="272">
        <v>2.5565615725407542</v>
      </c>
      <c r="G25" s="272">
        <v>0.50013892747985544</v>
      </c>
      <c r="H25" s="272">
        <v>15.039624930362997</v>
      </c>
      <c r="I25" s="272">
        <f>(I24-H24)/H24*100</f>
        <v>37.155989708986439</v>
      </c>
      <c r="J25" s="272">
        <f>(J24-I24)/I24*100</f>
        <v>118.84201234490351</v>
      </c>
      <c r="K25" s="272">
        <f>(K24-J24)/J24*100</f>
        <v>-32.924231574558341</v>
      </c>
    </row>
    <row r="26" spans="1:11" ht="16.350000000000001" customHeight="1">
      <c r="A26" s="379" t="s">
        <v>214</v>
      </c>
      <c r="B26" s="269">
        <v>70966</v>
      </c>
      <c r="C26" s="269">
        <v>68831</v>
      </c>
      <c r="D26" s="269">
        <v>69346</v>
      </c>
      <c r="E26" s="269">
        <v>71690</v>
      </c>
      <c r="F26" s="270">
        <v>69587.510000000009</v>
      </c>
      <c r="G26" s="270">
        <v>70005</v>
      </c>
      <c r="H26" s="270">
        <v>65406</v>
      </c>
      <c r="I26" s="287">
        <v>62561</v>
      </c>
      <c r="J26" s="288">
        <v>53195</v>
      </c>
      <c r="K26" s="286">
        <v>71900</v>
      </c>
    </row>
    <row r="27" spans="1:11" ht="17.100000000000001" customHeight="1">
      <c r="A27" s="379"/>
      <c r="B27" s="272">
        <v>0.5</v>
      </c>
      <c r="C27" s="272">
        <v>-3.0084829354902349</v>
      </c>
      <c r="D27" s="272">
        <v>0.74820938240037194</v>
      </c>
      <c r="E27" s="272">
        <v>3.3801517030542496</v>
      </c>
      <c r="F27" s="272">
        <v>-2.9327521272143824</v>
      </c>
      <c r="G27" s="272">
        <v>0.59994961739540709</v>
      </c>
      <c r="H27" s="272">
        <v>-6.5695307478037286</v>
      </c>
      <c r="I27" s="272">
        <f>(I26-H26)/H26*100</f>
        <v>-4.3497538452129776</v>
      </c>
      <c r="J27" s="272">
        <f>(J26-I26)/I26*100</f>
        <v>-14.970988315404165</v>
      </c>
      <c r="K27" s="272">
        <f>(K26-J26)/J26*100</f>
        <v>35.163079236770372</v>
      </c>
    </row>
    <row r="28" spans="1:11" ht="16.350000000000001" customHeight="1">
      <c r="A28" s="379" t="s">
        <v>215</v>
      </c>
      <c r="B28" s="269">
        <v>25871</v>
      </c>
      <c r="C28" s="269">
        <v>32213</v>
      </c>
      <c r="D28" s="269">
        <v>34487</v>
      </c>
      <c r="E28" s="269">
        <v>34487</v>
      </c>
      <c r="F28" s="270">
        <v>34644.732499999998</v>
      </c>
      <c r="G28" s="270">
        <v>34610</v>
      </c>
      <c r="H28" s="270">
        <v>44531</v>
      </c>
      <c r="I28" s="287">
        <v>43236</v>
      </c>
      <c r="J28" s="288">
        <v>43000</v>
      </c>
      <c r="K28" s="286">
        <v>39900</v>
      </c>
    </row>
    <row r="29" spans="1:11" ht="17.100000000000001" customHeight="1">
      <c r="A29" s="379"/>
      <c r="B29" s="272">
        <v>1.7</v>
      </c>
      <c r="C29" s="272">
        <v>24.513934521278653</v>
      </c>
      <c r="D29" s="272">
        <v>7.0592617887188407</v>
      </c>
      <c r="E29" s="272">
        <v>0</v>
      </c>
      <c r="F29" s="272">
        <v>0.45736799373676529</v>
      </c>
      <c r="G29" s="272">
        <v>-0.10025333577044723</v>
      </c>
      <c r="H29" s="272">
        <v>28.665125686217856</v>
      </c>
      <c r="I29" s="272">
        <f>(I28-H28)/H28*100</f>
        <v>-2.9080865015382544</v>
      </c>
      <c r="J29" s="272">
        <f>(J28-I28)/I28*100</f>
        <v>-0.54584142843926364</v>
      </c>
      <c r="K29" s="272">
        <f>(K28-J28)/J28*100</f>
        <v>-7.2093023255813957</v>
      </c>
    </row>
    <row r="30" spans="1:11" ht="16.350000000000001" customHeight="1">
      <c r="A30" s="379" t="s">
        <v>216</v>
      </c>
      <c r="B30" s="269">
        <v>52655</v>
      </c>
      <c r="C30" s="269">
        <v>55808</v>
      </c>
      <c r="D30" s="269">
        <v>68711</v>
      </c>
      <c r="E30" s="269">
        <v>68711</v>
      </c>
      <c r="F30" s="270">
        <v>59821.776999999995</v>
      </c>
      <c r="G30" s="270">
        <v>59762</v>
      </c>
      <c r="H30" s="270">
        <v>54864</v>
      </c>
      <c r="I30" s="287">
        <v>54248</v>
      </c>
      <c r="J30" s="288">
        <v>17332</v>
      </c>
      <c r="K30" s="286">
        <v>39900</v>
      </c>
    </row>
    <row r="31" spans="1:11" ht="17.100000000000001" customHeight="1">
      <c r="A31" s="379"/>
      <c r="B31" s="272">
        <v>0.2</v>
      </c>
      <c r="C31" s="272">
        <v>5.9880353242806956</v>
      </c>
      <c r="D31" s="272">
        <v>23.120341169724771</v>
      </c>
      <c r="E31" s="272">
        <v>0</v>
      </c>
      <c r="F31" s="272">
        <v>-12.937117783178827</v>
      </c>
      <c r="G31" s="272">
        <v>-9.9925149331479404E-2</v>
      </c>
      <c r="H31" s="272">
        <v>-8.1958435125999802</v>
      </c>
      <c r="I31" s="272">
        <f>(I30-H30)/H30*100</f>
        <v>-1.1227763196267133</v>
      </c>
      <c r="J31" s="272">
        <f>(J30-I30)/I30*100</f>
        <v>-68.050435039079787</v>
      </c>
      <c r="K31" s="272">
        <f>(K30-J30)/J30*100</f>
        <v>130.21001615508885</v>
      </c>
    </row>
    <row r="32" spans="1:11">
      <c r="A32" s="376" t="s">
        <v>219</v>
      </c>
      <c r="B32" s="376"/>
      <c r="C32" s="376"/>
      <c r="D32" s="376"/>
      <c r="E32" s="376"/>
      <c r="F32" s="376"/>
      <c r="G32" s="376"/>
      <c r="H32" s="376"/>
    </row>
    <row r="33" spans="1:8">
      <c r="A33" s="377" t="s">
        <v>217</v>
      </c>
      <c r="B33" s="378"/>
      <c r="C33" s="378"/>
      <c r="D33" s="378"/>
      <c r="E33" s="378"/>
      <c r="F33" s="378"/>
      <c r="G33" s="378"/>
      <c r="H33" s="378"/>
    </row>
  </sheetData>
  <mergeCells count="19">
    <mergeCell ref="A18:A19"/>
    <mergeCell ref="A1:H1"/>
    <mergeCell ref="A2:A3"/>
    <mergeCell ref="A4:A5"/>
    <mergeCell ref="A6:A7"/>
    <mergeCell ref="A8:A9"/>
    <mergeCell ref="A10:A11"/>
    <mergeCell ref="A12:A13"/>
    <mergeCell ref="A14:A15"/>
    <mergeCell ref="A16:A17"/>
    <mergeCell ref="B2:K2"/>
    <mergeCell ref="A32:H32"/>
    <mergeCell ref="A33:H33"/>
    <mergeCell ref="A20:A21"/>
    <mergeCell ref="A22:A23"/>
    <mergeCell ref="A24:A25"/>
    <mergeCell ref="A26:A27"/>
    <mergeCell ref="A28:A29"/>
    <mergeCell ref="A30:A31"/>
  </mergeCells>
  <printOptions horizontalCentered="1"/>
  <pageMargins left="0.9" right="0.9" top="0.8" bottom="1.2" header="1" footer="1"/>
  <pageSetup paperSize="213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zoomScale="110" zoomScaleNormal="110" zoomScaleSheetLayoutView="85" workbookViewId="0">
      <pane xSplit="1" ySplit="1" topLeftCell="L20" activePane="bottomRight" state="frozen"/>
      <selection activeCell="I31" sqref="I31"/>
      <selection pane="topRight" activeCell="I31" sqref="I31"/>
      <selection pane="bottomLeft" activeCell="I31" sqref="I31"/>
      <selection pane="bottomRight" activeCell="AC23" sqref="AC23"/>
    </sheetView>
  </sheetViews>
  <sheetFormatPr defaultColWidth="7.77734375" defaultRowHeight="15"/>
  <cols>
    <col min="1" max="1" width="10.33203125" style="249" customWidth="1"/>
    <col min="2" max="2" width="7.77734375" style="249"/>
    <col min="3" max="3" width="10.109375" style="249" customWidth="1"/>
    <col min="4" max="4" width="8.33203125" style="249" customWidth="1"/>
    <col min="5" max="5" width="7.77734375" style="249"/>
    <col min="6" max="6" width="10.33203125" style="249" customWidth="1"/>
    <col min="7" max="7" width="8.33203125" style="249" customWidth="1"/>
    <col min="8" max="8" width="7.77734375" style="249"/>
    <col min="9" max="9" width="10.109375" style="249" customWidth="1"/>
    <col min="10" max="11" width="8.6640625" style="249" customWidth="1"/>
    <col min="12" max="12" width="10.33203125" style="249" customWidth="1"/>
    <col min="13" max="14" width="8.6640625" style="249" customWidth="1"/>
    <col min="15" max="15" width="11" style="249" customWidth="1"/>
    <col min="16" max="16" width="8.6640625" style="249" customWidth="1"/>
    <col min="17" max="18" width="10.33203125" style="249" bestFit="1" customWidth="1"/>
    <col min="19" max="19" width="10.109375" style="249" customWidth="1"/>
    <col min="20" max="21" width="10.33203125" style="249" bestFit="1" customWidth="1"/>
    <col min="22" max="22" width="11.6640625" style="249" customWidth="1"/>
    <col min="23" max="23" width="10.33203125" style="249" bestFit="1" customWidth="1"/>
    <col min="24" max="24" width="9.88671875" style="249" customWidth="1"/>
    <col min="25" max="25" width="10.6640625" style="249" customWidth="1"/>
    <col min="26" max="26" width="9.21875" style="249" customWidth="1"/>
    <col min="27" max="27" width="9.109375" style="249" bestFit="1" customWidth="1"/>
    <col min="28" max="28" width="9.77734375" style="249" bestFit="1" customWidth="1"/>
    <col min="29" max="16384" width="7.77734375" style="249"/>
  </cols>
  <sheetData>
    <row r="1" spans="1:28" ht="33.75" customHeight="1">
      <c r="A1" s="388" t="s">
        <v>176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28" ht="18.75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389" t="s">
        <v>163</v>
      </c>
      <c r="R2" s="389"/>
      <c r="S2" s="389"/>
    </row>
    <row r="3" spans="1:28" ht="18.75" customHeight="1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389" t="s">
        <v>164</v>
      </c>
      <c r="R3" s="389"/>
      <c r="S3" s="389"/>
    </row>
    <row r="4" spans="1:28" ht="19.5" customHeight="1">
      <c r="A4" s="251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389" t="s">
        <v>165</v>
      </c>
      <c r="R4" s="389"/>
      <c r="S4" s="389"/>
    </row>
    <row r="5" spans="1:28" ht="22.5" customHeight="1">
      <c r="A5" s="390" t="s">
        <v>166</v>
      </c>
      <c r="B5" s="385" t="s">
        <v>78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ht="22.5" customHeight="1">
      <c r="A6" s="391"/>
      <c r="B6" s="393" t="s">
        <v>38</v>
      </c>
      <c r="C6" s="394"/>
      <c r="D6" s="394"/>
      <c r="E6" s="393" t="s">
        <v>39</v>
      </c>
      <c r="F6" s="394"/>
      <c r="G6" s="394"/>
      <c r="H6" s="393" t="s">
        <v>40</v>
      </c>
      <c r="I6" s="394"/>
      <c r="J6" s="394"/>
      <c r="K6" s="393" t="s">
        <v>41</v>
      </c>
      <c r="L6" s="394"/>
      <c r="M6" s="394"/>
      <c r="N6" s="395" t="s">
        <v>42</v>
      </c>
      <c r="O6" s="394"/>
      <c r="P6" s="394"/>
      <c r="Q6" s="393" t="s">
        <v>43</v>
      </c>
      <c r="R6" s="394"/>
      <c r="S6" s="394"/>
      <c r="T6" s="393" t="s">
        <v>233</v>
      </c>
      <c r="U6" s="394"/>
      <c r="V6" s="394"/>
      <c r="W6" s="383" t="s">
        <v>234</v>
      </c>
      <c r="X6" s="384"/>
      <c r="Y6" s="384"/>
      <c r="Z6" s="383" t="s">
        <v>235</v>
      </c>
      <c r="AA6" s="384"/>
      <c r="AB6" s="384"/>
    </row>
    <row r="7" spans="1:28" ht="26.25" customHeight="1">
      <c r="A7" s="392"/>
      <c r="B7" s="252" t="s">
        <v>56</v>
      </c>
      <c r="C7" s="252" t="s">
        <v>57</v>
      </c>
      <c r="D7" s="252" t="s">
        <v>89</v>
      </c>
      <c r="E7" s="252" t="s">
        <v>56</v>
      </c>
      <c r="F7" s="252" t="s">
        <v>57</v>
      </c>
      <c r="G7" s="252" t="s">
        <v>89</v>
      </c>
      <c r="H7" s="252" t="s">
        <v>56</v>
      </c>
      <c r="I7" s="252" t="s">
        <v>57</v>
      </c>
      <c r="J7" s="252" t="s">
        <v>89</v>
      </c>
      <c r="K7" s="252" t="s">
        <v>56</v>
      </c>
      <c r="L7" s="252" t="s">
        <v>57</v>
      </c>
      <c r="M7" s="252" t="s">
        <v>89</v>
      </c>
      <c r="N7" s="252" t="s">
        <v>56</v>
      </c>
      <c r="O7" s="252" t="s">
        <v>57</v>
      </c>
      <c r="P7" s="252" t="s">
        <v>89</v>
      </c>
      <c r="Q7" s="252" t="s">
        <v>56</v>
      </c>
      <c r="R7" s="252" t="s">
        <v>57</v>
      </c>
      <c r="S7" s="252" t="s">
        <v>89</v>
      </c>
      <c r="T7" s="252" t="s">
        <v>56</v>
      </c>
      <c r="U7" s="252" t="s">
        <v>57</v>
      </c>
      <c r="V7" s="252" t="s">
        <v>89</v>
      </c>
      <c r="W7" s="252" t="s">
        <v>56</v>
      </c>
      <c r="X7" s="252" t="s">
        <v>57</v>
      </c>
      <c r="Y7" s="252" t="s">
        <v>89</v>
      </c>
      <c r="Z7" s="289" t="s">
        <v>56</v>
      </c>
      <c r="AA7" s="289" t="s">
        <v>57</v>
      </c>
      <c r="AB7" s="289" t="s">
        <v>89</v>
      </c>
    </row>
    <row r="8" spans="1:28" ht="22.5" customHeight="1">
      <c r="A8" s="387" t="s">
        <v>167</v>
      </c>
      <c r="B8" s="253">
        <v>204600</v>
      </c>
      <c r="C8" s="253">
        <v>227500</v>
      </c>
      <c r="D8" s="254">
        <v>1.1119257086999021</v>
      </c>
      <c r="E8" s="253">
        <v>204650</v>
      </c>
      <c r="F8" s="253">
        <v>228068</v>
      </c>
      <c r="G8" s="254">
        <v>1.1144295138040556</v>
      </c>
      <c r="H8" s="253">
        <v>197750</v>
      </c>
      <c r="I8" s="253">
        <v>248409</v>
      </c>
      <c r="J8" s="254">
        <v>1.2561769911504426</v>
      </c>
      <c r="K8" s="255">
        <v>208766</v>
      </c>
      <c r="L8" s="255">
        <v>251185</v>
      </c>
      <c r="M8" s="254">
        <v>1.2031892166348928</v>
      </c>
      <c r="N8" s="253">
        <v>212876</v>
      </c>
      <c r="O8" s="253">
        <v>262835</v>
      </c>
      <c r="P8" s="254">
        <v>1.2346859204419474</v>
      </c>
      <c r="Q8" s="255">
        <v>202415.827349</v>
      </c>
      <c r="R8" s="255">
        <v>246092.049843185</v>
      </c>
      <c r="S8" s="254">
        <v>1.2157747398817786</v>
      </c>
      <c r="T8" s="253">
        <v>198454</v>
      </c>
      <c r="U8" s="253">
        <v>252283</v>
      </c>
      <c r="V8" s="254">
        <v>1.27</v>
      </c>
      <c r="W8" s="255">
        <v>173011.10000607822</v>
      </c>
      <c r="X8" s="255">
        <v>200787.00969030531</v>
      </c>
      <c r="Y8" s="254">
        <f>X8/W8</f>
        <v>1.1605440904268642</v>
      </c>
      <c r="Z8" s="283">
        <v>145984</v>
      </c>
      <c r="AA8" s="283">
        <v>152936</v>
      </c>
      <c r="AB8" s="283">
        <v>1.05</v>
      </c>
    </row>
    <row r="9" spans="1:28" ht="22.5" customHeight="1">
      <c r="A9" s="387"/>
      <c r="B9" s="254">
        <v>0.1</v>
      </c>
      <c r="C9" s="254">
        <v>0</v>
      </c>
      <c r="D9" s="254">
        <v>-0.1</v>
      </c>
      <c r="E9" s="254">
        <v>2.4437927663734114E-2</v>
      </c>
      <c r="F9" s="254">
        <v>0.24967032967032968</v>
      </c>
      <c r="G9" s="254">
        <v>0.22517737332299073</v>
      </c>
      <c r="H9" s="254">
        <v>-3.3716100659662835</v>
      </c>
      <c r="I9" s="254">
        <v>8.9188312257747686</v>
      </c>
      <c r="J9" s="254">
        <v>12.719286019493348</v>
      </c>
      <c r="K9" s="254">
        <v>5.5706700379266749</v>
      </c>
      <c r="L9" s="254">
        <v>1.1175118453840238</v>
      </c>
      <c r="M9" s="254">
        <v>-4.2181774454427874</v>
      </c>
      <c r="N9" s="254">
        <v>1.9687113802055889</v>
      </c>
      <c r="O9" s="254">
        <v>4.6380158050839029</v>
      </c>
      <c r="P9" s="254">
        <v>2.6177681258767684</v>
      </c>
      <c r="Q9" s="254">
        <v>-4.9137397597662495</v>
      </c>
      <c r="R9" s="254">
        <v>-6.3701372179561329</v>
      </c>
      <c r="S9" s="254">
        <v>-1.5316592055572797</v>
      </c>
      <c r="T9" s="254">
        <f>(T8/Q8-1)*100</f>
        <v>-1.9572715241131466</v>
      </c>
      <c r="U9" s="254">
        <f t="shared" ref="U9" si="0">(U8/R8-1)*100</f>
        <v>2.5157050627031552</v>
      </c>
      <c r="V9" s="254">
        <f>(V8/S8-1)*100</f>
        <v>4.4601403812267293</v>
      </c>
      <c r="W9" s="254">
        <f t="shared" ref="W9:X9" si="1">(W8/T8-1)*100</f>
        <v>-12.820552870651024</v>
      </c>
      <c r="X9" s="254">
        <f t="shared" si="1"/>
        <v>-20.411993796527984</v>
      </c>
      <c r="Y9" s="254">
        <f>(Y8/V8-1)*100</f>
        <v>-8.6185755569398221</v>
      </c>
      <c r="Z9" s="254">
        <f>(Z8/W8-1)*100</f>
        <v>-15.621598848356378</v>
      </c>
      <c r="AA9" s="254">
        <f>(AA8/X8-1)*100</f>
        <v>-23.831725849252351</v>
      </c>
      <c r="AB9" s="254">
        <f t="shared" ref="AB9" si="2">(AB8/Y8-1)*100</f>
        <v>-9.5251952371929747</v>
      </c>
    </row>
    <row r="10" spans="1:28" ht="22.5" customHeight="1">
      <c r="A10" s="387" t="s">
        <v>168</v>
      </c>
      <c r="B10" s="253">
        <v>9350</v>
      </c>
      <c r="C10" s="253">
        <v>9500</v>
      </c>
      <c r="D10" s="254">
        <v>1.0160427807486632</v>
      </c>
      <c r="E10" s="253">
        <v>9400</v>
      </c>
      <c r="F10" s="253">
        <v>9560</v>
      </c>
      <c r="G10" s="254">
        <v>1.02</v>
      </c>
      <c r="H10" s="253">
        <v>8933</v>
      </c>
      <c r="I10" s="253">
        <v>9111.7000000000007</v>
      </c>
      <c r="J10" s="254">
        <v>1.0200044777790216</v>
      </c>
      <c r="K10" s="255">
        <v>9653</v>
      </c>
      <c r="L10" s="255">
        <v>10675</v>
      </c>
      <c r="M10" s="254">
        <v>1.1058738216098623</v>
      </c>
      <c r="N10" s="253">
        <v>9982</v>
      </c>
      <c r="O10" s="253">
        <v>11285</v>
      </c>
      <c r="P10" s="254">
        <v>1.1305349629332799</v>
      </c>
      <c r="Q10" s="255">
        <v>9839.60232950914</v>
      </c>
      <c r="R10" s="255">
        <v>11064.765537038196</v>
      </c>
      <c r="S10" s="254">
        <v>1.1245134880964418</v>
      </c>
      <c r="T10" s="253">
        <v>10793</v>
      </c>
      <c r="U10" s="253">
        <v>12196</v>
      </c>
      <c r="V10" s="254">
        <v>1.1299999999999999</v>
      </c>
      <c r="W10" s="255">
        <v>10408.153485000001</v>
      </c>
      <c r="X10" s="255">
        <v>11979.624101652924</v>
      </c>
      <c r="Y10" s="254">
        <f t="shared" ref="Y10" si="3">X10/W10</f>
        <v>1.1509845736727164</v>
      </c>
      <c r="Z10" s="283">
        <v>8929</v>
      </c>
      <c r="AA10" s="283">
        <v>9940</v>
      </c>
      <c r="AB10" s="283">
        <v>1.1100000000000001</v>
      </c>
    </row>
    <row r="11" spans="1:28" ht="22.5" customHeight="1">
      <c r="A11" s="387"/>
      <c r="B11" s="253">
        <v>0.1</v>
      </c>
      <c r="C11" s="253">
        <v>0.9</v>
      </c>
      <c r="D11" s="253">
        <v>0.2</v>
      </c>
      <c r="E11" s="254">
        <v>0.53475935828876997</v>
      </c>
      <c r="F11" s="254">
        <v>0.63157894736842102</v>
      </c>
      <c r="G11" s="254">
        <v>0.38947368421052175</v>
      </c>
      <c r="H11" s="254">
        <v>-4.9680851063829783</v>
      </c>
      <c r="I11" s="254">
        <v>-4.689330543933047</v>
      </c>
      <c r="J11" s="254">
        <v>4.3899794329139253E-4</v>
      </c>
      <c r="K11" s="254">
        <v>8.0600022388895098</v>
      </c>
      <c r="L11" s="254">
        <v>17.157061799664159</v>
      </c>
      <c r="M11" s="254">
        <v>8.4185261635139401</v>
      </c>
      <c r="N11" s="254">
        <v>3.40826686004351</v>
      </c>
      <c r="O11" s="254">
        <v>5.7142857142857144</v>
      </c>
      <c r="P11" s="254">
        <v>2.230014025245441</v>
      </c>
      <c r="Q11" s="254">
        <v>-1.4265444849815672</v>
      </c>
      <c r="R11" s="254">
        <v>-1.9515681254922794</v>
      </c>
      <c r="S11" s="254">
        <v>-0.53262172637410865</v>
      </c>
      <c r="T11" s="254">
        <f>(T10/Q10-1)*100</f>
        <v>9.6893923002518534</v>
      </c>
      <c r="U11" s="254">
        <f t="shared" ref="U11" si="4">(U10/R10-1)*100</f>
        <v>10.223754486031433</v>
      </c>
      <c r="V11" s="254">
        <f t="shared" ref="V11" si="5">(V10/S10-1)*100</f>
        <v>0.48790094219728353</v>
      </c>
      <c r="W11" s="254">
        <f t="shared" ref="W11" si="6">(W10/T10-1)*100</f>
        <v>-3.5657047623459559</v>
      </c>
      <c r="X11" s="254">
        <f t="shared" ref="X11" si="7">(X10/U10-1)*100</f>
        <v>-1.7741546273128628</v>
      </c>
      <c r="Y11" s="254">
        <f t="shared" ref="Y11" si="8">(Y10/V10-1)*100</f>
        <v>1.857041917939517</v>
      </c>
      <c r="Z11" s="254">
        <f t="shared" ref="Z11" si="9">(Z10/W10-1)*100</f>
        <v>-14.211488014004825</v>
      </c>
      <c r="AA11" s="254">
        <f t="shared" ref="AA11" si="10">(AA10/X10-1)*100</f>
        <v>-17.025777139129939</v>
      </c>
      <c r="AB11" s="254">
        <f t="shared" ref="AB11" si="11">(AB10/Y10-1)*100</f>
        <v>-3.5608273655603595</v>
      </c>
    </row>
    <row r="12" spans="1:28" ht="22.5" customHeight="1">
      <c r="A12" s="387" t="s">
        <v>169</v>
      </c>
      <c r="B12" s="253">
        <v>16800</v>
      </c>
      <c r="C12" s="253">
        <v>16490</v>
      </c>
      <c r="D12" s="254">
        <v>0.981547619047619</v>
      </c>
      <c r="E12" s="253">
        <v>16830</v>
      </c>
      <c r="F12" s="253">
        <v>16700</v>
      </c>
      <c r="G12" s="254">
        <v>0.99227569815805106</v>
      </c>
      <c r="H12" s="253">
        <v>15101</v>
      </c>
      <c r="I12" s="253">
        <v>15524</v>
      </c>
      <c r="J12" s="254">
        <v>1.0280113899741739</v>
      </c>
      <c r="K12" s="255">
        <v>16753</v>
      </c>
      <c r="L12" s="255">
        <v>16538</v>
      </c>
      <c r="M12" s="254">
        <v>0.98716647764579479</v>
      </c>
      <c r="N12" s="253">
        <v>16895</v>
      </c>
      <c r="O12" s="253">
        <v>17063</v>
      </c>
      <c r="P12" s="254">
        <v>1.0099437703462564</v>
      </c>
      <c r="Q12" s="255">
        <v>16590.913540610876</v>
      </c>
      <c r="R12" s="255">
        <v>16649.105205799555</v>
      </c>
      <c r="S12" s="254">
        <v>1.00350744189259</v>
      </c>
      <c r="T12" s="253">
        <v>15512</v>
      </c>
      <c r="U12" s="253">
        <v>15977</v>
      </c>
      <c r="V12" s="254">
        <v>1.03</v>
      </c>
      <c r="W12" s="255">
        <v>11745.1</v>
      </c>
      <c r="X12" s="255">
        <v>12709.563605231928</v>
      </c>
      <c r="Y12" s="254">
        <f t="shared" ref="Y12" si="12">X12/W12</f>
        <v>1.0821162531806394</v>
      </c>
      <c r="Z12" s="283">
        <v>12447</v>
      </c>
      <c r="AA12" s="283">
        <v>11605</v>
      </c>
      <c r="AB12" s="283">
        <v>0.93</v>
      </c>
    </row>
    <row r="13" spans="1:28" ht="22.5" customHeight="1">
      <c r="A13" s="387"/>
      <c r="B13" s="253">
        <v>-0.5</v>
      </c>
      <c r="C13" s="253">
        <v>0.1</v>
      </c>
      <c r="D13" s="253">
        <v>0.7</v>
      </c>
      <c r="E13" s="254">
        <v>0.17857142857142858</v>
      </c>
      <c r="F13" s="254">
        <v>1.2734990903577925</v>
      </c>
      <c r="G13" s="254">
        <v>1.0929759190737327</v>
      </c>
      <c r="H13" s="254">
        <v>-10.273321449792038</v>
      </c>
      <c r="I13" s="254">
        <v>-7.0419161676646702</v>
      </c>
      <c r="J13" s="254">
        <v>3.6013873848224351</v>
      </c>
      <c r="K13" s="254">
        <v>10.939672869346401</v>
      </c>
      <c r="L13" s="254">
        <v>6.5318216954393202</v>
      </c>
      <c r="M13" s="254">
        <v>-3.9731964768800059</v>
      </c>
      <c r="N13" s="254">
        <v>0.84760938339401903</v>
      </c>
      <c r="O13" s="254">
        <v>3.1745071955496433</v>
      </c>
      <c r="P13" s="254">
        <v>2.3073405769188104</v>
      </c>
      <c r="Q13" s="254">
        <v>-1.7998606652212121</v>
      </c>
      <c r="R13" s="254">
        <v>-2.4256859532347486</v>
      </c>
      <c r="S13" s="254">
        <v>-0.63729572305393756</v>
      </c>
      <c r="T13" s="254">
        <f>(T12/Q12-1)*100</f>
        <v>-6.5030387746276563</v>
      </c>
      <c r="U13" s="254">
        <f t="shared" ref="U13" si="13">(U12/R12-1)*100</f>
        <v>-4.0368848505169748</v>
      </c>
      <c r="V13" s="254">
        <f t="shared" ref="V13" si="14">(V12/S12-1)*100</f>
        <v>2.6399961775515735</v>
      </c>
      <c r="W13" s="254">
        <f t="shared" ref="W13" si="15">(W12/T12-1)*100</f>
        <v>-24.283780299123258</v>
      </c>
      <c r="X13" s="254">
        <f t="shared" ref="X13" si="16">(X12/U12-1)*100</f>
        <v>-20.450875600976858</v>
      </c>
      <c r="Y13" s="254">
        <f t="shared" ref="Y13" si="17">(Y12/V12-1)*100</f>
        <v>5.0598304058873111</v>
      </c>
      <c r="Z13" s="254">
        <f t="shared" ref="Z13" si="18">(Z12/W12-1)*100</f>
        <v>5.9761091859583892</v>
      </c>
      <c r="AA13" s="254">
        <f t="shared" ref="AA13" si="19">(AA12/X12-1)*100</f>
        <v>-8.6908066991161714</v>
      </c>
      <c r="AB13" s="254">
        <f t="shared" ref="AB13" si="20">(AB12/Y12-1)*100</f>
        <v>-14.057293080436374</v>
      </c>
    </row>
    <row r="14" spans="1:28" ht="22.5" customHeight="1">
      <c r="A14" s="387" t="s">
        <v>170</v>
      </c>
      <c r="B14" s="253">
        <v>23150</v>
      </c>
      <c r="C14" s="253">
        <v>19450</v>
      </c>
      <c r="D14" s="254">
        <v>0.84017278617710578</v>
      </c>
      <c r="E14" s="253">
        <v>23200</v>
      </c>
      <c r="F14" s="253">
        <v>19500</v>
      </c>
      <c r="G14" s="254">
        <v>0.84051724137931039</v>
      </c>
      <c r="H14" s="253">
        <v>21196</v>
      </c>
      <c r="I14" s="253">
        <v>18016.2</v>
      </c>
      <c r="J14" s="254">
        <v>0.84998112851481411</v>
      </c>
      <c r="K14" s="255">
        <v>23492</v>
      </c>
      <c r="L14" s="255">
        <v>19928</v>
      </c>
      <c r="M14" s="254">
        <v>0.84828877915886258</v>
      </c>
      <c r="N14" s="253">
        <v>23056</v>
      </c>
      <c r="O14" s="253">
        <v>20440</v>
      </c>
      <c r="P14" s="254">
        <v>0.88653712699514231</v>
      </c>
      <c r="Q14" s="255">
        <v>24500.023297082458</v>
      </c>
      <c r="R14" s="255">
        <v>21632.726837671769</v>
      </c>
      <c r="S14" s="254">
        <v>0.88296760273888653</v>
      </c>
      <c r="T14" s="253">
        <v>28383</v>
      </c>
      <c r="U14" s="253">
        <v>26114</v>
      </c>
      <c r="V14" s="254">
        <v>0.92</v>
      </c>
      <c r="W14" s="255">
        <v>26239.043097010974</v>
      </c>
      <c r="X14" s="255">
        <v>24753.528176907301</v>
      </c>
      <c r="Y14" s="254">
        <f t="shared" ref="Y14" si="21">X14/W14</f>
        <v>0.94338532412895437</v>
      </c>
      <c r="Z14" s="283">
        <v>25367</v>
      </c>
      <c r="AA14" s="283">
        <v>23702</v>
      </c>
      <c r="AB14" s="283">
        <v>0.93</v>
      </c>
    </row>
    <row r="15" spans="1:28" ht="22.5" customHeight="1">
      <c r="A15" s="387"/>
      <c r="B15" s="253">
        <v>0.01</v>
      </c>
      <c r="C15" s="253">
        <v>0.1</v>
      </c>
      <c r="D15" s="253">
        <v>0.04</v>
      </c>
      <c r="E15" s="254">
        <v>0.21598272138228944</v>
      </c>
      <c r="F15" s="254">
        <v>0.25706940874035988</v>
      </c>
      <c r="G15" s="254">
        <v>4.0998138462913461E-2</v>
      </c>
      <c r="H15" s="254">
        <v>-8.637931034482758</v>
      </c>
      <c r="I15" s="254">
        <v>-7.6092307692307655</v>
      </c>
      <c r="J15" s="254">
        <v>1.1259599053522378</v>
      </c>
      <c r="K15" s="254">
        <v>10.83223249669749</v>
      </c>
      <c r="L15" s="254">
        <v>10.611560706475279</v>
      </c>
      <c r="M15" s="254">
        <v>-0.19910434469393429</v>
      </c>
      <c r="N15" s="254">
        <v>-1.8559509620296271</v>
      </c>
      <c r="O15" s="254">
        <v>2.5692492974708951</v>
      </c>
      <c r="P15" s="254">
        <v>4.5088829153446577</v>
      </c>
      <c r="Q15" s="254">
        <v>6.2631128430016405</v>
      </c>
      <c r="R15" s="254">
        <v>5.8352585013295952</v>
      </c>
      <c r="S15" s="254">
        <v>-0.40263674780936093</v>
      </c>
      <c r="T15" s="254">
        <f>(T14/Q14-1)*100</f>
        <v>15.848869430993307</v>
      </c>
      <c r="U15" s="254">
        <f t="shared" ref="U15" si="22">(U14/R14-1)*100</f>
        <v>20.715248687578438</v>
      </c>
      <c r="V15" s="254">
        <f t="shared" ref="V15" si="23">(V14/S14-1)*100</f>
        <v>4.1940833555208945</v>
      </c>
      <c r="W15" s="254">
        <f t="shared" ref="W15" si="24">(W14/T14-1)*100</f>
        <v>-7.5536655849946293</v>
      </c>
      <c r="X15" s="254">
        <f t="shared" ref="X15" si="25">(X14/U14-1)*100</f>
        <v>-5.2097412234537011</v>
      </c>
      <c r="Y15" s="254">
        <f t="shared" ref="Y15" si="26">(Y14/V14-1)*100</f>
        <v>2.5418830574950313</v>
      </c>
      <c r="Z15" s="254">
        <f t="shared" ref="Z15" si="27">(Z14/W14-1)*100</f>
        <v>-3.3234561709695631</v>
      </c>
      <c r="AA15" s="254">
        <f t="shared" ref="AA15" si="28">(AA14/X14-1)*100</f>
        <v>-4.2479931320993591</v>
      </c>
      <c r="AB15" s="254">
        <f t="shared" ref="AB15" si="29">(AB14/Y14-1)*100</f>
        <v>-1.4188607546246512</v>
      </c>
    </row>
    <row r="16" spans="1:28" ht="22.5" customHeight="1">
      <c r="A16" s="387" t="s">
        <v>122</v>
      </c>
      <c r="B16" s="253">
        <v>23600</v>
      </c>
      <c r="C16" s="253">
        <v>28350</v>
      </c>
      <c r="D16" s="254">
        <v>1.201271186440678</v>
      </c>
      <c r="E16" s="253">
        <v>23625</v>
      </c>
      <c r="F16" s="253">
        <v>28420</v>
      </c>
      <c r="G16" s="254">
        <v>1.2</v>
      </c>
      <c r="H16" s="253">
        <v>22602</v>
      </c>
      <c r="I16" s="253">
        <v>28252.7</v>
      </c>
      <c r="J16" s="254">
        <v>1.2500088487744447</v>
      </c>
      <c r="K16" s="255">
        <v>25179</v>
      </c>
      <c r="L16" s="255">
        <v>31567</v>
      </c>
      <c r="M16" s="254">
        <v>1.2537034830612812</v>
      </c>
      <c r="N16" s="253">
        <v>26775</v>
      </c>
      <c r="O16" s="253">
        <v>34544</v>
      </c>
      <c r="P16" s="254">
        <v>1.2901587301587301</v>
      </c>
      <c r="Q16" s="255">
        <v>23030.195641831175</v>
      </c>
      <c r="R16" s="255">
        <v>30647.903374780253</v>
      </c>
      <c r="S16" s="254">
        <v>1.3307704307605865</v>
      </c>
      <c r="T16" s="253">
        <v>24921</v>
      </c>
      <c r="U16" s="253">
        <v>35138</v>
      </c>
      <c r="V16" s="254">
        <v>1.41</v>
      </c>
      <c r="W16" s="255">
        <v>26841.904999999999</v>
      </c>
      <c r="X16" s="255">
        <v>36671.609035148169</v>
      </c>
      <c r="Y16" s="254">
        <f t="shared" ref="Y16" si="30">X16/W16</f>
        <v>1.3662073923273392</v>
      </c>
      <c r="Z16" s="283">
        <v>22549</v>
      </c>
      <c r="AA16" s="283">
        <v>28520</v>
      </c>
      <c r="AB16" s="283">
        <v>1.26</v>
      </c>
    </row>
    <row r="17" spans="1:28" ht="22.5" customHeight="1">
      <c r="A17" s="387"/>
      <c r="B17" s="256">
        <v>0.1</v>
      </c>
      <c r="C17" s="253">
        <v>0.1</v>
      </c>
      <c r="D17" s="253">
        <v>0.1</v>
      </c>
      <c r="E17" s="254">
        <v>0.1059322033898305</v>
      </c>
      <c r="F17" s="254">
        <v>0.24691358024691357</v>
      </c>
      <c r="G17" s="254">
        <v>-0.10582010582011107</v>
      </c>
      <c r="H17" s="254">
        <v>-4.3301587301587299</v>
      </c>
      <c r="I17" s="254">
        <v>-0.58866995073891371</v>
      </c>
      <c r="J17" s="254">
        <v>4.1674040645370658</v>
      </c>
      <c r="K17" s="254">
        <v>11.401645872046721</v>
      </c>
      <c r="L17" s="254">
        <v>11.730914213508795</v>
      </c>
      <c r="M17" s="254">
        <v>0.29556865061066012</v>
      </c>
      <c r="N17" s="254">
        <v>6.33861551292744</v>
      </c>
      <c r="O17" s="254">
        <v>9.4307346279342354</v>
      </c>
      <c r="P17" s="254">
        <v>2.9078045638377565</v>
      </c>
      <c r="Q17" s="254">
        <v>-13.986197416130066</v>
      </c>
      <c r="R17" s="254">
        <v>-11.278649331923768</v>
      </c>
      <c r="S17" s="254">
        <v>3.1478065181064943</v>
      </c>
      <c r="T17" s="254">
        <f>(T16/Q16-1)*100</f>
        <v>8.2101098382961091</v>
      </c>
      <c r="U17" s="254">
        <f t="shared" ref="U17" si="31">(U16/R16-1)*100</f>
        <v>14.650583337829847</v>
      </c>
      <c r="V17" s="254">
        <f t="shared" ref="V17" si="32">(V16/S16-1)*100</f>
        <v>5.9536616840915713</v>
      </c>
      <c r="W17" s="254">
        <f t="shared" ref="W17" si="33">(W16/T16-1)*100</f>
        <v>7.7079772079772013</v>
      </c>
      <c r="X17" s="254">
        <f t="shared" ref="X17" si="34">(X16/U16-1)*100</f>
        <v>4.3645313767094462</v>
      </c>
      <c r="Y17" s="254">
        <f t="shared" ref="Y17" si="35">(Y16/V16-1)*100</f>
        <v>-3.1058587001887017</v>
      </c>
      <c r="Z17" s="254">
        <f t="shared" ref="Z17" si="36">(Z16/W16-1)*100</f>
        <v>-15.993294812719139</v>
      </c>
      <c r="AA17" s="254">
        <f t="shared" ref="AA17" si="37">(AA16/X16-1)*100</f>
        <v>-22.228664761710348</v>
      </c>
      <c r="AB17" s="254">
        <f t="shared" ref="AB17" si="38">(AB16/Y16-1)*100</f>
        <v>-7.7738850575544411</v>
      </c>
    </row>
    <row r="18" spans="1:28" ht="22.5" customHeight="1">
      <c r="A18" s="387" t="s">
        <v>171</v>
      </c>
      <c r="B18" s="253">
        <v>11500</v>
      </c>
      <c r="C18" s="253">
        <v>14250</v>
      </c>
      <c r="D18" s="254">
        <v>1.2391304347826086</v>
      </c>
      <c r="E18" s="253">
        <v>11520</v>
      </c>
      <c r="F18" s="253">
        <v>14500</v>
      </c>
      <c r="G18" s="254">
        <v>1.2586805555555556</v>
      </c>
      <c r="H18" s="253">
        <v>7712</v>
      </c>
      <c r="I18" s="253">
        <v>9120</v>
      </c>
      <c r="J18" s="254">
        <v>1.1825726141078838</v>
      </c>
      <c r="K18" s="255">
        <v>7952</v>
      </c>
      <c r="L18" s="255">
        <v>9329</v>
      </c>
      <c r="M18" s="254">
        <v>1.1731639839034205</v>
      </c>
      <c r="N18" s="253">
        <v>7997</v>
      </c>
      <c r="O18" s="253">
        <v>9504</v>
      </c>
      <c r="P18" s="254">
        <v>1.188445667125172</v>
      </c>
      <c r="Q18" s="255">
        <v>10456.277689392307</v>
      </c>
      <c r="R18" s="255">
        <v>11964.880766329763</v>
      </c>
      <c r="S18" s="254">
        <v>1.1442772582893341</v>
      </c>
      <c r="T18" s="253">
        <v>10407</v>
      </c>
      <c r="U18" s="253">
        <v>12072</v>
      </c>
      <c r="V18" s="254">
        <v>1.1599999999999999</v>
      </c>
      <c r="W18" s="255">
        <v>5643.0017409050433</v>
      </c>
      <c r="X18" s="255">
        <v>6404.016435190184</v>
      </c>
      <c r="Y18" s="254">
        <f t="shared" ref="Y18" si="39">X18/W18</f>
        <v>1.1348599077630421</v>
      </c>
      <c r="Z18" s="283">
        <v>5046</v>
      </c>
      <c r="AA18" s="283">
        <v>5546</v>
      </c>
      <c r="AB18" s="283">
        <v>1.1000000000000001</v>
      </c>
    </row>
    <row r="19" spans="1:28" ht="22.5" customHeight="1">
      <c r="A19" s="387"/>
      <c r="B19" s="253">
        <v>0.8</v>
      </c>
      <c r="C19" s="253">
        <v>0.7</v>
      </c>
      <c r="D19" s="253">
        <v>-0.01</v>
      </c>
      <c r="E19" s="254">
        <v>0.17391304347826086</v>
      </c>
      <c r="F19" s="254">
        <v>1.7543859649122806</v>
      </c>
      <c r="G19" s="254">
        <v>1.577729044834314</v>
      </c>
      <c r="H19" s="254">
        <v>-33.055555555555557</v>
      </c>
      <c r="I19" s="254">
        <v>-37.103448275862064</v>
      </c>
      <c r="J19" s="254">
        <v>-6.0466447274288173</v>
      </c>
      <c r="K19" s="254">
        <v>3.1120331950207469</v>
      </c>
      <c r="L19" s="254">
        <v>2.2916666666666665</v>
      </c>
      <c r="M19" s="254">
        <v>-0.79560697518444579</v>
      </c>
      <c r="N19" s="254">
        <v>0.56589537223340036</v>
      </c>
      <c r="O19" s="254">
        <v>1.8758709400793228</v>
      </c>
      <c r="P19" s="254">
        <v>1.3026041910104824</v>
      </c>
      <c r="Q19" s="254">
        <v>30.752503306143645</v>
      </c>
      <c r="R19" s="254">
        <v>25.893105706331681</v>
      </c>
      <c r="S19" s="254">
        <v>-3.7164853268118176</v>
      </c>
      <c r="T19" s="254">
        <f>(T18/Q18-1)*100</f>
        <v>-0.47127372527892009</v>
      </c>
      <c r="U19" s="254">
        <f t="shared" ref="U19" si="40">(U18/R18-1)*100</f>
        <v>0.89528041074742326</v>
      </c>
      <c r="V19" s="254">
        <f t="shared" ref="V19" si="41">(V18/S18-1)*100</f>
        <v>1.3740325254886887</v>
      </c>
      <c r="W19" s="254">
        <f t="shared" ref="W19" si="42">(W18/T18-1)*100</f>
        <v>-45.776864217305246</v>
      </c>
      <c r="X19" s="254">
        <f t="shared" ref="X19:Y19" si="43">(X18/U18-1)*100</f>
        <v>-46.951487448722794</v>
      </c>
      <c r="Y19" s="254">
        <f t="shared" si="43"/>
        <v>-2.1672493307722251</v>
      </c>
      <c r="Z19" s="254">
        <f t="shared" ref="Z19" si="44">(Z18/W18-1)*100</f>
        <v>-10.579506587380461</v>
      </c>
      <c r="AA19" s="254">
        <f t="shared" ref="AA19" si="45">(AA18/X18-1)*100</f>
        <v>-13.398098581936303</v>
      </c>
      <c r="AB19" s="254">
        <f t="shared" ref="AB19" si="46">(AB18/Y18-1)*100</f>
        <v>-3.0717366544171565</v>
      </c>
    </row>
    <row r="20" spans="1:28" ht="22.5" customHeight="1">
      <c r="A20" s="387" t="s">
        <v>172</v>
      </c>
      <c r="B20" s="253">
        <v>5700</v>
      </c>
      <c r="C20" s="253">
        <v>5780</v>
      </c>
      <c r="D20" s="254">
        <v>1.0140350877192983</v>
      </c>
      <c r="E20" s="253">
        <v>5723</v>
      </c>
      <c r="F20" s="253">
        <v>5800</v>
      </c>
      <c r="G20" s="254">
        <v>1.0134544819150795</v>
      </c>
      <c r="H20" s="253">
        <v>5575</v>
      </c>
      <c r="I20" s="253">
        <v>5686.7</v>
      </c>
      <c r="J20" s="254">
        <v>1.0200358744394618</v>
      </c>
      <c r="K20" s="255">
        <v>6119</v>
      </c>
      <c r="L20" s="255">
        <v>5754</v>
      </c>
      <c r="M20" s="254">
        <v>0.9403497303480961</v>
      </c>
      <c r="N20" s="253">
        <v>6326</v>
      </c>
      <c r="O20" s="253">
        <v>6865</v>
      </c>
      <c r="P20" s="254">
        <v>1.0852039203288018</v>
      </c>
      <c r="Q20" s="255">
        <v>13311.49</v>
      </c>
      <c r="R20" s="255">
        <v>15453.3</v>
      </c>
      <c r="S20" s="254">
        <v>1.1608993433492418</v>
      </c>
      <c r="T20" s="253">
        <v>12248</v>
      </c>
      <c r="U20" s="253">
        <v>14330</v>
      </c>
      <c r="V20" s="254">
        <v>1.17</v>
      </c>
      <c r="W20" s="255">
        <v>6108.7</v>
      </c>
      <c r="X20" s="255">
        <v>6096.8227592853036</v>
      </c>
      <c r="Y20" s="254">
        <f t="shared" ref="Y20" si="47">X20/W20</f>
        <v>0.99805568439853054</v>
      </c>
      <c r="Z20" s="283">
        <v>5139</v>
      </c>
      <c r="AA20" s="283">
        <v>5228</v>
      </c>
      <c r="AB20" s="283">
        <v>1.02</v>
      </c>
    </row>
    <row r="21" spans="1:28" ht="22.5" customHeight="1">
      <c r="A21" s="387"/>
      <c r="B21" s="253">
        <v>-8.6</v>
      </c>
      <c r="C21" s="253">
        <v>1.8</v>
      </c>
      <c r="D21" s="253">
        <v>9.5</v>
      </c>
      <c r="E21" s="254">
        <v>0.40350877192982459</v>
      </c>
      <c r="F21" s="254">
        <v>0.34602076124567477</v>
      </c>
      <c r="G21" s="254">
        <v>-5.725697377244364E-2</v>
      </c>
      <c r="H21" s="254">
        <v>-2.5860562641970994</v>
      </c>
      <c r="I21" s="254">
        <v>-1.9534482758620721</v>
      </c>
      <c r="J21" s="254">
        <v>0.64940188650068598</v>
      </c>
      <c r="K21" s="254">
        <v>9.7578475336322867</v>
      </c>
      <c r="L21" s="254">
        <v>1.1834631684456747</v>
      </c>
      <c r="M21" s="254">
        <v>-7.8120923085333072</v>
      </c>
      <c r="N21" s="254">
        <v>3.382905703546331</v>
      </c>
      <c r="O21" s="254">
        <v>19.308307264511644</v>
      </c>
      <c r="P21" s="254">
        <v>15.404288990127526</v>
      </c>
      <c r="Q21" s="254">
        <v>110.42507113499801</v>
      </c>
      <c r="R21" s="254">
        <v>125.10269482884193</v>
      </c>
      <c r="S21" s="254">
        <v>6.9752257250881859</v>
      </c>
      <c r="T21" s="254">
        <f>(T20/Q20-1)*100</f>
        <v>-7.9892634107827103</v>
      </c>
      <c r="U21" s="254">
        <f t="shared" ref="U21" si="48">(U20/R20-1)*100</f>
        <v>-7.2689975603916324</v>
      </c>
      <c r="V21" s="254">
        <f t="shared" ref="V21" si="49">(V20/S20-1)*100</f>
        <v>0.7839315874279329</v>
      </c>
      <c r="W21" s="254">
        <f t="shared" ref="W21" si="50">(W20/T20-1)*100</f>
        <v>-50.124918354016977</v>
      </c>
      <c r="X21" s="254">
        <f t="shared" ref="X21" si="51">(X20/U20-1)*100</f>
        <v>-57.454132873096277</v>
      </c>
      <c r="Y21" s="254">
        <f t="shared" ref="Y21" si="52">(Y20/V20-1)*100</f>
        <v>-14.696095350552941</v>
      </c>
      <c r="Z21" s="254">
        <f t="shared" ref="Z21" si="53">(Z20/W20-1)*100</f>
        <v>-15.87408122841193</v>
      </c>
      <c r="AA21" s="254">
        <f t="shared" ref="AA21" si="54">(AA20/X20-1)*100</f>
        <v>-14.250418514497721</v>
      </c>
      <c r="AB21" s="254">
        <f t="shared" ref="AB21" si="55">(AB20/Y20-1)*100</f>
        <v>2.1987065395749017</v>
      </c>
    </row>
    <row r="22" spans="1:28" ht="22.5" customHeight="1">
      <c r="A22" s="387" t="s">
        <v>173</v>
      </c>
      <c r="B22" s="253">
        <v>30500</v>
      </c>
      <c r="C22" s="253">
        <v>30575</v>
      </c>
      <c r="D22" s="254">
        <v>1.0024590163934426</v>
      </c>
      <c r="E22" s="253">
        <v>30525</v>
      </c>
      <c r="F22" s="253">
        <v>30600.1</v>
      </c>
      <c r="G22" s="254">
        <v>1</v>
      </c>
      <c r="H22" s="253">
        <v>27203</v>
      </c>
      <c r="I22" s="253">
        <v>27475.5</v>
      </c>
      <c r="J22" s="254">
        <v>1.0100172775061573</v>
      </c>
      <c r="K22" s="255">
        <v>33826</v>
      </c>
      <c r="L22" s="255">
        <v>37011</v>
      </c>
      <c r="M22" s="254">
        <v>1.0941583397386625</v>
      </c>
      <c r="N22" s="253">
        <v>36785</v>
      </c>
      <c r="O22" s="253">
        <v>41674</v>
      </c>
      <c r="P22" s="254">
        <v>1.132907435095827</v>
      </c>
      <c r="Q22" s="255">
        <v>34998.409467017955</v>
      </c>
      <c r="R22" s="255">
        <v>40850.175594140921</v>
      </c>
      <c r="S22" s="254">
        <v>1.1672009161627073</v>
      </c>
      <c r="T22" s="253">
        <v>33832</v>
      </c>
      <c r="U22" s="253">
        <v>40260</v>
      </c>
      <c r="V22" s="254">
        <v>1.19</v>
      </c>
      <c r="W22" s="255">
        <v>36259.822</v>
      </c>
      <c r="X22" s="255">
        <v>40803.696956987857</v>
      </c>
      <c r="Y22" s="254">
        <f>X22/W22</f>
        <v>1.1253143205443163</v>
      </c>
      <c r="Z22" s="283">
        <f>26164+6675</f>
        <v>32839</v>
      </c>
      <c r="AA22" s="283">
        <f>30332+8712</f>
        <v>39044</v>
      </c>
      <c r="AB22" s="286">
        <f>AA22/Z22</f>
        <v>1.1889521605408204</v>
      </c>
    </row>
    <row r="23" spans="1:28" ht="22.5" customHeight="1">
      <c r="A23" s="387"/>
      <c r="B23" s="253">
        <v>0.2</v>
      </c>
      <c r="C23" s="253">
        <v>-7.7</v>
      </c>
      <c r="D23" s="253">
        <v>-7.9</v>
      </c>
      <c r="E23" s="254">
        <v>8.1967213114754092E-2</v>
      </c>
      <c r="F23" s="254">
        <v>8.2093213409643651E-2</v>
      </c>
      <c r="G23" s="254">
        <v>-0.2452984464431695</v>
      </c>
      <c r="H23" s="254">
        <v>-10.882882882882882</v>
      </c>
      <c r="I23" s="254">
        <v>-10.211077741576004</v>
      </c>
      <c r="J23" s="254">
        <v>1.0017277506157329</v>
      </c>
      <c r="K23" s="254">
        <v>24.346579421387347</v>
      </c>
      <c r="L23" s="254">
        <v>34.705464868701206</v>
      </c>
      <c r="M23" s="254">
        <v>8.3306557329651447</v>
      </c>
      <c r="N23" s="254">
        <v>8.7477088630047906</v>
      </c>
      <c r="O23" s="254">
        <v>12.598957066817974</v>
      </c>
      <c r="P23" s="254">
        <v>3.5414522697345316</v>
      </c>
      <c r="Q23" s="254">
        <v>-4.8568452711215038</v>
      </c>
      <c r="R23" s="254">
        <v>-1.9768306518670609</v>
      </c>
      <c r="S23" s="254">
        <v>3.0270329247137053</v>
      </c>
      <c r="T23" s="254">
        <f>(T22/Q22-1)*100</f>
        <v>-3.332749930013712</v>
      </c>
      <c r="U23" s="254">
        <f t="shared" ref="U23" si="56">(U22/R22-1)*100</f>
        <v>-1.4447320863550162</v>
      </c>
      <c r="V23" s="254">
        <f t="shared" ref="V23" si="57">(V22/S22-1)*100</f>
        <v>1.95331270919894</v>
      </c>
      <c r="W23" s="254">
        <f t="shared" ref="W23" si="58">(W22/T22-1)*100</f>
        <v>7.1761113738472382</v>
      </c>
      <c r="X23" s="254">
        <f t="shared" ref="X23" si="59">(X22/U22-1)*100</f>
        <v>1.3504643740383848</v>
      </c>
      <c r="Y23" s="254">
        <f t="shared" ref="Y23" si="60">(Y22/V22-1)*100</f>
        <v>-5.4357713828305565</v>
      </c>
      <c r="Z23" s="254">
        <f t="shared" ref="Z23" si="61">(Z22/W22-1)*100</f>
        <v>-9.4341941336612223</v>
      </c>
      <c r="AA23" s="254">
        <f t="shared" ref="AA23" si="62">(AA22/X22-1)*100</f>
        <v>-4.3125919664651846</v>
      </c>
      <c r="AB23" s="254">
        <f>(AB22/Y22-1)*100</f>
        <v>5.6551168713219857</v>
      </c>
    </row>
    <row r="24" spans="1:28" ht="22.5" customHeight="1">
      <c r="A24" s="387" t="s">
        <v>174</v>
      </c>
      <c r="B24" s="253">
        <f>B8+B10+B12+B14+B16+B18+B20+B22</f>
        <v>325200</v>
      </c>
      <c r="C24" s="253">
        <v>351895</v>
      </c>
      <c r="D24" s="254">
        <v>1.0820879458794588</v>
      </c>
      <c r="E24" s="253">
        <v>325473</v>
      </c>
      <c r="F24" s="253">
        <v>353148.1</v>
      </c>
      <c r="G24" s="254">
        <v>1.0850304019073778</v>
      </c>
      <c r="H24" s="253">
        <v>306072</v>
      </c>
      <c r="I24" s="253">
        <v>361595.80000000005</v>
      </c>
      <c r="J24" s="254">
        <v>1.1814076426461748</v>
      </c>
      <c r="K24" s="253">
        <v>331740</v>
      </c>
      <c r="L24" s="253">
        <v>381987</v>
      </c>
      <c r="M24" s="254">
        <v>1.151465002712968</v>
      </c>
      <c r="N24" s="253">
        <v>340692</v>
      </c>
      <c r="O24" s="253">
        <v>404210</v>
      </c>
      <c r="P24" s="254">
        <v>1.1864381905063812</v>
      </c>
      <c r="Q24" s="255">
        <v>336474</v>
      </c>
      <c r="R24" s="255">
        <v>397143</v>
      </c>
      <c r="S24" s="254">
        <v>1.1803081367356765</v>
      </c>
      <c r="T24" s="253">
        <v>334550</v>
      </c>
      <c r="U24" s="253">
        <v>408371</v>
      </c>
      <c r="V24" s="254">
        <v>1.22</v>
      </c>
      <c r="W24" s="253">
        <v>296257</v>
      </c>
      <c r="X24" s="253">
        <v>340206</v>
      </c>
      <c r="Y24" s="254">
        <v>1.1499999999999999</v>
      </c>
      <c r="Z24" s="283">
        <f>Z8+Z10+Z12+Z14+Z16+Z18+Z20+Z22</f>
        <v>258300</v>
      </c>
      <c r="AA24" s="283">
        <f>AA8+AA10+AA12+AA14+AA16+AA18+AA20+AA22</f>
        <v>276521</v>
      </c>
      <c r="AB24" s="286">
        <f>AA24/Z24</f>
        <v>1.0705420054200543</v>
      </c>
    </row>
    <row r="25" spans="1:28" ht="22.5" customHeight="1">
      <c r="A25" s="387"/>
      <c r="B25" s="253">
        <v>-0.06</v>
      </c>
      <c r="C25" s="253">
        <v>-0.6</v>
      </c>
      <c r="D25" s="253">
        <v>-0.5</v>
      </c>
      <c r="E25" s="254">
        <v>8.3948339483394835E-2</v>
      </c>
      <c r="F25" s="254">
        <v>0.35610054135465885</v>
      </c>
      <c r="G25" s="254">
        <v>0.27192392625051598</v>
      </c>
      <c r="H25" s="254">
        <v>-5.9608631130692871</v>
      </c>
      <c r="I25" s="254">
        <v>2.3921125442838487</v>
      </c>
      <c r="J25" s="254">
        <v>8.8824461111297204</v>
      </c>
      <c r="K25" s="254">
        <v>8.3862620559868262</v>
      </c>
      <c r="L25" s="254">
        <v>5.6392247918808653</v>
      </c>
      <c r="M25" s="254">
        <v>-2.5344884231610174</v>
      </c>
      <c r="N25" s="254">
        <v>2.6984988243805392</v>
      </c>
      <c r="O25" s="254">
        <v>5.8177372528384472</v>
      </c>
      <c r="P25" s="254">
        <v>3.037277530017223</v>
      </c>
      <c r="Q25" s="254">
        <v>-1.238068401958367</v>
      </c>
      <c r="R25" s="254">
        <v>-1.7483486306622795</v>
      </c>
      <c r="S25" s="254">
        <v>-0.51667704392492553</v>
      </c>
      <c r="T25" s="254">
        <f>(T24/Q24-1)*100</f>
        <v>-0.57181238372058241</v>
      </c>
      <c r="U25" s="254">
        <f t="shared" ref="U25" si="63">(U24/R24-1)*100</f>
        <v>2.827193227628344</v>
      </c>
      <c r="V25" s="254">
        <f t="shared" ref="V25" si="64">(V24/S24-1)*100</f>
        <v>3.3628390781154316</v>
      </c>
      <c r="W25" s="254">
        <f t="shared" ref="W25" si="65">(W24/T24-1)*100</f>
        <v>-11.446121655955766</v>
      </c>
      <c r="X25" s="254">
        <f t="shared" ref="X25" si="66">(X24/U24-1)*100</f>
        <v>-16.6919296424085</v>
      </c>
      <c r="Y25" s="254">
        <f t="shared" ref="Y25" si="67">(Y24/V24-1)*100</f>
        <v>-5.7377049180327937</v>
      </c>
      <c r="Z25" s="254">
        <f t="shared" ref="Z25" si="68">(Z24/W24-1)*100</f>
        <v>-12.812186716263241</v>
      </c>
      <c r="AA25" s="254">
        <f t="shared" ref="AA25" si="69">(AA24/X24-1)*100</f>
        <v>-18.71954051368877</v>
      </c>
      <c r="AB25" s="254">
        <f t="shared" ref="AB25" si="70">(AB24/Y24-1)*100</f>
        <v>-6.9093908330387528</v>
      </c>
    </row>
    <row r="26" spans="1:28">
      <c r="A26" s="366" t="s">
        <v>177</v>
      </c>
      <c r="B26" s="366"/>
      <c r="C26" s="366"/>
      <c r="D26" s="366"/>
      <c r="E26" s="366"/>
      <c r="F26" s="366"/>
      <c r="G26" s="366"/>
      <c r="H26" s="366"/>
      <c r="I26" s="366"/>
      <c r="J26" s="366"/>
      <c r="K26" s="257"/>
      <c r="L26" s="257"/>
      <c r="M26" s="257"/>
      <c r="N26" s="257"/>
      <c r="O26" s="257"/>
      <c r="P26" s="257"/>
    </row>
    <row r="27" spans="1:28">
      <c r="A27" s="366" t="s">
        <v>175</v>
      </c>
      <c r="B27" s="366"/>
      <c r="C27" s="366"/>
      <c r="D27" s="366"/>
      <c r="E27" s="366"/>
      <c r="F27" s="366"/>
      <c r="G27" s="366"/>
      <c r="H27" s="366"/>
      <c r="I27" s="366"/>
      <c r="J27" s="366"/>
      <c r="K27" s="257"/>
      <c r="L27" s="257"/>
      <c r="M27" s="257"/>
      <c r="N27" s="257"/>
      <c r="O27" s="257"/>
      <c r="P27" s="257"/>
      <c r="W27" s="249">
        <f>29700+6560</f>
        <v>36260</v>
      </c>
    </row>
  </sheetData>
  <mergeCells count="26">
    <mergeCell ref="A1:S1"/>
    <mergeCell ref="Q2:S2"/>
    <mergeCell ref="Q3:S3"/>
    <mergeCell ref="Q4:S4"/>
    <mergeCell ref="A5:A7"/>
    <mergeCell ref="B6:D6"/>
    <mergeCell ref="E6:G6"/>
    <mergeCell ref="H6:J6"/>
    <mergeCell ref="K6:M6"/>
    <mergeCell ref="N6:P6"/>
    <mergeCell ref="Q6:S6"/>
    <mergeCell ref="A27:J27"/>
    <mergeCell ref="A16:A17"/>
    <mergeCell ref="A18:A19"/>
    <mergeCell ref="A20:A21"/>
    <mergeCell ref="A22:A23"/>
    <mergeCell ref="A24:A25"/>
    <mergeCell ref="A26:J26"/>
    <mergeCell ref="Z6:AB6"/>
    <mergeCell ref="B5:AB5"/>
    <mergeCell ref="A14:A15"/>
    <mergeCell ref="A8:A9"/>
    <mergeCell ref="A10:A11"/>
    <mergeCell ref="A12:A13"/>
    <mergeCell ref="W6:Y6"/>
    <mergeCell ref="T6:V6"/>
  </mergeCells>
  <printOptions horizontalCentered="1"/>
  <pageMargins left="0.9" right="0.9" top="0.8" bottom="1.2" header="1" footer="1"/>
  <pageSetup paperSize="213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topLeftCell="I1" zoomScale="120" zoomScaleNormal="120" zoomScaleSheetLayoutView="96" workbookViewId="0">
      <selection activeCell="X22" sqref="X22"/>
    </sheetView>
  </sheetViews>
  <sheetFormatPr defaultColWidth="7.77734375" defaultRowHeight="15"/>
  <cols>
    <col min="1" max="1" width="7.44140625" style="249" customWidth="1"/>
    <col min="2" max="2" width="8.21875" style="249" bestFit="1" customWidth="1"/>
    <col min="3" max="3" width="9.44140625" style="249" bestFit="1" customWidth="1"/>
    <col min="4" max="4" width="8.6640625" style="249" bestFit="1" customWidth="1"/>
    <col min="5" max="5" width="8.21875" style="249" bestFit="1" customWidth="1"/>
    <col min="6" max="6" width="9.44140625" style="249" bestFit="1" customWidth="1"/>
    <col min="7" max="7" width="8.6640625" style="249" bestFit="1" customWidth="1"/>
    <col min="8" max="8" width="8.21875" style="249" bestFit="1" customWidth="1"/>
    <col min="9" max="9" width="9.44140625" style="249" bestFit="1" customWidth="1"/>
    <col min="10" max="10" width="8.88671875" style="249" customWidth="1"/>
    <col min="11" max="11" width="8.21875" style="249" bestFit="1" customWidth="1"/>
    <col min="12" max="12" width="9.44140625" style="249" bestFit="1" customWidth="1"/>
    <col min="13" max="16" width="9.109375" style="249" customWidth="1"/>
    <col min="17" max="17" width="9.33203125" style="249" bestFit="1" customWidth="1"/>
    <col min="18" max="18" width="8.109375" style="249" bestFit="1" customWidth="1"/>
    <col min="19" max="19" width="9.109375" style="249" customWidth="1"/>
    <col min="20" max="16384" width="7.77734375" style="249"/>
  </cols>
  <sheetData>
    <row r="1" spans="1:28" ht="39.75" customHeight="1">
      <c r="A1" s="388" t="s">
        <v>195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28" ht="15.75">
      <c r="A2" s="258"/>
      <c r="J2" s="265"/>
      <c r="K2" s="265"/>
      <c r="Q2" s="400" t="s">
        <v>163</v>
      </c>
      <c r="R2" s="400"/>
      <c r="S2" s="400"/>
    </row>
    <row r="3" spans="1:28" ht="15.75">
      <c r="A3" s="258"/>
      <c r="I3" s="265"/>
      <c r="J3" s="265"/>
      <c r="K3" s="265"/>
      <c r="Q3" s="400" t="s">
        <v>185</v>
      </c>
      <c r="R3" s="400"/>
      <c r="S3" s="400"/>
    </row>
    <row r="4" spans="1:28" ht="15.75">
      <c r="A4" s="258"/>
      <c r="I4" s="265"/>
      <c r="J4" s="265"/>
      <c r="K4" s="265"/>
      <c r="Q4" s="400" t="s">
        <v>186</v>
      </c>
      <c r="R4" s="400"/>
      <c r="S4" s="400"/>
    </row>
    <row r="5" spans="1:28">
      <c r="A5" s="401" t="s">
        <v>187</v>
      </c>
      <c r="B5" s="429" t="s">
        <v>196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</row>
    <row r="6" spans="1:28" ht="18" customHeight="1">
      <c r="A6" s="401"/>
      <c r="B6" s="430" t="s">
        <v>38</v>
      </c>
      <c r="C6" s="431"/>
      <c r="D6" s="432"/>
      <c r="E6" s="430" t="s">
        <v>39</v>
      </c>
      <c r="F6" s="431"/>
      <c r="G6" s="432"/>
      <c r="H6" s="430" t="s">
        <v>40</v>
      </c>
      <c r="I6" s="431"/>
      <c r="J6" s="432"/>
      <c r="K6" s="430" t="s">
        <v>41</v>
      </c>
      <c r="L6" s="431"/>
      <c r="M6" s="432"/>
      <c r="N6" s="430" t="s">
        <v>42</v>
      </c>
      <c r="O6" s="431"/>
      <c r="P6" s="432"/>
      <c r="Q6" s="430" t="s">
        <v>43</v>
      </c>
      <c r="R6" s="431"/>
      <c r="S6" s="432"/>
      <c r="T6" s="430" t="s">
        <v>233</v>
      </c>
      <c r="U6" s="431"/>
      <c r="V6" s="432"/>
      <c r="W6" s="430" t="s">
        <v>234</v>
      </c>
      <c r="X6" s="431"/>
      <c r="Y6" s="432"/>
      <c r="Z6" s="430" t="s">
        <v>235</v>
      </c>
      <c r="AA6" s="431"/>
      <c r="AB6" s="432"/>
    </row>
    <row r="7" spans="1:28" ht="17.25" customHeight="1">
      <c r="A7" s="401"/>
      <c r="B7" s="391" t="s">
        <v>56</v>
      </c>
      <c r="C7" s="391" t="s">
        <v>57</v>
      </c>
      <c r="D7" s="391" t="s">
        <v>89</v>
      </c>
      <c r="E7" s="391" t="s">
        <v>56</v>
      </c>
      <c r="F7" s="391" t="s">
        <v>57</v>
      </c>
      <c r="G7" s="391" t="s">
        <v>89</v>
      </c>
      <c r="H7" s="391" t="s">
        <v>56</v>
      </c>
      <c r="I7" s="391" t="s">
        <v>57</v>
      </c>
      <c r="J7" s="391" t="s">
        <v>89</v>
      </c>
      <c r="K7" s="391" t="s">
        <v>56</v>
      </c>
      <c r="L7" s="391" t="s">
        <v>57</v>
      </c>
      <c r="M7" s="391" t="s">
        <v>89</v>
      </c>
      <c r="N7" s="391" t="s">
        <v>56</v>
      </c>
      <c r="O7" s="391" t="s">
        <v>57</v>
      </c>
      <c r="P7" s="391" t="s">
        <v>89</v>
      </c>
      <c r="Q7" s="391" t="s">
        <v>56</v>
      </c>
      <c r="R7" s="391" t="s">
        <v>57</v>
      </c>
      <c r="S7" s="391" t="s">
        <v>89</v>
      </c>
      <c r="T7" s="391" t="s">
        <v>56</v>
      </c>
      <c r="U7" s="391" t="s">
        <v>57</v>
      </c>
      <c r="V7" s="391" t="s">
        <v>89</v>
      </c>
      <c r="W7" s="391" t="s">
        <v>56</v>
      </c>
      <c r="X7" s="391" t="s">
        <v>57</v>
      </c>
      <c r="Y7" s="391" t="s">
        <v>89</v>
      </c>
      <c r="Z7" s="391" t="s">
        <v>56</v>
      </c>
      <c r="AA7" s="391" t="s">
        <v>57</v>
      </c>
      <c r="AB7" s="391" t="s">
        <v>89</v>
      </c>
    </row>
    <row r="8" spans="1:28" ht="12.75" customHeight="1">
      <c r="A8" s="401"/>
      <c r="B8" s="392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</row>
    <row r="9" spans="1:28" ht="22.5" customHeight="1">
      <c r="A9" s="396" t="s">
        <v>188</v>
      </c>
      <c r="B9" s="266">
        <v>15700</v>
      </c>
      <c r="C9" s="266">
        <v>12120</v>
      </c>
      <c r="D9" s="267">
        <v>0.77197452229299368</v>
      </c>
      <c r="E9" s="266">
        <v>16642</v>
      </c>
      <c r="F9" s="266">
        <v>12847</v>
      </c>
      <c r="G9" s="267">
        <v>0.77196250450666992</v>
      </c>
      <c r="H9" s="266">
        <v>18000</v>
      </c>
      <c r="I9" s="266">
        <v>6500</v>
      </c>
      <c r="J9" s="267">
        <v>0.3611111111111111</v>
      </c>
      <c r="K9" s="266">
        <v>15055</v>
      </c>
      <c r="L9" s="266">
        <v>7954.113709741654</v>
      </c>
      <c r="M9" s="267">
        <v>0.52833701160688507</v>
      </c>
      <c r="N9" s="266">
        <v>16565</v>
      </c>
      <c r="O9" s="266">
        <v>9545</v>
      </c>
      <c r="P9" s="267">
        <v>0.57621491095683675</v>
      </c>
      <c r="Q9" s="266">
        <v>15668.157874691697</v>
      </c>
      <c r="R9" s="266">
        <v>8288.5068845539863</v>
      </c>
      <c r="S9" s="267">
        <v>0.52900327855019647</v>
      </c>
      <c r="T9" s="266">
        <v>15975</v>
      </c>
      <c r="U9" s="266">
        <v>8714</v>
      </c>
      <c r="V9" s="267">
        <v>0.55000000000000004</v>
      </c>
      <c r="W9" s="434">
        <v>15974.836111111112</v>
      </c>
      <c r="X9" s="434">
        <v>8674.1651111111096</v>
      </c>
      <c r="Y9" s="435">
        <v>0.54298930209856078</v>
      </c>
      <c r="Z9" s="436">
        <v>16382</v>
      </c>
      <c r="AA9" s="436">
        <v>8808</v>
      </c>
      <c r="AB9" s="436">
        <v>0.54</v>
      </c>
    </row>
    <row r="10" spans="1:28" ht="22.5" customHeight="1">
      <c r="A10" s="397"/>
      <c r="B10" s="266">
        <v>20.7</v>
      </c>
      <c r="C10" s="266">
        <v>57.4</v>
      </c>
      <c r="D10" s="266">
        <v>46.3</v>
      </c>
      <c r="E10" s="266">
        <v>6</v>
      </c>
      <c r="F10" s="266">
        <v>5.9983498349834985</v>
      </c>
      <c r="G10" s="266">
        <v>-1.5567594495298582E-3</v>
      </c>
      <c r="H10" s="266">
        <v>8.1600769138324711</v>
      </c>
      <c r="I10" s="266">
        <v>-49.40453024052308</v>
      </c>
      <c r="J10" s="266">
        <v>-53.221677347932506</v>
      </c>
      <c r="K10" s="266">
        <v>-16.361111111111111</v>
      </c>
      <c r="L10" s="266">
        <v>22.370980149871599</v>
      </c>
      <c r="M10" s="266">
        <v>46.308710906522023</v>
      </c>
      <c r="N10" s="266">
        <v>10.029890401859848</v>
      </c>
      <c r="O10" s="266">
        <v>20.000798936403655</v>
      </c>
      <c r="P10" s="266">
        <v>9.0619998785123457</v>
      </c>
      <c r="Q10" s="267">
        <v>-5.4140786315019822</v>
      </c>
      <c r="R10" s="267">
        <v>-13.163888061246869</v>
      </c>
      <c r="S10" s="267">
        <v>-8.1934069231639199</v>
      </c>
      <c r="T10" s="267">
        <f>(T9/Q9-1)*100</f>
        <v>1.9583803518085308</v>
      </c>
      <c r="U10" s="267">
        <f t="shared" ref="U10:V10" si="0">(U9/R9-1)*100</f>
        <v>5.1335315440099283</v>
      </c>
      <c r="V10" s="267">
        <f t="shared" si="0"/>
        <v>3.9691098904619082</v>
      </c>
      <c r="W10" s="267">
        <f>(W9/T9-1)*100</f>
        <v>-1.0259085376440602E-3</v>
      </c>
      <c r="X10" s="267">
        <f t="shared" ref="X10" si="1">(X9/U9-1)*100</f>
        <v>-0.45713666386149043</v>
      </c>
      <c r="Y10" s="267">
        <f t="shared" ref="Y10" si="2">(Y9/V9-1)*100</f>
        <v>-1.2746723457162323</v>
      </c>
      <c r="Z10" s="267">
        <f>(Z9/W9-1)*100</f>
        <v>2.5487828861398443</v>
      </c>
      <c r="AA10" s="267">
        <f>(AA9/X9-1)*100</f>
        <v>1.5429137810330174</v>
      </c>
      <c r="AB10" s="267">
        <f t="shared" ref="AB10" si="3">(AB9/Y9-1)*100</f>
        <v>-0.55052688644280368</v>
      </c>
    </row>
    <row r="11" spans="1:28" ht="22.5" customHeight="1">
      <c r="A11" s="396" t="s">
        <v>189</v>
      </c>
      <c r="B11" s="266">
        <v>23855</v>
      </c>
      <c r="C11" s="266">
        <v>263140</v>
      </c>
      <c r="D11" s="267">
        <v>11.030811150702158</v>
      </c>
      <c r="E11" s="266">
        <v>24300</v>
      </c>
      <c r="F11" s="266">
        <v>289952</v>
      </c>
      <c r="G11" s="267">
        <v>11.932181069958848</v>
      </c>
      <c r="H11" s="266">
        <v>23000</v>
      </c>
      <c r="I11" s="266">
        <v>284000</v>
      </c>
      <c r="J11" s="267">
        <v>12.347826086956522</v>
      </c>
      <c r="K11" s="266">
        <v>22132.122677438478</v>
      </c>
      <c r="L11" s="266">
        <v>297512</v>
      </c>
      <c r="M11" s="266">
        <v>13.442542513253111</v>
      </c>
      <c r="N11" s="266">
        <v>23500</v>
      </c>
      <c r="O11" s="266">
        <v>298945</v>
      </c>
      <c r="P11" s="266">
        <v>12.721063829787234</v>
      </c>
      <c r="Q11" s="266">
        <v>21911.962528949909</v>
      </c>
      <c r="R11" s="266">
        <v>279206.28490460006</v>
      </c>
      <c r="S11" s="267">
        <v>12.742185212105714</v>
      </c>
      <c r="T11" s="266">
        <v>22441</v>
      </c>
      <c r="U11" s="266">
        <v>287813</v>
      </c>
      <c r="V11" s="267">
        <v>12.83</v>
      </c>
      <c r="W11" s="434">
        <v>23829.331944444442</v>
      </c>
      <c r="X11" s="434">
        <v>309533.18002955557</v>
      </c>
      <c r="Y11" s="435">
        <v>12.989586982597721</v>
      </c>
      <c r="Z11" s="436">
        <v>22430</v>
      </c>
      <c r="AA11" s="436">
        <v>289330</v>
      </c>
      <c r="AB11" s="436">
        <v>12.9</v>
      </c>
    </row>
    <row r="12" spans="1:28" ht="22.5" customHeight="1">
      <c r="A12" s="397"/>
      <c r="B12" s="266">
        <v>0.1</v>
      </c>
      <c r="C12" s="266">
        <v>7.8</v>
      </c>
      <c r="D12" s="266">
        <v>7.7</v>
      </c>
      <c r="E12" s="266">
        <v>1.8654370153007755</v>
      </c>
      <c r="F12" s="266">
        <v>10.189252869195105</v>
      </c>
      <c r="G12" s="266">
        <v>8.1713838351707544</v>
      </c>
      <c r="H12" s="266">
        <v>-5.3497942386831276</v>
      </c>
      <c r="I12" s="266">
        <v>-2.0527535592098003</v>
      </c>
      <c r="J12" s="266">
        <v>3.4833951526609499</v>
      </c>
      <c r="K12" s="266">
        <v>-3.7733796633109669</v>
      </c>
      <c r="L12" s="266">
        <v>4.7577464788732389</v>
      </c>
      <c r="M12" s="266">
        <v>8.8656611988808276</v>
      </c>
      <c r="N12" s="266">
        <v>6.1805066892925673</v>
      </c>
      <c r="O12" s="266">
        <v>0.48166124391621179</v>
      </c>
      <c r="P12" s="266">
        <v>1.0410153279367256</v>
      </c>
      <c r="Q12" s="267">
        <v>-6.7576062597876208</v>
      </c>
      <c r="R12" s="267">
        <v>-6.6027915152954346</v>
      </c>
      <c r="S12" s="267">
        <v>0.16603471691591376</v>
      </c>
      <c r="T12" s="267">
        <f>(T11/Q11-1)*100</f>
        <v>2.4143773993366979</v>
      </c>
      <c r="U12" s="267">
        <f t="shared" ref="U12:V12" si="4">(U11/R11-1)*100</f>
        <v>3.0825649567095992</v>
      </c>
      <c r="V12" s="267">
        <f t="shared" si="4"/>
        <v>0.6891658411216417</v>
      </c>
      <c r="W12" s="267">
        <f>(W11/T11-1)*100</f>
        <v>6.1865868029251869</v>
      </c>
      <c r="X12" s="267">
        <f t="shared" ref="X12" si="5">(X11/U11-1)*100</f>
        <v>7.5466292452236683</v>
      </c>
      <c r="Y12" s="267">
        <f t="shared" ref="Y12" si="6">(Y11/V11-1)*100</f>
        <v>1.243858009335308</v>
      </c>
      <c r="Z12" s="267">
        <f>(Z11/W11-1)*100</f>
        <v>-5.8723087483393837</v>
      </c>
      <c r="AA12" s="267">
        <f t="shared" ref="AA12" si="7">(AA11/X11-1)*100</f>
        <v>-6.5269836427960577</v>
      </c>
      <c r="AB12" s="267">
        <f t="shared" ref="AB12" si="8">(AB11/Y11-1)*100</f>
        <v>-0.6896830724313352</v>
      </c>
    </row>
    <row r="13" spans="1:28" ht="22.5" customHeight="1">
      <c r="A13" s="396" t="s">
        <v>190</v>
      </c>
      <c r="B13" s="266">
        <v>7205</v>
      </c>
      <c r="C13" s="266">
        <v>45390</v>
      </c>
      <c r="D13" s="267">
        <v>6.2997918112421933</v>
      </c>
      <c r="E13" s="266">
        <v>7320</v>
      </c>
      <c r="F13" s="266">
        <v>47203</v>
      </c>
      <c r="G13" s="267">
        <v>6.4484972677595627</v>
      </c>
      <c r="H13" s="266">
        <v>8500</v>
      </c>
      <c r="I13" s="266">
        <v>59500</v>
      </c>
      <c r="J13" s="267">
        <v>7</v>
      </c>
      <c r="K13" s="266">
        <v>10106.782651545325</v>
      </c>
      <c r="L13" s="266">
        <v>71902.324540333633</v>
      </c>
      <c r="M13" s="267">
        <v>7.1142644518371805</v>
      </c>
      <c r="N13" s="266">
        <v>10185</v>
      </c>
      <c r="O13" s="266">
        <v>73859</v>
      </c>
      <c r="P13" s="267">
        <v>7.2517427589592538</v>
      </c>
      <c r="Q13" s="266">
        <v>9784.25</v>
      </c>
      <c r="R13" s="266">
        <v>72489.61</v>
      </c>
      <c r="S13" s="267">
        <v>7.408805989217365</v>
      </c>
      <c r="T13" s="266">
        <v>9943</v>
      </c>
      <c r="U13" s="266">
        <v>74763</v>
      </c>
      <c r="V13" s="267">
        <v>7.52</v>
      </c>
      <c r="W13" s="434">
        <v>9570.1</v>
      </c>
      <c r="X13" s="434">
        <v>73567.13202887142</v>
      </c>
      <c r="Y13" s="435">
        <f>X13/W13</f>
        <v>7.6871852988862619</v>
      </c>
      <c r="Z13" s="436">
        <v>9558.2999999999993</v>
      </c>
      <c r="AA13" s="436">
        <v>72359.100000000006</v>
      </c>
      <c r="AB13" s="436">
        <v>7.57</v>
      </c>
    </row>
    <row r="14" spans="1:28" ht="22.5" customHeight="1">
      <c r="A14" s="397"/>
      <c r="B14" s="266">
        <v>1.2</v>
      </c>
      <c r="C14" s="266">
        <v>1.5</v>
      </c>
      <c r="D14" s="266">
        <v>0.3</v>
      </c>
      <c r="E14" s="266">
        <v>1.5961138098542678</v>
      </c>
      <c r="F14" s="266">
        <v>3.9942718660497909</v>
      </c>
      <c r="G14" s="266">
        <v>2.3604820758044633</v>
      </c>
      <c r="H14" s="266">
        <v>16.120218579234972</v>
      </c>
      <c r="I14" s="266">
        <v>26.051310298074277</v>
      </c>
      <c r="J14" s="266">
        <v>8.5524225155180851</v>
      </c>
      <c r="K14" s="266">
        <v>18.903325312297945</v>
      </c>
      <c r="L14" s="266">
        <v>20.844242924930477</v>
      </c>
      <c r="M14" s="266">
        <v>1.6323493119597212</v>
      </c>
      <c r="N14" s="266">
        <v>0.77390947397800525</v>
      </c>
      <c r="O14" s="266">
        <v>2.7212965257733344</v>
      </c>
      <c r="P14" s="266">
        <v>3.3011789025534788</v>
      </c>
      <c r="Q14" s="267">
        <v>-3.9347079037800685</v>
      </c>
      <c r="R14" s="267">
        <v>-1.8540597625204773</v>
      </c>
      <c r="S14" s="267">
        <v>2.1658687501575469</v>
      </c>
      <c r="T14" s="267">
        <f>(T13/Q13-1)*100</f>
        <v>1.6225055574009328</v>
      </c>
      <c r="U14" s="267">
        <f t="shared" ref="U14:V14" si="9">(U13/R13-1)*100</f>
        <v>3.1361597889683734</v>
      </c>
      <c r="V14" s="267">
        <f t="shared" si="9"/>
        <v>1.5008357749475953</v>
      </c>
      <c r="W14" s="267">
        <f>(W13/T13-1)*100</f>
        <v>-3.750377149753592</v>
      </c>
      <c r="X14" s="267">
        <f t="shared" ref="X14" si="10">(X13/U13-1)*100</f>
        <v>-1.5995451909749159</v>
      </c>
      <c r="Y14" s="267">
        <f t="shared" ref="Y14" si="11">(Y13/V13-1)*100</f>
        <v>2.2232087617854113</v>
      </c>
      <c r="Z14" s="267">
        <f t="shared" ref="Z14" si="12">(Z13/W13-1)*100</f>
        <v>-0.12330069696242507</v>
      </c>
      <c r="AA14" s="267">
        <f t="shared" ref="AA14" si="13">(AA13/X13-1)*100</f>
        <v>-1.6420811788575906</v>
      </c>
      <c r="AB14" s="267">
        <f t="shared" ref="AB14" si="14">(AB13/Y13-1)*100</f>
        <v>-1.5244240164633438</v>
      </c>
    </row>
    <row r="15" spans="1:28" ht="22.5" customHeight="1">
      <c r="A15" s="396" t="s">
        <v>191</v>
      </c>
      <c r="B15" s="266">
        <v>7915</v>
      </c>
      <c r="C15" s="266">
        <v>72425</v>
      </c>
      <c r="D15" s="267">
        <v>9.1503474415666464</v>
      </c>
      <c r="E15" s="266">
        <v>7990</v>
      </c>
      <c r="F15" s="266">
        <v>73307</v>
      </c>
      <c r="G15" s="267">
        <v>9.1748435544430542</v>
      </c>
      <c r="H15" s="266">
        <v>7300</v>
      </c>
      <c r="I15" s="266">
        <v>71500</v>
      </c>
      <c r="J15" s="267">
        <v>9.794520547945206</v>
      </c>
      <c r="K15" s="266">
        <v>10160.171882774497</v>
      </c>
      <c r="L15" s="266">
        <v>98904.461942510417</v>
      </c>
      <c r="M15" s="267">
        <v>9.7345264512889322</v>
      </c>
      <c r="N15" s="266">
        <v>9795</v>
      </c>
      <c r="O15" s="266">
        <v>99907</v>
      </c>
      <c r="P15" s="267">
        <v>10.199795814190914</v>
      </c>
      <c r="Q15" s="266">
        <v>10340.4</v>
      </c>
      <c r="R15" s="266">
        <v>105719.20000000001</v>
      </c>
      <c r="S15" s="267">
        <v>10.223898495222624</v>
      </c>
      <c r="T15" s="266">
        <v>10847</v>
      </c>
      <c r="U15" s="266">
        <v>111074</v>
      </c>
      <c r="V15" s="267">
        <v>10.24</v>
      </c>
      <c r="W15" s="434">
        <v>9022.4000000000015</v>
      </c>
      <c r="X15" s="434">
        <v>90427.867383717399</v>
      </c>
      <c r="Y15" s="435">
        <v>10.022595693354027</v>
      </c>
      <c r="Z15" s="436">
        <v>8806.9</v>
      </c>
      <c r="AA15" s="436">
        <v>89840.2</v>
      </c>
      <c r="AB15" s="436">
        <v>10.199999999999999</v>
      </c>
    </row>
    <row r="16" spans="1:28" ht="22.5" customHeight="1">
      <c r="A16" s="397"/>
      <c r="B16" s="266">
        <v>0.5</v>
      </c>
      <c r="C16" s="266">
        <v>0.9</v>
      </c>
      <c r="D16" s="266">
        <v>0.4</v>
      </c>
      <c r="E16" s="266">
        <v>0.94756790903348076</v>
      </c>
      <c r="F16" s="266">
        <v>1.2178115291681049</v>
      </c>
      <c r="G16" s="266">
        <v>0.26770691531483343</v>
      </c>
      <c r="H16" s="266">
        <v>-8.6357947434292868</v>
      </c>
      <c r="I16" s="266">
        <v>-2.4649760595850325</v>
      </c>
      <c r="J16" s="266">
        <v>6.7540878471117258</v>
      </c>
      <c r="K16" s="266">
        <v>39.180436750335581</v>
      </c>
      <c r="L16" s="266">
        <v>38.327918800713874</v>
      </c>
      <c r="M16" s="266">
        <v>-0.61252714068643133</v>
      </c>
      <c r="N16" s="266">
        <v>-3.5941506402426873</v>
      </c>
      <c r="O16" s="266">
        <v>1.013642901239705</v>
      </c>
      <c r="P16" s="266">
        <v>4.7795788036548608</v>
      </c>
      <c r="Q16" s="267">
        <v>5.5681470137825384</v>
      </c>
      <c r="R16" s="267">
        <v>5.8176103776512269</v>
      </c>
      <c r="S16" s="267">
        <v>0.23630552484370609</v>
      </c>
      <c r="T16" s="267">
        <f>(T15/Q15-1)*100</f>
        <v>4.8992302038605828</v>
      </c>
      <c r="U16" s="267">
        <f t="shared" ref="U16:V16" si="15">(U15/R15-1)*100</f>
        <v>5.0651158919098771</v>
      </c>
      <c r="V16" s="267">
        <f t="shared" si="15"/>
        <v>0.15748889511080222</v>
      </c>
      <c r="W16" s="267">
        <f>(W15/T15-1)*100</f>
        <v>-16.821240896100285</v>
      </c>
      <c r="X16" s="267">
        <f t="shared" ref="X16" si="16">(X15/U15-1)*100</f>
        <v>-18.587727655691346</v>
      </c>
      <c r="Y16" s="267">
        <f t="shared" ref="Y16" si="17">(Y15/V15-1)*100</f>
        <v>-2.1230889320895785</v>
      </c>
      <c r="Z16" s="267">
        <f t="shared" ref="Z16" si="18">(Z15/W15-1)*100</f>
        <v>-2.3884997339954084</v>
      </c>
      <c r="AA16" s="267">
        <f t="shared" ref="AA16" si="19">(AA15/X15-1)*100</f>
        <v>-0.64987420440174581</v>
      </c>
      <c r="AB16" s="267">
        <f t="shared" ref="AB16" si="20">(AB15/Y15-1)*100</f>
        <v>1.770043530376153</v>
      </c>
    </row>
    <row r="17" spans="1:28" ht="22.5" customHeight="1">
      <c r="A17" s="396" t="s">
        <v>192</v>
      </c>
      <c r="B17" s="266">
        <v>7700</v>
      </c>
      <c r="C17" s="266">
        <v>42350</v>
      </c>
      <c r="D17" s="267">
        <v>5.5</v>
      </c>
      <c r="E17" s="266">
        <v>7750</v>
      </c>
      <c r="F17" s="266">
        <v>42625</v>
      </c>
      <c r="G17" s="267">
        <v>5.5</v>
      </c>
      <c r="H17" s="266">
        <v>10500</v>
      </c>
      <c r="I17" s="266">
        <v>52500</v>
      </c>
      <c r="J17" s="267">
        <v>5</v>
      </c>
      <c r="K17" s="266">
        <v>10692.374577747054</v>
      </c>
      <c r="L17" s="266">
        <v>67166.787430514771</v>
      </c>
      <c r="M17" s="267">
        <v>6.2817465795018199</v>
      </c>
      <c r="N17" s="266">
        <v>10276</v>
      </c>
      <c r="O17" s="266">
        <v>68025</v>
      </c>
      <c r="P17" s="267">
        <v>6.6197936940443753</v>
      </c>
      <c r="Q17" s="266">
        <v>12525.475326887137</v>
      </c>
      <c r="R17" s="266">
        <v>87731.2578775437</v>
      </c>
      <c r="S17" s="267">
        <v>7.004225834784898</v>
      </c>
      <c r="T17" s="266">
        <v>12870</v>
      </c>
      <c r="U17" s="266">
        <v>83898</v>
      </c>
      <c r="V17" s="267">
        <v>6.52</v>
      </c>
      <c r="W17" s="434">
        <v>11348.55</v>
      </c>
      <c r="X17" s="434">
        <v>86992.035807061329</v>
      </c>
      <c r="Y17" s="435">
        <v>7.6654758367422566</v>
      </c>
      <c r="Z17" s="436">
        <v>8382.5</v>
      </c>
      <c r="AA17" s="436">
        <v>45860.1</v>
      </c>
      <c r="AB17" s="436">
        <v>5.47</v>
      </c>
    </row>
    <row r="18" spans="1:28" ht="22.5" customHeight="1">
      <c r="A18" s="397"/>
      <c r="B18" s="266">
        <v>0.3</v>
      </c>
      <c r="C18" s="266">
        <v>5.0999999999999996</v>
      </c>
      <c r="D18" s="266">
        <v>4.9000000000000004</v>
      </c>
      <c r="E18" s="266">
        <v>0.64935064935064934</v>
      </c>
      <c r="F18" s="266">
        <v>0.64935064935064934</v>
      </c>
      <c r="G18" s="266">
        <v>0</v>
      </c>
      <c r="H18" s="266">
        <v>35.483870967741936</v>
      </c>
      <c r="I18" s="266">
        <v>23.167155425219939</v>
      </c>
      <c r="J18" s="266">
        <v>-9.0909090909090917</v>
      </c>
      <c r="K18" s="266">
        <v>1.8321388356862283</v>
      </c>
      <c r="L18" s="266">
        <v>27.936737962885278</v>
      </c>
      <c r="M18" s="266">
        <v>25.634931590036398</v>
      </c>
      <c r="N18" s="266">
        <v>-3.8941263675293589</v>
      </c>
      <c r="O18" s="266">
        <v>1.2777335381315735</v>
      </c>
      <c r="P18" s="266">
        <v>5.3814191684466932</v>
      </c>
      <c r="Q18" s="267">
        <v>21.890573441875606</v>
      </c>
      <c r="R18" s="267">
        <v>28.969140577057992</v>
      </c>
      <c r="S18" s="267">
        <v>5.807313014699905</v>
      </c>
      <c r="T18" s="267">
        <f>(T17/Q17-1)*100</f>
        <v>2.7505916072766201</v>
      </c>
      <c r="U18" s="267">
        <f t="shared" ref="U18:V18" si="21">(U17/R17-1)*100</f>
        <v>-4.3693182684034992</v>
      </c>
      <c r="V18" s="267">
        <f t="shared" si="21"/>
        <v>-6.9133384075096611</v>
      </c>
      <c r="W18" s="267">
        <f>(W17/T17-1)*100</f>
        <v>-11.821678321678331</v>
      </c>
      <c r="X18" s="267">
        <f t="shared" ref="X18" si="22">(X17/U17-1)*100</f>
        <v>3.6878540693000117</v>
      </c>
      <c r="Y18" s="267">
        <f t="shared" ref="Y18" si="23">(Y17/V17-1)*100</f>
        <v>17.568647802795347</v>
      </c>
      <c r="Z18" s="267">
        <f t="shared" ref="Z18" si="24">(Z17/W17-1)*100</f>
        <v>-26.135938071383571</v>
      </c>
      <c r="AA18" s="267">
        <f t="shared" ref="AA18" si="25">(AA17/X17-1)*100</f>
        <v>-47.282415482593599</v>
      </c>
      <c r="AB18" s="267">
        <f t="shared" ref="AB18" si="26">(AB17/Y17-1)*100</f>
        <v>-28.641090044519789</v>
      </c>
    </row>
    <row r="19" spans="1:28" ht="22.5" customHeight="1">
      <c r="A19" s="398" t="s">
        <v>193</v>
      </c>
      <c r="B19" s="266">
        <v>62375</v>
      </c>
      <c r="C19" s="266">
        <v>435425</v>
      </c>
      <c r="D19" s="267">
        <v>6.980761523046092</v>
      </c>
      <c r="E19" s="266">
        <v>64002</v>
      </c>
      <c r="F19" s="266">
        <v>465934</v>
      </c>
      <c r="G19" s="267">
        <v>7.2799912502734285</v>
      </c>
      <c r="H19" s="266">
        <v>67300</v>
      </c>
      <c r="I19" s="266">
        <v>474000</v>
      </c>
      <c r="J19" s="267">
        <v>7.0430906389301633</v>
      </c>
      <c r="K19" s="266">
        <v>72398.5</v>
      </c>
      <c r="L19" s="266">
        <v>502765.5</v>
      </c>
      <c r="M19" s="267">
        <v>6.9444187379572782</v>
      </c>
      <c r="N19" s="266">
        <v>70321</v>
      </c>
      <c r="O19" s="266">
        <v>550281</v>
      </c>
      <c r="P19" s="267">
        <v>7.8252726781473525</v>
      </c>
      <c r="Q19" s="266">
        <v>73086</v>
      </c>
      <c r="R19" s="266">
        <v>585478.549</v>
      </c>
      <c r="S19" s="267">
        <v>8.0108166953999405</v>
      </c>
      <c r="T19" s="266">
        <v>72076</v>
      </c>
      <c r="U19" s="266">
        <v>566262</v>
      </c>
      <c r="V19" s="267">
        <v>7.86</v>
      </c>
      <c r="W19" s="286">
        <v>69745.218055555553</v>
      </c>
      <c r="X19" s="286">
        <v>569194.38036031683</v>
      </c>
      <c r="Y19" s="286">
        <v>8.1610524166248215</v>
      </c>
      <c r="Z19" s="436">
        <v>65559.100000000006</v>
      </c>
      <c r="AA19" s="436">
        <v>506197.5</v>
      </c>
      <c r="AB19" s="436">
        <v>7.72</v>
      </c>
    </row>
    <row r="20" spans="1:28" ht="22.5" customHeight="1">
      <c r="A20" s="399"/>
      <c r="B20" s="266">
        <v>5.5</v>
      </c>
      <c r="C20" s="266">
        <v>7.1</v>
      </c>
      <c r="D20" s="266" t="s">
        <v>76</v>
      </c>
      <c r="E20" s="266">
        <v>2.6084168336673348</v>
      </c>
      <c r="F20" s="266">
        <v>7.0067175747832584</v>
      </c>
      <c r="G20" s="266">
        <v>4.2864911835115382</v>
      </c>
      <c r="H20" s="266">
        <v>5.1529639698759411</v>
      </c>
      <c r="I20" s="266">
        <v>1.7311464713886515</v>
      </c>
      <c r="J20" s="266">
        <v>-3.254133187788756</v>
      </c>
      <c r="K20" s="266">
        <v>7.5757800891530458</v>
      </c>
      <c r="L20" s="266">
        <v>6.0686708860759486</v>
      </c>
      <c r="M20" s="266">
        <v>-1.4009744589610063</v>
      </c>
      <c r="N20" s="266">
        <v>-2.8695345898050375</v>
      </c>
      <c r="O20" s="266">
        <v>9.4508274732454787</v>
      </c>
      <c r="P20" s="266">
        <v>12.756090463218328</v>
      </c>
      <c r="Q20" s="267">
        <v>3.9319691130672205</v>
      </c>
      <c r="R20" s="267">
        <v>6.3962864427447066</v>
      </c>
      <c r="S20" s="267">
        <v>2.371086924174965</v>
      </c>
      <c r="T20" s="267">
        <f>(T19/Q19-1)*100</f>
        <v>-1.381933612456554</v>
      </c>
      <c r="U20" s="267">
        <f t="shared" ref="U20:V20" si="27">(U19/R19-1)*100</f>
        <v>-3.2821952286419265</v>
      </c>
      <c r="V20" s="267">
        <f t="shared" si="27"/>
        <v>-1.8826631682453021</v>
      </c>
      <c r="W20" s="267">
        <f>(W19/T19-1)*100</f>
        <v>-3.2337837067046515</v>
      </c>
      <c r="X20" s="267">
        <f t="shared" ref="X20" si="28">(X19/U19-1)*100</f>
        <v>0.51784869200419692</v>
      </c>
      <c r="Y20" s="267">
        <f t="shared" ref="Y20" si="29">(Y19/V19-1)*100</f>
        <v>3.8301834176185823</v>
      </c>
      <c r="Z20" s="267">
        <f t="shared" ref="Z20" si="30">(Z19/W19-1)*100</f>
        <v>-6.0020144351991211</v>
      </c>
      <c r="AA20" s="267">
        <f t="shared" ref="AA20" si="31">(AA19/X19-1)*100</f>
        <v>-11.067727042638397</v>
      </c>
      <c r="AB20" s="267">
        <f t="shared" ref="AB20" si="32">(AB19/Y19-1)*100</f>
        <v>-5.4043571111779265</v>
      </c>
    </row>
    <row r="21" spans="1:28">
      <c r="A21" s="366" t="s">
        <v>197</v>
      </c>
      <c r="B21" s="366"/>
      <c r="C21" s="366"/>
      <c r="D21" s="366"/>
      <c r="E21" s="366"/>
      <c r="F21" s="366"/>
      <c r="G21" s="366"/>
      <c r="H21" s="366"/>
      <c r="I21" s="366"/>
      <c r="J21" s="366"/>
    </row>
    <row r="22" spans="1:28">
      <c r="A22" s="366" t="s">
        <v>194</v>
      </c>
      <c r="B22" s="366"/>
      <c r="C22" s="366"/>
      <c r="D22" s="366"/>
      <c r="E22" s="366"/>
      <c r="F22" s="366"/>
      <c r="G22" s="366"/>
      <c r="H22" s="366"/>
      <c r="I22" s="366"/>
      <c r="J22" s="366"/>
    </row>
  </sheetData>
  <mergeCells count="50">
    <mergeCell ref="A1:S1"/>
    <mergeCell ref="Q2:S2"/>
    <mergeCell ref="Q3:S3"/>
    <mergeCell ref="Q4:S4"/>
    <mergeCell ref="A5:A8"/>
    <mergeCell ref="B6:D6"/>
    <mergeCell ref="E6:G6"/>
    <mergeCell ref="H6:J6"/>
    <mergeCell ref="K6:M6"/>
    <mergeCell ref="N6:P6"/>
    <mergeCell ref="Q6:S6"/>
    <mergeCell ref="B7:B8"/>
    <mergeCell ref="Q7:Q8"/>
    <mergeCell ref="R7:R8"/>
    <mergeCell ref="S7:S8"/>
    <mergeCell ref="A9:A10"/>
    <mergeCell ref="J7:J8"/>
    <mergeCell ref="W6:Y6"/>
    <mergeCell ref="W7:W8"/>
    <mergeCell ref="X7:X8"/>
    <mergeCell ref="Y7:Y8"/>
    <mergeCell ref="H7:H8"/>
    <mergeCell ref="I7:I8"/>
    <mergeCell ref="C7:C8"/>
    <mergeCell ref="D7:D8"/>
    <mergeCell ref="E7:E8"/>
    <mergeCell ref="T6:V6"/>
    <mergeCell ref="T7:T8"/>
    <mergeCell ref="U7:U8"/>
    <mergeCell ref="V7:V8"/>
    <mergeCell ref="P7:P8"/>
    <mergeCell ref="A22:J22"/>
    <mergeCell ref="A11:A12"/>
    <mergeCell ref="A13:A14"/>
    <mergeCell ref="A15:A16"/>
    <mergeCell ref="A17:A18"/>
    <mergeCell ref="A19:A20"/>
    <mergeCell ref="A21:J21"/>
    <mergeCell ref="F7:F8"/>
    <mergeCell ref="G7:G8"/>
    <mergeCell ref="Z6:AB6"/>
    <mergeCell ref="B5:AB5"/>
    <mergeCell ref="Z7:Z8"/>
    <mergeCell ref="AA7:AA8"/>
    <mergeCell ref="AB7:AB8"/>
    <mergeCell ref="N7:N8"/>
    <mergeCell ref="O7:O8"/>
    <mergeCell ref="K7:K8"/>
    <mergeCell ref="L7:L8"/>
    <mergeCell ref="M7:M8"/>
  </mergeCells>
  <printOptions horizontalCentered="1"/>
  <pageMargins left="0.9" right="0.9" top="0.8" bottom="1.2" header="1" footer="1"/>
  <pageSetup paperSize="213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zoomScaleNormal="100" zoomScaleSheetLayoutView="85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P23" sqref="P23"/>
    </sheetView>
  </sheetViews>
  <sheetFormatPr defaultColWidth="7.77734375" defaultRowHeight="15"/>
  <cols>
    <col min="1" max="1" width="9.5546875" style="249" customWidth="1"/>
    <col min="2" max="2" width="8.44140625" style="249" customWidth="1"/>
    <col min="3" max="3" width="11.109375" style="249" customWidth="1"/>
    <col min="4" max="4" width="8.44140625" style="249" customWidth="1"/>
    <col min="5" max="5" width="8.44140625" style="249" bestFit="1" customWidth="1"/>
    <col min="6" max="6" width="10.77734375" style="249" bestFit="1" customWidth="1"/>
    <col min="7" max="7" width="9.33203125" style="249" customWidth="1"/>
    <col min="8" max="8" width="8.44140625" style="249" bestFit="1" customWidth="1"/>
    <col min="9" max="9" width="10.77734375" style="249" bestFit="1" customWidth="1"/>
    <col min="10" max="10" width="8.21875" style="249" customWidth="1"/>
    <col min="11" max="11" width="8.44140625" style="249" bestFit="1" customWidth="1"/>
    <col min="12" max="12" width="10.77734375" style="249" bestFit="1" customWidth="1"/>
    <col min="13" max="14" width="9.109375" style="249" customWidth="1"/>
    <col min="15" max="15" width="12.44140625" style="249" customWidth="1"/>
    <col min="16" max="16" width="9.109375" style="249" customWidth="1"/>
    <col min="17" max="17" width="8.44140625" style="249" bestFit="1" customWidth="1"/>
    <col min="18" max="18" width="10.77734375" style="249" bestFit="1" customWidth="1"/>
    <col min="19" max="19" width="8.88671875" style="249" customWidth="1"/>
    <col min="20" max="20" width="11.109375" style="249" customWidth="1"/>
    <col min="21" max="21" width="11.88671875" style="249" customWidth="1"/>
    <col min="22" max="16384" width="7.77734375" style="249"/>
  </cols>
  <sheetData>
    <row r="1" spans="1:28" ht="29.25" customHeight="1">
      <c r="A1" s="388" t="s">
        <v>183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</row>
    <row r="2" spans="1:28" ht="18.75" customHeight="1">
      <c r="A2" s="258"/>
      <c r="B2" s="258"/>
      <c r="C2" s="258"/>
      <c r="D2" s="258"/>
      <c r="E2" s="258"/>
      <c r="F2" s="258"/>
      <c r="G2" s="258"/>
      <c r="Q2" s="259" t="s">
        <v>163</v>
      </c>
      <c r="R2" s="259"/>
      <c r="S2" s="259"/>
    </row>
    <row r="3" spans="1:28" ht="18.75" customHeight="1">
      <c r="A3" s="258"/>
      <c r="B3" s="258"/>
      <c r="C3" s="258"/>
      <c r="D3" s="258"/>
      <c r="E3" s="258"/>
      <c r="F3" s="258"/>
      <c r="G3" s="258"/>
      <c r="Q3" s="259" t="s">
        <v>164</v>
      </c>
      <c r="R3" s="259"/>
      <c r="S3" s="259"/>
    </row>
    <row r="4" spans="1:28" ht="21.75" customHeight="1">
      <c r="A4" s="258"/>
      <c r="B4" s="258"/>
      <c r="C4" s="258"/>
      <c r="D4" s="258"/>
      <c r="E4" s="258"/>
      <c r="F4" s="258"/>
      <c r="G4" s="258"/>
      <c r="Q4" s="260" t="s">
        <v>165</v>
      </c>
      <c r="R4" s="260"/>
      <c r="S4" s="260"/>
    </row>
    <row r="5" spans="1:28" ht="23.1" customHeight="1">
      <c r="A5" s="407" t="s">
        <v>178</v>
      </c>
      <c r="B5" s="405" t="s">
        <v>78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</row>
    <row r="6" spans="1:28" ht="23.1" customHeight="1">
      <c r="A6" s="407"/>
      <c r="B6" s="408" t="s">
        <v>37</v>
      </c>
      <c r="C6" s="401"/>
      <c r="D6" s="401"/>
      <c r="E6" s="393" t="s">
        <v>39</v>
      </c>
      <c r="F6" s="394"/>
      <c r="G6" s="394"/>
      <c r="H6" s="393" t="s">
        <v>40</v>
      </c>
      <c r="I6" s="394"/>
      <c r="J6" s="394"/>
      <c r="K6" s="393" t="s">
        <v>41</v>
      </c>
      <c r="L6" s="394"/>
      <c r="M6" s="394"/>
      <c r="N6" s="395" t="s">
        <v>42</v>
      </c>
      <c r="O6" s="394"/>
      <c r="P6" s="394"/>
      <c r="Q6" s="393" t="s">
        <v>43</v>
      </c>
      <c r="R6" s="394"/>
      <c r="S6" s="394"/>
      <c r="T6" s="393" t="s">
        <v>233</v>
      </c>
      <c r="U6" s="394"/>
      <c r="V6" s="394"/>
      <c r="W6" s="383" t="s">
        <v>234</v>
      </c>
      <c r="X6" s="384"/>
      <c r="Y6" s="384"/>
      <c r="Z6" s="430" t="s">
        <v>235</v>
      </c>
      <c r="AA6" s="431"/>
      <c r="AB6" s="432"/>
    </row>
    <row r="7" spans="1:28" ht="27.75" customHeight="1">
      <c r="A7" s="407"/>
      <c r="B7" s="252" t="s">
        <v>56</v>
      </c>
      <c r="C7" s="252" t="s">
        <v>57</v>
      </c>
      <c r="D7" s="252" t="s">
        <v>89</v>
      </c>
      <c r="E7" s="252" t="s">
        <v>56</v>
      </c>
      <c r="F7" s="252" t="s">
        <v>57</v>
      </c>
      <c r="G7" s="252" t="s">
        <v>89</v>
      </c>
      <c r="H7" s="252" t="s">
        <v>56</v>
      </c>
      <c r="I7" s="252" t="s">
        <v>57</v>
      </c>
      <c r="J7" s="252" t="s">
        <v>89</v>
      </c>
      <c r="K7" s="252" t="s">
        <v>56</v>
      </c>
      <c r="L7" s="252" t="s">
        <v>57</v>
      </c>
      <c r="M7" s="252" t="s">
        <v>89</v>
      </c>
      <c r="N7" s="252" t="s">
        <v>56</v>
      </c>
      <c r="O7" s="252" t="s">
        <v>57</v>
      </c>
      <c r="P7" s="252" t="s">
        <v>89</v>
      </c>
      <c r="Q7" s="252" t="s">
        <v>56</v>
      </c>
      <c r="R7" s="252" t="s">
        <v>57</v>
      </c>
      <c r="S7" s="252" t="s">
        <v>89</v>
      </c>
      <c r="T7" s="252" t="s">
        <v>56</v>
      </c>
      <c r="U7" s="252" t="s">
        <v>57</v>
      </c>
      <c r="V7" s="252" t="s">
        <v>89</v>
      </c>
      <c r="W7" s="252" t="s">
        <v>56</v>
      </c>
      <c r="X7" s="252" t="s">
        <v>57</v>
      </c>
      <c r="Y7" s="252" t="s">
        <v>89</v>
      </c>
      <c r="Z7" s="433" t="s">
        <v>56</v>
      </c>
      <c r="AA7" s="433" t="s">
        <v>57</v>
      </c>
      <c r="AB7" s="433" t="s">
        <v>89</v>
      </c>
    </row>
    <row r="8" spans="1:28" ht="23.1" customHeight="1">
      <c r="A8" s="403" t="s">
        <v>121</v>
      </c>
      <c r="B8" s="261">
        <v>67372</v>
      </c>
      <c r="C8" s="261">
        <v>2988418</v>
      </c>
      <c r="D8" s="261">
        <f>C8/B8</f>
        <v>44.356973223297516</v>
      </c>
      <c r="E8" s="261">
        <v>68402</v>
      </c>
      <c r="F8" s="261">
        <v>3157401</v>
      </c>
      <c r="G8" s="261">
        <v>46.159483640829215</v>
      </c>
      <c r="H8" s="261">
        <v>78609.3</v>
      </c>
      <c r="I8" s="261">
        <v>3558182.1</v>
      </c>
      <c r="J8" s="261">
        <v>45.26413668611729</v>
      </c>
      <c r="K8" s="261">
        <v>71624.545419353206</v>
      </c>
      <c r="L8" s="261">
        <v>3557934.0944590815</v>
      </c>
      <c r="M8" s="261">
        <v>49.674787792757357</v>
      </c>
      <c r="N8" s="261">
        <v>68565</v>
      </c>
      <c r="O8" s="261">
        <v>3400176</v>
      </c>
      <c r="P8" s="261">
        <v>49.590549113979435</v>
      </c>
      <c r="Q8" s="261">
        <v>64354.475199398803</v>
      </c>
      <c r="R8" s="261">
        <v>3183943.1334716999</v>
      </c>
      <c r="S8" s="261">
        <v>49.475085044302311</v>
      </c>
      <c r="T8" s="261">
        <v>62567</v>
      </c>
      <c r="U8" s="261">
        <v>3159634</v>
      </c>
      <c r="V8" s="261">
        <v>50.5</v>
      </c>
      <c r="W8" s="261">
        <v>62832.5</v>
      </c>
      <c r="X8" s="261">
        <v>3130108.5320828538</v>
      </c>
      <c r="Y8" s="261">
        <f>X8/W8</f>
        <v>49.816711607573374</v>
      </c>
      <c r="Z8" s="261">
        <v>55440</v>
      </c>
      <c r="AA8" s="261">
        <v>2760495</v>
      </c>
      <c r="AB8" s="261">
        <v>49.79</v>
      </c>
    </row>
    <row r="9" spans="1:28" ht="23.1" customHeight="1">
      <c r="A9" s="403"/>
      <c r="B9" s="261">
        <v>1.2</v>
      </c>
      <c r="C9" s="261">
        <v>-2.4</v>
      </c>
      <c r="D9" s="261">
        <v>-3.6</v>
      </c>
      <c r="E9" s="261">
        <v>1.5288250311702192</v>
      </c>
      <c r="F9" s="261">
        <v>5.6545971815187839</v>
      </c>
      <c r="G9" s="261">
        <v>4.0636461114190068</v>
      </c>
      <c r="H9" s="261">
        <v>14.922516885471188</v>
      </c>
      <c r="I9" s="261">
        <v>12.693386110918444</v>
      </c>
      <c r="J9" s="261">
        <v>-1.9396814784123122</v>
      </c>
      <c r="K9" s="261">
        <v>-8.8854048829423462</v>
      </c>
      <c r="L9" s="261">
        <v>-6.9700069852680901E-3</v>
      </c>
      <c r="M9" s="261">
        <v>9.7442510330542405</v>
      </c>
      <c r="N9" s="261">
        <v>-4.2716437520684156</v>
      </c>
      <c r="O9" s="261">
        <v>-4.4339802332135596</v>
      </c>
      <c r="P9" s="261">
        <v>-0.16958034955149623</v>
      </c>
      <c r="Q9" s="261">
        <v>-6.1409243792039625</v>
      </c>
      <c r="R9" s="261">
        <v>-6.3594609963807791</v>
      </c>
      <c r="S9" s="261">
        <v>-0.2328348278857329</v>
      </c>
      <c r="T9" s="261">
        <f>(T8/Q8-1)*100</f>
        <v>-2.7775460740848357</v>
      </c>
      <c r="U9" s="261">
        <f t="shared" ref="U9:V9" si="0">(U8/R8-1)*100</f>
        <v>-0.76349144606718822</v>
      </c>
      <c r="V9" s="261">
        <f t="shared" si="0"/>
        <v>2.0715779564197456</v>
      </c>
      <c r="W9" s="261">
        <f>(W8/T8-1)*100</f>
        <v>0.42434510205060505</v>
      </c>
      <c r="X9" s="261">
        <f t="shared" ref="X9" si="1">(X8/U8-1)*100</f>
        <v>-0.93445848212628801</v>
      </c>
      <c r="Y9" s="261">
        <f t="shared" ref="Y9" si="2">(Y8/V8-1)*100</f>
        <v>-1.353046321636886</v>
      </c>
      <c r="Z9" s="261">
        <f>(Z8/W8-1)*100</f>
        <v>-11.765408029284208</v>
      </c>
      <c r="AA9" s="261">
        <f t="shared" ref="AA9" si="3">(AA8/X8-1)*100</f>
        <v>-11.808329592868894</v>
      </c>
      <c r="AB9" s="261">
        <f t="shared" ref="AB9" si="4">(AB8/Y8-1)*100</f>
        <v>-5.3619772785873376E-2</v>
      </c>
    </row>
    <row r="10" spans="1:28" ht="23.1" customHeight="1">
      <c r="A10" s="403" t="s">
        <v>75</v>
      </c>
      <c r="B10" s="261">
        <v>8017</v>
      </c>
      <c r="C10" s="261">
        <v>11633</v>
      </c>
      <c r="D10" s="261">
        <f>C10/B10</f>
        <v>1.4510415367344394</v>
      </c>
      <c r="E10" s="261">
        <v>7500</v>
      </c>
      <c r="F10" s="261">
        <v>9735</v>
      </c>
      <c r="G10" s="261">
        <v>1.298</v>
      </c>
      <c r="H10" s="261">
        <v>7607</v>
      </c>
      <c r="I10" s="261">
        <v>11159</v>
      </c>
      <c r="J10" s="261">
        <v>1.4669383462600236</v>
      </c>
      <c r="K10" s="261">
        <v>7285</v>
      </c>
      <c r="L10" s="261">
        <v>10585</v>
      </c>
      <c r="M10" s="261">
        <v>1.4529855868222374</v>
      </c>
      <c r="N10" s="261">
        <v>7555</v>
      </c>
      <c r="O10" s="261">
        <v>10165</v>
      </c>
      <c r="P10" s="261">
        <v>1.3454665784248843</v>
      </c>
      <c r="Q10" s="261">
        <v>7415</v>
      </c>
      <c r="R10" s="261">
        <v>10451</v>
      </c>
      <c r="S10" s="261">
        <v>1.40944032366824</v>
      </c>
      <c r="T10" s="261">
        <v>7195</v>
      </c>
      <c r="U10" s="261">
        <v>10217</v>
      </c>
      <c r="V10" s="261">
        <v>1.42</v>
      </c>
      <c r="W10" s="261">
        <v>7220</v>
      </c>
      <c r="X10" s="261">
        <v>10204.68</v>
      </c>
      <c r="Y10" s="261">
        <f>X10/W10</f>
        <v>1.4133905817174515</v>
      </c>
      <c r="Z10" s="261">
        <v>7210</v>
      </c>
      <c r="AA10" s="261">
        <v>10220</v>
      </c>
      <c r="AB10" s="261">
        <v>1.42</v>
      </c>
    </row>
    <row r="11" spans="1:28" ht="23.1" customHeight="1">
      <c r="A11" s="403"/>
      <c r="B11" s="261">
        <v>-29.7</v>
      </c>
      <c r="C11" s="261">
        <v>-29.6</v>
      </c>
      <c r="D11" s="261">
        <v>0.1</v>
      </c>
      <c r="E11" s="261">
        <v>-6.4487963078458277</v>
      </c>
      <c r="F11" s="261">
        <v>-16.315653743660278</v>
      </c>
      <c r="G11" s="261">
        <v>-10.547012808389924</v>
      </c>
      <c r="H11" s="261">
        <v>1.4266666666666667</v>
      </c>
      <c r="I11" s="261">
        <v>14.6276322547509</v>
      </c>
      <c r="J11" s="261">
        <v>13.015280913715223</v>
      </c>
      <c r="K11" s="261">
        <v>-4.2329433416589985</v>
      </c>
      <c r="L11" s="261">
        <v>-5.1438300923021778</v>
      </c>
      <c r="M11" s="261">
        <v>-0.95114832012939743</v>
      </c>
      <c r="N11" s="261">
        <v>3.7062457103637612</v>
      </c>
      <c r="O11" s="261">
        <v>-3.9678790741615497</v>
      </c>
      <c r="P11" s="261">
        <v>-7.3998675122788651</v>
      </c>
      <c r="Q11" s="261">
        <v>-1.8530774321641297</v>
      </c>
      <c r="R11" s="261">
        <v>2.8135759960649285</v>
      </c>
      <c r="S11" s="261">
        <v>4.7547628658490178</v>
      </c>
      <c r="T11" s="261">
        <f>(T10/Q10-1)*100</f>
        <v>-2.9669588671611624</v>
      </c>
      <c r="U11" s="261">
        <f t="shared" ref="U11:V11" si="5">(U10/R10-1)*100</f>
        <v>-2.2390201894555539</v>
      </c>
      <c r="V11" s="261">
        <f t="shared" si="5"/>
        <v>0.74921060185628718</v>
      </c>
      <c r="W11" s="261">
        <f>(W10/T10-1)*100</f>
        <v>0.34746351633079264</v>
      </c>
      <c r="X11" s="261">
        <f t="shared" ref="X11" si="6">(X10/U10-1)*100</f>
        <v>-0.12058334148966621</v>
      </c>
      <c r="Y11" s="261">
        <f t="shared" ref="Y11" si="7">(Y10/V10-1)*100</f>
        <v>-0.46545199172876028</v>
      </c>
      <c r="Z11" s="261">
        <f>(Z10/W10-1)*100</f>
        <v>-0.13850415512465242</v>
      </c>
      <c r="AA11" s="261">
        <f>(AA10/X10-1)*100</f>
        <v>0.15012719654119433</v>
      </c>
      <c r="AB11" s="261">
        <f t="shared" ref="AB11" si="8">(AB10/Y10-1)*100</f>
        <v>0.46762857826017079</v>
      </c>
    </row>
    <row r="12" spans="1:28" ht="23.1" customHeight="1">
      <c r="A12" s="403" t="s">
        <v>147</v>
      </c>
      <c r="B12" s="261">
        <v>20165</v>
      </c>
      <c r="C12" s="261">
        <v>23187</v>
      </c>
      <c r="D12" s="261">
        <f>C12/B12</f>
        <v>1.1498636250929828</v>
      </c>
      <c r="E12" s="261">
        <v>21267</v>
      </c>
      <c r="F12" s="261">
        <v>24702</v>
      </c>
      <c r="G12" s="261">
        <v>1.1615178445478911</v>
      </c>
      <c r="H12" s="261">
        <v>28523</v>
      </c>
      <c r="I12" s="261">
        <v>24653</v>
      </c>
      <c r="J12" s="261">
        <v>0.86432002243803252</v>
      </c>
      <c r="K12" s="261">
        <v>28732</v>
      </c>
      <c r="L12" s="261">
        <v>25206</v>
      </c>
      <c r="M12" s="261">
        <v>0.8772796881525825</v>
      </c>
      <c r="N12" s="261">
        <v>28157.360000000001</v>
      </c>
      <c r="O12" s="261">
        <v>24270.353279999999</v>
      </c>
      <c r="P12" s="261">
        <v>0.86195414911057</v>
      </c>
      <c r="Q12" s="261">
        <v>16917</v>
      </c>
      <c r="R12" s="261">
        <v>23796</v>
      </c>
      <c r="S12" s="261">
        <v>1.427</v>
      </c>
      <c r="T12" s="261">
        <v>17000</v>
      </c>
      <c r="U12" s="261">
        <v>24600</v>
      </c>
      <c r="V12" s="261">
        <v>1.45</v>
      </c>
      <c r="W12" s="261">
        <v>20237</v>
      </c>
      <c r="X12" s="261">
        <v>26379.49</v>
      </c>
      <c r="Y12" s="261">
        <v>1.3</v>
      </c>
      <c r="Z12" s="261">
        <v>20760</v>
      </c>
      <c r="AA12" s="261">
        <v>26983</v>
      </c>
      <c r="AB12" s="261">
        <v>1.3</v>
      </c>
    </row>
    <row r="13" spans="1:28" ht="23.1" customHeight="1">
      <c r="A13" s="403"/>
      <c r="B13" s="261">
        <v>4.2</v>
      </c>
      <c r="C13" s="261">
        <v>3.1</v>
      </c>
      <c r="D13" s="261">
        <v>-1.1000000000000001</v>
      </c>
      <c r="E13" s="261">
        <v>5.4649144557401437</v>
      </c>
      <c r="F13" s="261">
        <v>6.5338336136628286</v>
      </c>
      <c r="G13" s="261">
        <v>1.0135305788080642</v>
      </c>
      <c r="H13" s="261">
        <v>34.118587482954815</v>
      </c>
      <c r="I13" s="261">
        <v>-0.1983645048983888</v>
      </c>
      <c r="J13" s="261">
        <v>-25.587021629059841</v>
      </c>
      <c r="K13" s="261">
        <v>0.73274199768607795</v>
      </c>
      <c r="L13" s="261">
        <v>2.2431347097716303</v>
      </c>
      <c r="M13" s="261">
        <v>1.4994059350833941</v>
      </c>
      <c r="N13" s="261">
        <v>-1.999999999999998</v>
      </c>
      <c r="O13" s="261">
        <v>-3.7120000000000029</v>
      </c>
      <c r="P13" s="261">
        <v>-21.640531899039097</v>
      </c>
      <c r="Q13" s="261">
        <v>-39.91979361701523</v>
      </c>
      <c r="R13" s="261">
        <v>-1.954455604858832</v>
      </c>
      <c r="S13" s="261">
        <v>65.554049652465551</v>
      </c>
      <c r="T13" s="261">
        <f>(T12/Q12-1)*100</f>
        <v>0.49063072648813932</v>
      </c>
      <c r="U13" s="261">
        <f t="shared" ref="U13:V13" si="9">(U12/R12-1)*100</f>
        <v>3.3787191124558857</v>
      </c>
      <c r="V13" s="261">
        <f t="shared" si="9"/>
        <v>1.6117729502452605</v>
      </c>
      <c r="W13" s="261">
        <f>(W12/T12-1)*100</f>
        <v>19.041176470588226</v>
      </c>
      <c r="X13" s="261">
        <f t="shared" ref="X13" si="10">(X12/U12-1)*100</f>
        <v>7.2336991869918821</v>
      </c>
      <c r="Y13" s="261">
        <f t="shared" ref="Y13" si="11">(Y12/V12-1)*100</f>
        <v>-10.344827586206895</v>
      </c>
      <c r="Z13" s="261">
        <f t="shared" ref="Z13" si="12">(Z12/W12-1)*100</f>
        <v>2.5843751544201155</v>
      </c>
      <c r="AA13" s="261">
        <f t="shared" ref="AA13" si="13">(AA12/X12-1)*100</f>
        <v>2.2878001053090902</v>
      </c>
      <c r="AB13" s="261">
        <f t="shared" ref="AB13" si="14">(AB12/Y12-1)*100</f>
        <v>0</v>
      </c>
    </row>
    <row r="14" spans="1:28" ht="23.1" customHeight="1">
      <c r="A14" s="403" t="s">
        <v>148</v>
      </c>
      <c r="B14" s="261">
        <v>2031</v>
      </c>
      <c r="C14" s="261">
        <v>464</v>
      </c>
      <c r="D14" s="261">
        <f>C14/B14</f>
        <v>0.22845888724766125</v>
      </c>
      <c r="E14" s="261">
        <v>3000</v>
      </c>
      <c r="F14" s="261">
        <v>579</v>
      </c>
      <c r="G14" s="261">
        <v>0.193</v>
      </c>
      <c r="H14" s="261">
        <v>2699</v>
      </c>
      <c r="I14" s="261">
        <v>475</v>
      </c>
      <c r="J14" s="261">
        <v>0.2</v>
      </c>
      <c r="K14" s="261">
        <v>2761</v>
      </c>
      <c r="L14" s="261">
        <v>530</v>
      </c>
      <c r="M14" s="261">
        <v>0.22</v>
      </c>
      <c r="N14" s="261">
        <v>2713.5108</v>
      </c>
      <c r="O14" s="261">
        <v>505.14299999999997</v>
      </c>
      <c r="P14" s="261">
        <v>0.18615846305089331</v>
      </c>
      <c r="Q14" s="261">
        <v>3052</v>
      </c>
      <c r="R14" s="261">
        <v>314.5</v>
      </c>
      <c r="S14" s="261">
        <v>0.3</v>
      </c>
      <c r="T14" s="261">
        <v>3346</v>
      </c>
      <c r="U14" s="261">
        <v>355</v>
      </c>
      <c r="V14" s="261">
        <v>0.11</v>
      </c>
      <c r="W14" s="261">
        <v>3658.65</v>
      </c>
      <c r="X14" s="261">
        <v>394.4</v>
      </c>
      <c r="Y14" s="261">
        <v>0.11</v>
      </c>
      <c r="Z14" s="261">
        <v>4305</v>
      </c>
      <c r="AA14" s="261">
        <v>501</v>
      </c>
      <c r="AB14" s="261">
        <v>0.12</v>
      </c>
    </row>
    <row r="15" spans="1:28" ht="23.1" customHeight="1">
      <c r="A15" s="403"/>
      <c r="B15" s="261">
        <v>-14.7</v>
      </c>
      <c r="C15" s="261">
        <v>0</v>
      </c>
      <c r="D15" s="261">
        <v>17.2</v>
      </c>
      <c r="E15" s="261">
        <v>47.710487444608567</v>
      </c>
      <c r="F15" s="261">
        <v>24.78448275862069</v>
      </c>
      <c r="G15" s="261">
        <v>-15.520905172413791</v>
      </c>
      <c r="H15" s="261">
        <v>-10.033333333333333</v>
      </c>
      <c r="I15" s="261">
        <v>-17.962003454231436</v>
      </c>
      <c r="J15" s="261">
        <v>3.6269430051813503</v>
      </c>
      <c r="K15" s="261">
        <v>2.297147091515376</v>
      </c>
      <c r="L15" s="261">
        <v>11.578947368421053</v>
      </c>
      <c r="M15" s="261">
        <v>9.9999999999999947</v>
      </c>
      <c r="N15" s="261">
        <v>-1.7199999999999993</v>
      </c>
      <c r="O15" s="261">
        <v>-4.6900000000000048</v>
      </c>
      <c r="P15" s="261">
        <v>-15.382516795048495</v>
      </c>
      <c r="Q15" s="261">
        <v>12.474216059873429</v>
      </c>
      <c r="R15" s="261">
        <v>-37.740402222736918</v>
      </c>
      <c r="S15" s="261">
        <v>61.153027954460427</v>
      </c>
      <c r="T15" s="261">
        <f>(T14/Q14-1)*100</f>
        <v>9.6330275229357767</v>
      </c>
      <c r="U15" s="261">
        <f t="shared" ref="U15:V15" si="15">(U14/R14-1)*100</f>
        <v>12.877583465818754</v>
      </c>
      <c r="V15" s="261">
        <f t="shared" si="15"/>
        <v>-63.333333333333329</v>
      </c>
      <c r="W15" s="261">
        <f>(W14/T14-1)*100</f>
        <v>9.3439928272564199</v>
      </c>
      <c r="X15" s="261">
        <f t="shared" ref="X15" si="16">(X14/U14-1)*100</f>
        <v>11.098591549295778</v>
      </c>
      <c r="Y15" s="261">
        <f>(Y14/V14-1)*100</f>
        <v>0</v>
      </c>
      <c r="Z15" s="261">
        <f>(Z14/W14-1)*100</f>
        <v>17.666352343077364</v>
      </c>
      <c r="AA15" s="261">
        <f t="shared" ref="AA15" si="17">(AA14/X14-1)*100</f>
        <v>27.028397565922923</v>
      </c>
      <c r="AB15" s="261">
        <f t="shared" ref="AB15" si="18">(AB14/Y14-1)*100</f>
        <v>9.0909090909090828</v>
      </c>
    </row>
    <row r="16" spans="1:28" ht="23.1" customHeight="1">
      <c r="A16" s="403" t="s">
        <v>179</v>
      </c>
      <c r="B16" s="261">
        <v>125</v>
      </c>
      <c r="C16" s="261">
        <v>129</v>
      </c>
      <c r="D16" s="261">
        <f>C16/B16</f>
        <v>1.032</v>
      </c>
      <c r="E16" s="261">
        <v>142.5</v>
      </c>
      <c r="F16" s="261">
        <v>126.9</v>
      </c>
      <c r="G16" s="261">
        <v>0.9</v>
      </c>
      <c r="H16" s="261">
        <v>120</v>
      </c>
      <c r="I16" s="261">
        <v>125</v>
      </c>
      <c r="J16" s="261">
        <v>1.04</v>
      </c>
      <c r="K16" s="261">
        <v>97</v>
      </c>
      <c r="L16" s="261">
        <v>99</v>
      </c>
      <c r="M16" s="261">
        <v>1.0206185567010309</v>
      </c>
      <c r="N16" s="261">
        <v>135</v>
      </c>
      <c r="O16" s="261">
        <v>140</v>
      </c>
      <c r="P16" s="261">
        <v>1.037037037037037</v>
      </c>
      <c r="Q16" s="261">
        <v>142</v>
      </c>
      <c r="R16" s="261">
        <v>147</v>
      </c>
      <c r="S16" s="261">
        <v>1.0352112676056338</v>
      </c>
      <c r="T16" s="261">
        <v>155</v>
      </c>
      <c r="U16" s="261">
        <v>172</v>
      </c>
      <c r="V16" s="261">
        <v>1.1100000000000001</v>
      </c>
      <c r="W16" s="261">
        <v>60</v>
      </c>
      <c r="X16" s="261">
        <v>65.25</v>
      </c>
      <c r="Y16" s="261">
        <f>X16/W16</f>
        <v>1.0874999999999999</v>
      </c>
      <c r="Z16" s="261">
        <v>56</v>
      </c>
      <c r="AA16" s="261">
        <v>56</v>
      </c>
      <c r="AB16" s="261">
        <v>1</v>
      </c>
    </row>
    <row r="17" spans="1:28" ht="23.1" customHeight="1">
      <c r="A17" s="403"/>
      <c r="B17" s="261">
        <v>-21.1</v>
      </c>
      <c r="C17" s="261">
        <v>-23.2</v>
      </c>
      <c r="D17" s="261">
        <v>6</v>
      </c>
      <c r="E17" s="261">
        <v>14</v>
      </c>
      <c r="F17" s="261">
        <v>-1.6279069767441816</v>
      </c>
      <c r="G17" s="261">
        <v>-12.790697674418606</v>
      </c>
      <c r="H17" s="261">
        <v>-15.789473684210526</v>
      </c>
      <c r="I17" s="261">
        <v>-1.497241922773842</v>
      </c>
      <c r="J17" s="261">
        <v>15.555555555555557</v>
      </c>
      <c r="K17" s="261">
        <v>-19.166666666666668</v>
      </c>
      <c r="L17" s="261">
        <v>-20.8</v>
      </c>
      <c r="M17" s="261">
        <v>-1.8636003172085751</v>
      </c>
      <c r="N17" s="261">
        <v>39.175257731958766</v>
      </c>
      <c r="O17" s="261">
        <v>41.414141414141412</v>
      </c>
      <c r="P17" s="261">
        <v>1.608679386457166</v>
      </c>
      <c r="Q17" s="261">
        <v>5.1851851851851851</v>
      </c>
      <c r="R17" s="261">
        <v>5</v>
      </c>
      <c r="S17" s="261">
        <v>-0.176056338028168</v>
      </c>
      <c r="T17" s="261">
        <f>(T16/Q16-1)*100</f>
        <v>9.1549295774647987</v>
      </c>
      <c r="U17" s="261">
        <f t="shared" ref="U17:V17" si="19">(U16/R16-1)*100</f>
        <v>17.006802721088434</v>
      </c>
      <c r="V17" s="261">
        <f t="shared" si="19"/>
        <v>7.2244897959183874</v>
      </c>
      <c r="W17" s="261">
        <f>(W16/T16-1)*100</f>
        <v>-61.29032258064516</v>
      </c>
      <c r="X17" s="261">
        <f t="shared" ref="X17" si="20">(X16/U16-1)*100</f>
        <v>-62.063953488372093</v>
      </c>
      <c r="Y17" s="261">
        <f t="shared" ref="Y17" si="21">(Y16/V16-1)*100</f>
        <v>-2.0270270270270396</v>
      </c>
      <c r="Z17" s="261">
        <f t="shared" ref="Z17" si="22">(Z16/W16-1)*100</f>
        <v>-6.6666666666666652</v>
      </c>
      <c r="AA17" s="261">
        <f t="shared" ref="AA17" si="23">(AA16/X16-1)*100</f>
        <v>-14.176245210727966</v>
      </c>
      <c r="AB17" s="261">
        <f t="shared" ref="AB17" si="24">(AB16/Y16-1)*100</f>
        <v>-8.0459770114942426</v>
      </c>
    </row>
    <row r="18" spans="1:28" s="262" customFormat="1" ht="23.1" customHeight="1">
      <c r="A18" s="404" t="s">
        <v>180</v>
      </c>
      <c r="B18" s="261">
        <v>9934</v>
      </c>
      <c r="C18" s="261">
        <v>77000</v>
      </c>
      <c r="D18" s="261">
        <v>4.9000000000000004</v>
      </c>
      <c r="E18" s="261">
        <v>11396</v>
      </c>
      <c r="F18" s="261">
        <v>83898.37</v>
      </c>
      <c r="G18" s="261">
        <v>4.9000000000000004</v>
      </c>
      <c r="H18" s="261">
        <v>11895</v>
      </c>
      <c r="I18" s="261">
        <v>86544</v>
      </c>
      <c r="J18" s="261">
        <v>4.91</v>
      </c>
      <c r="K18" s="261">
        <v>12749</v>
      </c>
      <c r="L18" s="261">
        <v>91832</v>
      </c>
      <c r="M18" s="261">
        <v>4.93</v>
      </c>
      <c r="N18" s="261"/>
      <c r="O18" s="261">
        <v>99434</v>
      </c>
      <c r="P18" s="261"/>
      <c r="Q18" s="261" t="s">
        <v>83</v>
      </c>
      <c r="R18" s="261">
        <v>104623</v>
      </c>
      <c r="S18" s="261"/>
      <c r="T18" s="261"/>
      <c r="U18" s="261">
        <v>108385</v>
      </c>
      <c r="V18" s="261"/>
      <c r="W18" s="261"/>
      <c r="X18" s="261">
        <v>113736</v>
      </c>
      <c r="Y18" s="261"/>
      <c r="Z18" s="261"/>
      <c r="AA18" s="261">
        <v>123403</v>
      </c>
      <c r="AB18" s="261"/>
    </row>
    <row r="19" spans="1:28" ht="23.1" customHeight="1">
      <c r="A19" s="404"/>
      <c r="B19" s="261">
        <v>7.9</v>
      </c>
      <c r="C19" s="261">
        <v>10.7</v>
      </c>
      <c r="D19" s="261">
        <v>8.64</v>
      </c>
      <c r="E19" s="261">
        <v>14.717133078316891</v>
      </c>
      <c r="F19" s="261">
        <v>8.9589220779220717</v>
      </c>
      <c r="G19" s="261">
        <v>0</v>
      </c>
      <c r="H19" s="261">
        <v>4.3787293787293793</v>
      </c>
      <c r="I19" s="261">
        <v>3.1533747318332939</v>
      </c>
      <c r="J19" s="261">
        <v>0.20408163265305687</v>
      </c>
      <c r="K19" s="261">
        <v>7.1794871794871788</v>
      </c>
      <c r="L19" s="261">
        <v>6.110186725827325</v>
      </c>
      <c r="M19" s="261">
        <v>0.40733197556007278</v>
      </c>
      <c r="N19" s="261"/>
      <c r="O19" s="261">
        <v>-6.9670703022911411</v>
      </c>
      <c r="P19" s="261"/>
      <c r="Q19" s="261"/>
      <c r="R19" s="261">
        <f>R18/O18*100-100</f>
        <v>5.2185369189613198</v>
      </c>
      <c r="S19" s="261"/>
      <c r="T19" s="261"/>
      <c r="U19" s="261">
        <f>(U18/R18-1)*100</f>
        <v>3.5957676610305578</v>
      </c>
      <c r="V19" s="261"/>
      <c r="W19" s="261"/>
      <c r="X19" s="261">
        <f>(X18/U18-1)*100</f>
        <v>4.937030031830969</v>
      </c>
      <c r="Y19" s="261"/>
      <c r="Z19" s="261"/>
      <c r="AA19" s="261">
        <f>(AA18/X18-1)*100</f>
        <v>8.499507631708525</v>
      </c>
      <c r="AB19" s="261"/>
    </row>
    <row r="20" spans="1:28">
      <c r="A20" s="366" t="s">
        <v>184</v>
      </c>
      <c r="B20" s="366"/>
      <c r="C20" s="366"/>
      <c r="D20" s="366"/>
      <c r="E20" s="366"/>
      <c r="F20" s="366"/>
      <c r="G20" s="366"/>
      <c r="H20" s="366"/>
      <c r="I20" s="366"/>
      <c r="J20" s="366"/>
      <c r="K20" s="263"/>
      <c r="L20" s="263"/>
      <c r="M20" s="263"/>
      <c r="N20" s="263"/>
      <c r="O20" s="263"/>
      <c r="P20" s="263"/>
      <c r="Q20" s="264"/>
      <c r="R20" s="264"/>
      <c r="S20" s="264"/>
    </row>
    <row r="21" spans="1:28">
      <c r="A21" s="263" t="s">
        <v>181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4"/>
      <c r="R21" s="264"/>
      <c r="S21" s="264"/>
    </row>
    <row r="22" spans="1:28" ht="16.5" customHeight="1">
      <c r="A22" s="402" t="s">
        <v>182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</row>
  </sheetData>
  <mergeCells count="20">
    <mergeCell ref="Z6:AB6"/>
    <mergeCell ref="W6:Y6"/>
    <mergeCell ref="T6:V6"/>
    <mergeCell ref="B5:V5"/>
    <mergeCell ref="A1:S1"/>
    <mergeCell ref="A5:A7"/>
    <mergeCell ref="B6:D6"/>
    <mergeCell ref="E6:G6"/>
    <mergeCell ref="H6:J6"/>
    <mergeCell ref="K6:M6"/>
    <mergeCell ref="N6:P6"/>
    <mergeCell ref="Q6:S6"/>
    <mergeCell ref="A20:J20"/>
    <mergeCell ref="A22:S22"/>
    <mergeCell ref="A8:A9"/>
    <mergeCell ref="A10:A11"/>
    <mergeCell ref="A12:A13"/>
    <mergeCell ref="A14:A15"/>
    <mergeCell ref="A16:A17"/>
    <mergeCell ref="A18:A19"/>
  </mergeCells>
  <printOptions horizontalCentered="1"/>
  <pageMargins left="0.9" right="0.9" top="0.8" bottom="1.2" header="1" footer="1"/>
  <pageSetup paperSize="213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showGridLines="0" workbookViewId="0">
      <selection activeCell="K41" sqref="K41"/>
    </sheetView>
  </sheetViews>
  <sheetFormatPr defaultColWidth="7.77734375" defaultRowHeight="12.75"/>
  <cols>
    <col min="1" max="1" width="3.21875" style="3" customWidth="1"/>
    <col min="2" max="2" width="16.33203125" style="3" customWidth="1"/>
    <col min="3" max="14" width="7.33203125" style="3" customWidth="1"/>
    <col min="15" max="15" width="8.21875" style="3" customWidth="1"/>
    <col min="16" max="256" width="7.77734375" style="3"/>
    <col min="257" max="257" width="3.21875" style="3" customWidth="1"/>
    <col min="258" max="258" width="16.33203125" style="3" customWidth="1"/>
    <col min="259" max="270" width="7.33203125" style="3" customWidth="1"/>
    <col min="271" max="271" width="8.21875" style="3" customWidth="1"/>
    <col min="272" max="512" width="7.77734375" style="3"/>
    <col min="513" max="513" width="3.21875" style="3" customWidth="1"/>
    <col min="514" max="514" width="16.33203125" style="3" customWidth="1"/>
    <col min="515" max="526" width="7.33203125" style="3" customWidth="1"/>
    <col min="527" max="527" width="8.21875" style="3" customWidth="1"/>
    <col min="528" max="768" width="7.77734375" style="3"/>
    <col min="769" max="769" width="3.21875" style="3" customWidth="1"/>
    <col min="770" max="770" width="16.33203125" style="3" customWidth="1"/>
    <col min="771" max="782" width="7.33203125" style="3" customWidth="1"/>
    <col min="783" max="783" width="8.21875" style="3" customWidth="1"/>
    <col min="784" max="1024" width="7.77734375" style="3"/>
    <col min="1025" max="1025" width="3.21875" style="3" customWidth="1"/>
    <col min="1026" max="1026" width="16.33203125" style="3" customWidth="1"/>
    <col min="1027" max="1038" width="7.33203125" style="3" customWidth="1"/>
    <col min="1039" max="1039" width="8.21875" style="3" customWidth="1"/>
    <col min="1040" max="1280" width="7.77734375" style="3"/>
    <col min="1281" max="1281" width="3.21875" style="3" customWidth="1"/>
    <col min="1282" max="1282" width="16.33203125" style="3" customWidth="1"/>
    <col min="1283" max="1294" width="7.33203125" style="3" customWidth="1"/>
    <col min="1295" max="1295" width="8.21875" style="3" customWidth="1"/>
    <col min="1296" max="1536" width="7.77734375" style="3"/>
    <col min="1537" max="1537" width="3.21875" style="3" customWidth="1"/>
    <col min="1538" max="1538" width="16.33203125" style="3" customWidth="1"/>
    <col min="1539" max="1550" width="7.33203125" style="3" customWidth="1"/>
    <col min="1551" max="1551" width="8.21875" style="3" customWidth="1"/>
    <col min="1552" max="1792" width="7.77734375" style="3"/>
    <col min="1793" max="1793" width="3.21875" style="3" customWidth="1"/>
    <col min="1794" max="1794" width="16.33203125" style="3" customWidth="1"/>
    <col min="1795" max="1806" width="7.33203125" style="3" customWidth="1"/>
    <col min="1807" max="1807" width="8.21875" style="3" customWidth="1"/>
    <col min="1808" max="2048" width="7.77734375" style="3"/>
    <col min="2049" max="2049" width="3.21875" style="3" customWidth="1"/>
    <col min="2050" max="2050" width="16.33203125" style="3" customWidth="1"/>
    <col min="2051" max="2062" width="7.33203125" style="3" customWidth="1"/>
    <col min="2063" max="2063" width="8.21875" style="3" customWidth="1"/>
    <col min="2064" max="2304" width="7.77734375" style="3"/>
    <col min="2305" max="2305" width="3.21875" style="3" customWidth="1"/>
    <col min="2306" max="2306" width="16.33203125" style="3" customWidth="1"/>
    <col min="2307" max="2318" width="7.33203125" style="3" customWidth="1"/>
    <col min="2319" max="2319" width="8.21875" style="3" customWidth="1"/>
    <col min="2320" max="2560" width="7.77734375" style="3"/>
    <col min="2561" max="2561" width="3.21875" style="3" customWidth="1"/>
    <col min="2562" max="2562" width="16.33203125" style="3" customWidth="1"/>
    <col min="2563" max="2574" width="7.33203125" style="3" customWidth="1"/>
    <col min="2575" max="2575" width="8.21875" style="3" customWidth="1"/>
    <col min="2576" max="2816" width="7.77734375" style="3"/>
    <col min="2817" max="2817" width="3.21875" style="3" customWidth="1"/>
    <col min="2818" max="2818" width="16.33203125" style="3" customWidth="1"/>
    <col min="2819" max="2830" width="7.33203125" style="3" customWidth="1"/>
    <col min="2831" max="2831" width="8.21875" style="3" customWidth="1"/>
    <col min="2832" max="3072" width="7.77734375" style="3"/>
    <col min="3073" max="3073" width="3.21875" style="3" customWidth="1"/>
    <col min="3074" max="3074" width="16.33203125" style="3" customWidth="1"/>
    <col min="3075" max="3086" width="7.33203125" style="3" customWidth="1"/>
    <col min="3087" max="3087" width="8.21875" style="3" customWidth="1"/>
    <col min="3088" max="3328" width="7.77734375" style="3"/>
    <col min="3329" max="3329" width="3.21875" style="3" customWidth="1"/>
    <col min="3330" max="3330" width="16.33203125" style="3" customWidth="1"/>
    <col min="3331" max="3342" width="7.33203125" style="3" customWidth="1"/>
    <col min="3343" max="3343" width="8.21875" style="3" customWidth="1"/>
    <col min="3344" max="3584" width="7.77734375" style="3"/>
    <col min="3585" max="3585" width="3.21875" style="3" customWidth="1"/>
    <col min="3586" max="3586" width="16.33203125" style="3" customWidth="1"/>
    <col min="3587" max="3598" width="7.33203125" style="3" customWidth="1"/>
    <col min="3599" max="3599" width="8.21875" style="3" customWidth="1"/>
    <col min="3600" max="3840" width="7.77734375" style="3"/>
    <col min="3841" max="3841" width="3.21875" style="3" customWidth="1"/>
    <col min="3842" max="3842" width="16.33203125" style="3" customWidth="1"/>
    <col min="3843" max="3854" width="7.33203125" style="3" customWidth="1"/>
    <col min="3855" max="3855" width="8.21875" style="3" customWidth="1"/>
    <col min="3856" max="4096" width="7.77734375" style="3"/>
    <col min="4097" max="4097" width="3.21875" style="3" customWidth="1"/>
    <col min="4098" max="4098" width="16.33203125" style="3" customWidth="1"/>
    <col min="4099" max="4110" width="7.33203125" style="3" customWidth="1"/>
    <col min="4111" max="4111" width="8.21875" style="3" customWidth="1"/>
    <col min="4112" max="4352" width="7.77734375" style="3"/>
    <col min="4353" max="4353" width="3.21875" style="3" customWidth="1"/>
    <col min="4354" max="4354" width="16.33203125" style="3" customWidth="1"/>
    <col min="4355" max="4366" width="7.33203125" style="3" customWidth="1"/>
    <col min="4367" max="4367" width="8.21875" style="3" customWidth="1"/>
    <col min="4368" max="4608" width="7.77734375" style="3"/>
    <col min="4609" max="4609" width="3.21875" style="3" customWidth="1"/>
    <col min="4610" max="4610" width="16.33203125" style="3" customWidth="1"/>
    <col min="4611" max="4622" width="7.33203125" style="3" customWidth="1"/>
    <col min="4623" max="4623" width="8.21875" style="3" customWidth="1"/>
    <col min="4624" max="4864" width="7.77734375" style="3"/>
    <col min="4865" max="4865" width="3.21875" style="3" customWidth="1"/>
    <col min="4866" max="4866" width="16.33203125" style="3" customWidth="1"/>
    <col min="4867" max="4878" width="7.33203125" style="3" customWidth="1"/>
    <col min="4879" max="4879" width="8.21875" style="3" customWidth="1"/>
    <col min="4880" max="5120" width="7.77734375" style="3"/>
    <col min="5121" max="5121" width="3.21875" style="3" customWidth="1"/>
    <col min="5122" max="5122" width="16.33203125" style="3" customWidth="1"/>
    <col min="5123" max="5134" width="7.33203125" style="3" customWidth="1"/>
    <col min="5135" max="5135" width="8.21875" style="3" customWidth="1"/>
    <col min="5136" max="5376" width="7.77734375" style="3"/>
    <col min="5377" max="5377" width="3.21875" style="3" customWidth="1"/>
    <col min="5378" max="5378" width="16.33203125" style="3" customWidth="1"/>
    <col min="5379" max="5390" width="7.33203125" style="3" customWidth="1"/>
    <col min="5391" max="5391" width="8.21875" style="3" customWidth="1"/>
    <col min="5392" max="5632" width="7.77734375" style="3"/>
    <col min="5633" max="5633" width="3.21875" style="3" customWidth="1"/>
    <col min="5634" max="5634" width="16.33203125" style="3" customWidth="1"/>
    <col min="5635" max="5646" width="7.33203125" style="3" customWidth="1"/>
    <col min="5647" max="5647" width="8.21875" style="3" customWidth="1"/>
    <col min="5648" max="5888" width="7.77734375" style="3"/>
    <col min="5889" max="5889" width="3.21875" style="3" customWidth="1"/>
    <col min="5890" max="5890" width="16.33203125" style="3" customWidth="1"/>
    <col min="5891" max="5902" width="7.33203125" style="3" customWidth="1"/>
    <col min="5903" max="5903" width="8.21875" style="3" customWidth="1"/>
    <col min="5904" max="6144" width="7.77734375" style="3"/>
    <col min="6145" max="6145" width="3.21875" style="3" customWidth="1"/>
    <col min="6146" max="6146" width="16.33203125" style="3" customWidth="1"/>
    <col min="6147" max="6158" width="7.33203125" style="3" customWidth="1"/>
    <col min="6159" max="6159" width="8.21875" style="3" customWidth="1"/>
    <col min="6160" max="6400" width="7.77734375" style="3"/>
    <col min="6401" max="6401" width="3.21875" style="3" customWidth="1"/>
    <col min="6402" max="6402" width="16.33203125" style="3" customWidth="1"/>
    <col min="6403" max="6414" width="7.33203125" style="3" customWidth="1"/>
    <col min="6415" max="6415" width="8.21875" style="3" customWidth="1"/>
    <col min="6416" max="6656" width="7.77734375" style="3"/>
    <col min="6657" max="6657" width="3.21875" style="3" customWidth="1"/>
    <col min="6658" max="6658" width="16.33203125" style="3" customWidth="1"/>
    <col min="6659" max="6670" width="7.33203125" style="3" customWidth="1"/>
    <col min="6671" max="6671" width="8.21875" style="3" customWidth="1"/>
    <col min="6672" max="6912" width="7.77734375" style="3"/>
    <col min="6913" max="6913" width="3.21875" style="3" customWidth="1"/>
    <col min="6914" max="6914" width="16.33203125" style="3" customWidth="1"/>
    <col min="6915" max="6926" width="7.33203125" style="3" customWidth="1"/>
    <col min="6927" max="6927" width="8.21875" style="3" customWidth="1"/>
    <col min="6928" max="7168" width="7.77734375" style="3"/>
    <col min="7169" max="7169" width="3.21875" style="3" customWidth="1"/>
    <col min="7170" max="7170" width="16.33203125" style="3" customWidth="1"/>
    <col min="7171" max="7182" width="7.33203125" style="3" customWidth="1"/>
    <col min="7183" max="7183" width="8.21875" style="3" customWidth="1"/>
    <col min="7184" max="7424" width="7.77734375" style="3"/>
    <col min="7425" max="7425" width="3.21875" style="3" customWidth="1"/>
    <col min="7426" max="7426" width="16.33203125" style="3" customWidth="1"/>
    <col min="7427" max="7438" width="7.33203125" style="3" customWidth="1"/>
    <col min="7439" max="7439" width="8.21875" style="3" customWidth="1"/>
    <col min="7440" max="7680" width="7.77734375" style="3"/>
    <col min="7681" max="7681" width="3.21875" style="3" customWidth="1"/>
    <col min="7682" max="7682" width="16.33203125" style="3" customWidth="1"/>
    <col min="7683" max="7694" width="7.33203125" style="3" customWidth="1"/>
    <col min="7695" max="7695" width="8.21875" style="3" customWidth="1"/>
    <col min="7696" max="7936" width="7.77734375" style="3"/>
    <col min="7937" max="7937" width="3.21875" style="3" customWidth="1"/>
    <col min="7938" max="7938" width="16.33203125" style="3" customWidth="1"/>
    <col min="7939" max="7950" width="7.33203125" style="3" customWidth="1"/>
    <col min="7951" max="7951" width="8.21875" style="3" customWidth="1"/>
    <col min="7952" max="8192" width="7.77734375" style="3"/>
    <col min="8193" max="8193" width="3.21875" style="3" customWidth="1"/>
    <col min="8194" max="8194" width="16.33203125" style="3" customWidth="1"/>
    <col min="8195" max="8206" width="7.33203125" style="3" customWidth="1"/>
    <col min="8207" max="8207" width="8.21875" style="3" customWidth="1"/>
    <col min="8208" max="8448" width="7.77734375" style="3"/>
    <col min="8449" max="8449" width="3.21875" style="3" customWidth="1"/>
    <col min="8450" max="8450" width="16.33203125" style="3" customWidth="1"/>
    <col min="8451" max="8462" width="7.33203125" style="3" customWidth="1"/>
    <col min="8463" max="8463" width="8.21875" style="3" customWidth="1"/>
    <col min="8464" max="8704" width="7.77734375" style="3"/>
    <col min="8705" max="8705" width="3.21875" style="3" customWidth="1"/>
    <col min="8706" max="8706" width="16.33203125" style="3" customWidth="1"/>
    <col min="8707" max="8718" width="7.33203125" style="3" customWidth="1"/>
    <col min="8719" max="8719" width="8.21875" style="3" customWidth="1"/>
    <col min="8720" max="8960" width="7.77734375" style="3"/>
    <col min="8961" max="8961" width="3.21875" style="3" customWidth="1"/>
    <col min="8962" max="8962" width="16.33203125" style="3" customWidth="1"/>
    <col min="8963" max="8974" width="7.33203125" style="3" customWidth="1"/>
    <col min="8975" max="8975" width="8.21875" style="3" customWidth="1"/>
    <col min="8976" max="9216" width="7.77734375" style="3"/>
    <col min="9217" max="9217" width="3.21875" style="3" customWidth="1"/>
    <col min="9218" max="9218" width="16.33203125" style="3" customWidth="1"/>
    <col min="9219" max="9230" width="7.33203125" style="3" customWidth="1"/>
    <col min="9231" max="9231" width="8.21875" style="3" customWidth="1"/>
    <col min="9232" max="9472" width="7.77734375" style="3"/>
    <col min="9473" max="9473" width="3.21875" style="3" customWidth="1"/>
    <col min="9474" max="9474" width="16.33203125" style="3" customWidth="1"/>
    <col min="9475" max="9486" width="7.33203125" style="3" customWidth="1"/>
    <col min="9487" max="9487" width="8.21875" style="3" customWidth="1"/>
    <col min="9488" max="9728" width="7.77734375" style="3"/>
    <col min="9729" max="9729" width="3.21875" style="3" customWidth="1"/>
    <col min="9730" max="9730" width="16.33203125" style="3" customWidth="1"/>
    <col min="9731" max="9742" width="7.33203125" style="3" customWidth="1"/>
    <col min="9743" max="9743" width="8.21875" style="3" customWidth="1"/>
    <col min="9744" max="9984" width="7.77734375" style="3"/>
    <col min="9985" max="9985" width="3.21875" style="3" customWidth="1"/>
    <col min="9986" max="9986" width="16.33203125" style="3" customWidth="1"/>
    <col min="9987" max="9998" width="7.33203125" style="3" customWidth="1"/>
    <col min="9999" max="9999" width="8.21875" style="3" customWidth="1"/>
    <col min="10000" max="10240" width="7.77734375" style="3"/>
    <col min="10241" max="10241" width="3.21875" style="3" customWidth="1"/>
    <col min="10242" max="10242" width="16.33203125" style="3" customWidth="1"/>
    <col min="10243" max="10254" width="7.33203125" style="3" customWidth="1"/>
    <col min="10255" max="10255" width="8.21875" style="3" customWidth="1"/>
    <col min="10256" max="10496" width="7.77734375" style="3"/>
    <col min="10497" max="10497" width="3.21875" style="3" customWidth="1"/>
    <col min="10498" max="10498" width="16.33203125" style="3" customWidth="1"/>
    <col min="10499" max="10510" width="7.33203125" style="3" customWidth="1"/>
    <col min="10511" max="10511" width="8.21875" style="3" customWidth="1"/>
    <col min="10512" max="10752" width="7.77734375" style="3"/>
    <col min="10753" max="10753" width="3.21875" style="3" customWidth="1"/>
    <col min="10754" max="10754" width="16.33203125" style="3" customWidth="1"/>
    <col min="10755" max="10766" width="7.33203125" style="3" customWidth="1"/>
    <col min="10767" max="10767" width="8.21875" style="3" customWidth="1"/>
    <col min="10768" max="11008" width="7.77734375" style="3"/>
    <col min="11009" max="11009" width="3.21875" style="3" customWidth="1"/>
    <col min="11010" max="11010" width="16.33203125" style="3" customWidth="1"/>
    <col min="11011" max="11022" width="7.33203125" style="3" customWidth="1"/>
    <col min="11023" max="11023" width="8.21875" style="3" customWidth="1"/>
    <col min="11024" max="11264" width="7.77734375" style="3"/>
    <col min="11265" max="11265" width="3.21875" style="3" customWidth="1"/>
    <col min="11266" max="11266" width="16.33203125" style="3" customWidth="1"/>
    <col min="11267" max="11278" width="7.33203125" style="3" customWidth="1"/>
    <col min="11279" max="11279" width="8.21875" style="3" customWidth="1"/>
    <col min="11280" max="11520" width="7.77734375" style="3"/>
    <col min="11521" max="11521" width="3.21875" style="3" customWidth="1"/>
    <col min="11522" max="11522" width="16.33203125" style="3" customWidth="1"/>
    <col min="11523" max="11534" width="7.33203125" style="3" customWidth="1"/>
    <col min="11535" max="11535" width="8.21875" style="3" customWidth="1"/>
    <col min="11536" max="11776" width="7.77734375" style="3"/>
    <col min="11777" max="11777" width="3.21875" style="3" customWidth="1"/>
    <col min="11778" max="11778" width="16.33203125" style="3" customWidth="1"/>
    <col min="11779" max="11790" width="7.33203125" style="3" customWidth="1"/>
    <col min="11791" max="11791" width="8.21875" style="3" customWidth="1"/>
    <col min="11792" max="12032" width="7.77734375" style="3"/>
    <col min="12033" max="12033" width="3.21875" style="3" customWidth="1"/>
    <col min="12034" max="12034" width="16.33203125" style="3" customWidth="1"/>
    <col min="12035" max="12046" width="7.33203125" style="3" customWidth="1"/>
    <col min="12047" max="12047" width="8.21875" style="3" customWidth="1"/>
    <col min="12048" max="12288" width="7.77734375" style="3"/>
    <col min="12289" max="12289" width="3.21875" style="3" customWidth="1"/>
    <col min="12290" max="12290" width="16.33203125" style="3" customWidth="1"/>
    <col min="12291" max="12302" width="7.33203125" style="3" customWidth="1"/>
    <col min="12303" max="12303" width="8.21875" style="3" customWidth="1"/>
    <col min="12304" max="12544" width="7.77734375" style="3"/>
    <col min="12545" max="12545" width="3.21875" style="3" customWidth="1"/>
    <col min="12546" max="12546" width="16.33203125" style="3" customWidth="1"/>
    <col min="12547" max="12558" width="7.33203125" style="3" customWidth="1"/>
    <col min="12559" max="12559" width="8.21875" style="3" customWidth="1"/>
    <col min="12560" max="12800" width="7.77734375" style="3"/>
    <col min="12801" max="12801" width="3.21875" style="3" customWidth="1"/>
    <col min="12802" max="12802" width="16.33203125" style="3" customWidth="1"/>
    <col min="12803" max="12814" width="7.33203125" style="3" customWidth="1"/>
    <col min="12815" max="12815" width="8.21875" style="3" customWidth="1"/>
    <col min="12816" max="13056" width="7.77734375" style="3"/>
    <col min="13057" max="13057" width="3.21875" style="3" customWidth="1"/>
    <col min="13058" max="13058" width="16.33203125" style="3" customWidth="1"/>
    <col min="13059" max="13070" width="7.33203125" style="3" customWidth="1"/>
    <col min="13071" max="13071" width="8.21875" style="3" customWidth="1"/>
    <col min="13072" max="13312" width="7.77734375" style="3"/>
    <col min="13313" max="13313" width="3.21875" style="3" customWidth="1"/>
    <col min="13314" max="13314" width="16.33203125" style="3" customWidth="1"/>
    <col min="13315" max="13326" width="7.33203125" style="3" customWidth="1"/>
    <col min="13327" max="13327" width="8.21875" style="3" customWidth="1"/>
    <col min="13328" max="13568" width="7.77734375" style="3"/>
    <col min="13569" max="13569" width="3.21875" style="3" customWidth="1"/>
    <col min="13570" max="13570" width="16.33203125" style="3" customWidth="1"/>
    <col min="13571" max="13582" width="7.33203125" style="3" customWidth="1"/>
    <col min="13583" max="13583" width="8.21875" style="3" customWidth="1"/>
    <col min="13584" max="13824" width="7.77734375" style="3"/>
    <col min="13825" max="13825" width="3.21875" style="3" customWidth="1"/>
    <col min="13826" max="13826" width="16.33203125" style="3" customWidth="1"/>
    <col min="13827" max="13838" width="7.33203125" style="3" customWidth="1"/>
    <col min="13839" max="13839" width="8.21875" style="3" customWidth="1"/>
    <col min="13840" max="14080" width="7.77734375" style="3"/>
    <col min="14081" max="14081" width="3.21875" style="3" customWidth="1"/>
    <col min="14082" max="14082" width="16.33203125" style="3" customWidth="1"/>
    <col min="14083" max="14094" width="7.33203125" style="3" customWidth="1"/>
    <col min="14095" max="14095" width="8.21875" style="3" customWidth="1"/>
    <col min="14096" max="14336" width="7.77734375" style="3"/>
    <col min="14337" max="14337" width="3.21875" style="3" customWidth="1"/>
    <col min="14338" max="14338" width="16.33203125" style="3" customWidth="1"/>
    <col min="14339" max="14350" width="7.33203125" style="3" customWidth="1"/>
    <col min="14351" max="14351" width="8.21875" style="3" customWidth="1"/>
    <col min="14352" max="14592" width="7.77734375" style="3"/>
    <col min="14593" max="14593" width="3.21875" style="3" customWidth="1"/>
    <col min="14594" max="14594" width="16.33203125" style="3" customWidth="1"/>
    <col min="14595" max="14606" width="7.33203125" style="3" customWidth="1"/>
    <col min="14607" max="14607" width="8.21875" style="3" customWidth="1"/>
    <col min="14608" max="14848" width="7.77734375" style="3"/>
    <col min="14849" max="14849" width="3.21875" style="3" customWidth="1"/>
    <col min="14850" max="14850" width="16.33203125" style="3" customWidth="1"/>
    <col min="14851" max="14862" width="7.33203125" style="3" customWidth="1"/>
    <col min="14863" max="14863" width="8.21875" style="3" customWidth="1"/>
    <col min="14864" max="15104" width="7.77734375" style="3"/>
    <col min="15105" max="15105" width="3.21875" style="3" customWidth="1"/>
    <col min="15106" max="15106" width="16.33203125" style="3" customWidth="1"/>
    <col min="15107" max="15118" width="7.33203125" style="3" customWidth="1"/>
    <col min="15119" max="15119" width="8.21875" style="3" customWidth="1"/>
    <col min="15120" max="15360" width="7.77734375" style="3"/>
    <col min="15361" max="15361" width="3.21875" style="3" customWidth="1"/>
    <col min="15362" max="15362" width="16.33203125" style="3" customWidth="1"/>
    <col min="15363" max="15374" width="7.33203125" style="3" customWidth="1"/>
    <col min="15375" max="15375" width="8.21875" style="3" customWidth="1"/>
    <col min="15376" max="15616" width="7.77734375" style="3"/>
    <col min="15617" max="15617" width="3.21875" style="3" customWidth="1"/>
    <col min="15618" max="15618" width="16.33203125" style="3" customWidth="1"/>
    <col min="15619" max="15630" width="7.33203125" style="3" customWidth="1"/>
    <col min="15631" max="15631" width="8.21875" style="3" customWidth="1"/>
    <col min="15632" max="15872" width="7.77734375" style="3"/>
    <col min="15873" max="15873" width="3.21875" style="3" customWidth="1"/>
    <col min="15874" max="15874" width="16.33203125" style="3" customWidth="1"/>
    <col min="15875" max="15886" width="7.33203125" style="3" customWidth="1"/>
    <col min="15887" max="15887" width="8.21875" style="3" customWidth="1"/>
    <col min="15888" max="16128" width="7.77734375" style="3"/>
    <col min="16129" max="16129" width="3.21875" style="3" customWidth="1"/>
    <col min="16130" max="16130" width="16.33203125" style="3" customWidth="1"/>
    <col min="16131" max="16142" width="7.33203125" style="3" customWidth="1"/>
    <col min="16143" max="16143" width="8.21875" style="3" customWidth="1"/>
    <col min="16144" max="16384" width="7.77734375" style="3"/>
  </cols>
  <sheetData>
    <row r="1" spans="1:15" s="1" customFormat="1" ht="27" customHeight="1">
      <c r="A1" s="300" t="s">
        <v>134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5" ht="13.5" thickBot="1">
      <c r="A2" s="411" t="s">
        <v>117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</row>
    <row r="3" spans="1:15" ht="15" customHeight="1" thickTop="1">
      <c r="A3" s="412" t="s">
        <v>118</v>
      </c>
      <c r="B3" s="413"/>
      <c r="C3" s="416" t="s">
        <v>119</v>
      </c>
      <c r="D3" s="418" t="s">
        <v>7</v>
      </c>
      <c r="E3" s="418" t="s">
        <v>8</v>
      </c>
      <c r="F3" s="418" t="s">
        <v>9</v>
      </c>
      <c r="G3" s="418" t="s">
        <v>10</v>
      </c>
      <c r="H3" s="418" t="s">
        <v>11</v>
      </c>
      <c r="I3" s="418" t="s">
        <v>12</v>
      </c>
      <c r="J3" s="418" t="s">
        <v>13</v>
      </c>
      <c r="K3" s="418" t="s">
        <v>14</v>
      </c>
      <c r="L3" s="418" t="s">
        <v>15</v>
      </c>
      <c r="M3" s="418" t="s">
        <v>16</v>
      </c>
      <c r="N3" s="418" t="s">
        <v>17</v>
      </c>
      <c r="O3" s="409" t="s">
        <v>120</v>
      </c>
    </row>
    <row r="4" spans="1:15" ht="15" customHeight="1" thickBot="1">
      <c r="A4" s="414"/>
      <c r="B4" s="415"/>
      <c r="C4" s="417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0"/>
    </row>
    <row r="5" spans="1:15" s="202" customFormat="1">
      <c r="A5" s="196">
        <v>1</v>
      </c>
      <c r="B5" s="197" t="s">
        <v>77</v>
      </c>
      <c r="C5" s="198">
        <v>37.31</v>
      </c>
      <c r="D5" s="198">
        <v>100</v>
      </c>
      <c r="E5" s="198">
        <v>102.41</v>
      </c>
      <c r="F5" s="199">
        <v>95.43</v>
      </c>
      <c r="G5" s="199">
        <v>105.03</v>
      </c>
      <c r="H5" s="199">
        <v>116.23</v>
      </c>
      <c r="I5" s="199">
        <v>121.97</v>
      </c>
      <c r="J5" s="199">
        <v>124.03</v>
      </c>
      <c r="K5" s="199">
        <v>116.81</v>
      </c>
      <c r="L5" s="200">
        <v>108.75</v>
      </c>
      <c r="M5" s="200">
        <v>125.83</v>
      </c>
      <c r="N5" s="200">
        <v>116.73</v>
      </c>
      <c r="O5" s="201">
        <f>(N5-M5)/M5*100</f>
        <v>-7.2319796550901971</v>
      </c>
    </row>
    <row r="6" spans="1:15">
      <c r="A6" s="203"/>
      <c r="B6" s="204" t="s">
        <v>49</v>
      </c>
      <c r="C6" s="198">
        <v>20.95</v>
      </c>
      <c r="D6" s="198">
        <v>100</v>
      </c>
      <c r="E6" s="198">
        <v>101.92</v>
      </c>
      <c r="F6" s="199">
        <v>87.9</v>
      </c>
      <c r="G6" s="199">
        <v>105.68</v>
      </c>
      <c r="H6" s="199">
        <v>116.39</v>
      </c>
      <c r="I6" s="199">
        <v>120.13</v>
      </c>
      <c r="J6" s="199">
        <v>123.27</v>
      </c>
      <c r="K6" s="199">
        <v>113.57</v>
      </c>
      <c r="L6" s="200">
        <v>95.58</v>
      </c>
      <c r="M6" s="200">
        <v>123.1</v>
      </c>
      <c r="N6" s="200">
        <v>103.19</v>
      </c>
      <c r="O6" s="201">
        <f t="shared" ref="O6:O31" si="0">(N6-M6)/M6*100</f>
        <v>-16.173842404549145</v>
      </c>
    </row>
    <row r="7" spans="1:15">
      <c r="A7" s="203"/>
      <c r="B7" s="204" t="s">
        <v>50</v>
      </c>
      <c r="C7" s="198">
        <v>9.0500000000000007</v>
      </c>
      <c r="D7" s="198">
        <v>100</v>
      </c>
      <c r="E7" s="198">
        <v>101.47</v>
      </c>
      <c r="F7" s="199">
        <v>99.66</v>
      </c>
      <c r="G7" s="199">
        <v>97.97</v>
      </c>
      <c r="H7" s="199">
        <v>109.59</v>
      </c>
      <c r="I7" s="199">
        <v>117.31</v>
      </c>
      <c r="J7" s="199">
        <v>119.94</v>
      </c>
      <c r="K7" s="199">
        <v>117.62</v>
      </c>
      <c r="L7" s="200">
        <v>126</v>
      </c>
      <c r="M7" s="200">
        <v>118.13</v>
      </c>
      <c r="N7" s="200">
        <v>124.32</v>
      </c>
      <c r="O7" s="201">
        <f t="shared" si="0"/>
        <v>5.2399898416998205</v>
      </c>
    </row>
    <row r="8" spans="1:15">
      <c r="A8" s="203"/>
      <c r="B8" s="204" t="s">
        <v>51</v>
      </c>
      <c r="C8" s="198">
        <v>4.63</v>
      </c>
      <c r="D8" s="198">
        <v>100</v>
      </c>
      <c r="E8" s="198">
        <v>108.18</v>
      </c>
      <c r="F8" s="199">
        <v>118.78</v>
      </c>
      <c r="G8" s="199">
        <v>118.4</v>
      </c>
      <c r="H8" s="199">
        <v>132.46</v>
      </c>
      <c r="I8" s="199">
        <v>136.72</v>
      </c>
      <c r="J8" s="199">
        <v>133.69</v>
      </c>
      <c r="K8" s="199">
        <v>124.6</v>
      </c>
      <c r="L8" s="200">
        <v>122.33</v>
      </c>
      <c r="M8" s="200">
        <v>139.54</v>
      </c>
      <c r="N8" s="200">
        <v>146.12</v>
      </c>
      <c r="O8" s="201">
        <f t="shared" si="0"/>
        <v>4.7154937652286177</v>
      </c>
    </row>
    <row r="9" spans="1:15">
      <c r="A9" s="203"/>
      <c r="B9" s="204" t="s">
        <v>53</v>
      </c>
      <c r="C9" s="198">
        <v>2.41</v>
      </c>
      <c r="D9" s="198">
        <v>100</v>
      </c>
      <c r="E9" s="198">
        <v>99.99</v>
      </c>
      <c r="F9" s="199">
        <v>99.53</v>
      </c>
      <c r="G9" s="199">
        <v>100.87</v>
      </c>
      <c r="H9" s="199">
        <v>109.69</v>
      </c>
      <c r="I9" s="199">
        <v>128.59</v>
      </c>
      <c r="J9" s="199">
        <v>128.91</v>
      </c>
      <c r="K9" s="199">
        <v>127.71</v>
      </c>
      <c r="L9" s="200">
        <v>132.22999999999999</v>
      </c>
      <c r="M9" s="200">
        <v>153.27000000000001</v>
      </c>
      <c r="N9" s="200">
        <v>149.41</v>
      </c>
      <c r="O9" s="201">
        <f t="shared" si="0"/>
        <v>-2.5184315260651227</v>
      </c>
    </row>
    <row r="10" spans="1:15">
      <c r="A10" s="203"/>
      <c r="B10" s="205" t="s">
        <v>52</v>
      </c>
      <c r="C10" s="198">
        <v>0.26</v>
      </c>
      <c r="D10" s="198">
        <v>100</v>
      </c>
      <c r="E10" s="198">
        <v>94</v>
      </c>
      <c r="F10" s="199">
        <v>101.18</v>
      </c>
      <c r="G10" s="199">
        <v>98.15</v>
      </c>
      <c r="H10" s="199">
        <v>107.07</v>
      </c>
      <c r="I10" s="199">
        <v>108.68</v>
      </c>
      <c r="J10" s="199">
        <v>110.53</v>
      </c>
      <c r="K10" s="199">
        <v>109.64</v>
      </c>
      <c r="L10" s="200">
        <v>109.52</v>
      </c>
      <c r="M10" s="200">
        <v>115.08</v>
      </c>
      <c r="N10" s="200">
        <v>117.1</v>
      </c>
      <c r="O10" s="201">
        <f t="shared" si="0"/>
        <v>1.755300660410146</v>
      </c>
    </row>
    <row r="11" spans="1:15">
      <c r="A11" s="203">
        <v>2</v>
      </c>
      <c r="B11" s="197" t="s">
        <v>93</v>
      </c>
      <c r="C11" s="198">
        <v>6</v>
      </c>
      <c r="D11" s="198">
        <v>100</v>
      </c>
      <c r="E11" s="198">
        <v>96.24</v>
      </c>
      <c r="F11" s="199">
        <v>89.51</v>
      </c>
      <c r="G11" s="199">
        <v>105.8</v>
      </c>
      <c r="H11" s="199">
        <v>113.68</v>
      </c>
      <c r="I11" s="199">
        <v>120.26</v>
      </c>
      <c r="J11" s="199">
        <v>127.16</v>
      </c>
      <c r="K11" s="199">
        <v>127.88</v>
      </c>
      <c r="L11" s="200">
        <v>128.46</v>
      </c>
      <c r="M11" s="200">
        <v>136.08000000000001</v>
      </c>
      <c r="N11" s="200">
        <v>144.22999999999999</v>
      </c>
      <c r="O11" s="201">
        <f t="shared" si="0"/>
        <v>5.989124044679583</v>
      </c>
    </row>
    <row r="12" spans="1:15">
      <c r="A12" s="203"/>
      <c r="B12" s="20" t="s">
        <v>121</v>
      </c>
      <c r="C12" s="198">
        <v>0.42</v>
      </c>
      <c r="D12" s="198">
        <v>100</v>
      </c>
      <c r="E12" s="198">
        <v>133.44</v>
      </c>
      <c r="F12" s="199">
        <v>147.38</v>
      </c>
      <c r="G12" s="199">
        <v>192.85</v>
      </c>
      <c r="H12" s="199">
        <v>212.89</v>
      </c>
      <c r="I12" s="199">
        <v>234.8</v>
      </c>
      <c r="J12" s="199">
        <v>260.38</v>
      </c>
      <c r="K12" s="199">
        <v>303.98</v>
      </c>
      <c r="L12" s="200">
        <v>321.52</v>
      </c>
      <c r="M12" s="200">
        <v>336.77</v>
      </c>
      <c r="N12" s="200">
        <v>353.23</v>
      </c>
      <c r="O12" s="201">
        <f t="shared" si="0"/>
        <v>4.8876087537488599</v>
      </c>
    </row>
    <row r="13" spans="1:15">
      <c r="A13" s="203"/>
      <c r="B13" s="20" t="s">
        <v>122</v>
      </c>
      <c r="C13" s="198">
        <v>1.83</v>
      </c>
      <c r="D13" s="198">
        <v>100</v>
      </c>
      <c r="E13" s="198">
        <v>87.81</v>
      </c>
      <c r="F13" s="199">
        <v>88.56</v>
      </c>
      <c r="G13" s="199">
        <v>95.49</v>
      </c>
      <c r="H13" s="199">
        <v>97.93</v>
      </c>
      <c r="I13" s="199">
        <v>97.68</v>
      </c>
      <c r="J13" s="199">
        <v>91.83</v>
      </c>
      <c r="K13" s="199">
        <v>88.35</v>
      </c>
      <c r="L13" s="200">
        <v>94.34</v>
      </c>
      <c r="M13" s="200">
        <v>98.81</v>
      </c>
      <c r="N13" s="200">
        <v>102.78</v>
      </c>
      <c r="O13" s="201">
        <f t="shared" si="0"/>
        <v>4.0178119623519875</v>
      </c>
    </row>
    <row r="14" spans="1:15">
      <c r="A14" s="203"/>
      <c r="B14" s="20" t="s">
        <v>73</v>
      </c>
      <c r="C14" s="198">
        <v>0.36</v>
      </c>
      <c r="D14" s="198">
        <v>100</v>
      </c>
      <c r="E14" s="198">
        <v>73.17</v>
      </c>
      <c r="F14" s="199">
        <v>76.47</v>
      </c>
      <c r="G14" s="199">
        <v>69.72</v>
      </c>
      <c r="H14" s="199">
        <v>84.12</v>
      </c>
      <c r="I14" s="199">
        <v>103.21</v>
      </c>
      <c r="J14" s="199">
        <v>109.16</v>
      </c>
      <c r="K14" s="199">
        <v>93.87</v>
      </c>
      <c r="L14" s="200">
        <v>94.12</v>
      </c>
      <c r="M14" s="200">
        <v>100.22</v>
      </c>
      <c r="N14" s="200">
        <v>103.97</v>
      </c>
      <c r="O14" s="201">
        <f t="shared" si="0"/>
        <v>3.7417681101576532</v>
      </c>
    </row>
    <row r="15" spans="1:15">
      <c r="A15" s="203"/>
      <c r="B15" s="20" t="s">
        <v>75</v>
      </c>
      <c r="C15" s="198">
        <v>0.56000000000000005</v>
      </c>
      <c r="D15" s="198">
        <v>100</v>
      </c>
      <c r="E15" s="198">
        <v>184.46</v>
      </c>
      <c r="F15" s="199">
        <v>70.8</v>
      </c>
      <c r="G15" s="199">
        <v>47.7</v>
      </c>
      <c r="H15" s="199">
        <v>53.21</v>
      </c>
      <c r="I15" s="199">
        <v>47.13</v>
      </c>
      <c r="J15" s="199">
        <v>48.46</v>
      </c>
      <c r="K15" s="199">
        <v>57.53</v>
      </c>
      <c r="L15" s="200">
        <v>30.23</v>
      </c>
      <c r="M15" s="200">
        <v>34.630000000000003</v>
      </c>
      <c r="N15" s="200">
        <v>34.270000000000003</v>
      </c>
      <c r="O15" s="201">
        <f t="shared" si="0"/>
        <v>-1.0395610742131083</v>
      </c>
    </row>
    <row r="16" spans="1:15">
      <c r="A16" s="203"/>
      <c r="B16" s="20" t="s">
        <v>74</v>
      </c>
      <c r="C16" s="198">
        <v>2.83</v>
      </c>
      <c r="D16" s="198">
        <v>100</v>
      </c>
      <c r="E16" s="198">
        <v>81.77</v>
      </c>
      <c r="F16" s="199">
        <v>86.87</v>
      </c>
      <c r="G16" s="199">
        <v>115.56</v>
      </c>
      <c r="H16" s="199">
        <v>124.77</v>
      </c>
      <c r="I16" s="199">
        <v>134.36000000000001</v>
      </c>
      <c r="J16" s="199">
        <v>147.91999999999999</v>
      </c>
      <c r="K16" s="199">
        <v>145.38999999999999</v>
      </c>
      <c r="L16" s="200">
        <v>145.47999999999999</v>
      </c>
      <c r="M16" s="200">
        <v>154.82</v>
      </c>
      <c r="N16" s="200">
        <v>166.67</v>
      </c>
      <c r="O16" s="201">
        <f t="shared" si="0"/>
        <v>7.6540498643586075</v>
      </c>
    </row>
    <row r="17" spans="1:15">
      <c r="A17" s="203">
        <v>3</v>
      </c>
      <c r="B17" s="197" t="s">
        <v>102</v>
      </c>
      <c r="C17" s="198">
        <v>14.53</v>
      </c>
      <c r="D17" s="198">
        <v>100</v>
      </c>
      <c r="E17" s="198">
        <v>106.43</v>
      </c>
      <c r="F17" s="199">
        <v>114.61</v>
      </c>
      <c r="G17" s="199">
        <v>115.61</v>
      </c>
      <c r="H17" s="199">
        <v>121.17</v>
      </c>
      <c r="I17" s="199">
        <v>135.4</v>
      </c>
      <c r="J17" s="199">
        <v>141.26</v>
      </c>
      <c r="K17" s="199">
        <v>144.26</v>
      </c>
      <c r="L17" s="200">
        <v>157.56</v>
      </c>
      <c r="M17" s="200">
        <v>167.26</v>
      </c>
      <c r="N17" s="200">
        <v>172.12</v>
      </c>
      <c r="O17" s="201">
        <f t="shared" si="0"/>
        <v>2.9056558651201803</v>
      </c>
    </row>
    <row r="18" spans="1:15">
      <c r="A18" s="203"/>
      <c r="B18" s="20" t="s">
        <v>103</v>
      </c>
      <c r="C18" s="198">
        <v>1.97</v>
      </c>
      <c r="D18" s="198">
        <v>100</v>
      </c>
      <c r="E18" s="198">
        <v>111.07</v>
      </c>
      <c r="F18" s="199">
        <v>126.13</v>
      </c>
      <c r="G18" s="199">
        <v>105.93</v>
      </c>
      <c r="H18" s="199">
        <v>118.99</v>
      </c>
      <c r="I18" s="199">
        <v>123.96</v>
      </c>
      <c r="J18" s="199">
        <v>122.51</v>
      </c>
      <c r="K18" s="199">
        <v>117.36</v>
      </c>
      <c r="L18" s="200">
        <v>145.15</v>
      </c>
      <c r="M18" s="200">
        <v>155.44999999999999</v>
      </c>
      <c r="N18" s="200">
        <v>153.24</v>
      </c>
      <c r="O18" s="201">
        <f t="shared" si="0"/>
        <v>-1.4216789964618719</v>
      </c>
    </row>
    <row r="19" spans="1:15" s="202" customFormat="1">
      <c r="A19" s="196"/>
      <c r="B19" s="20" t="s">
        <v>123</v>
      </c>
      <c r="C19" s="198">
        <v>6.36</v>
      </c>
      <c r="D19" s="198">
        <v>100</v>
      </c>
      <c r="E19" s="198">
        <v>105.99</v>
      </c>
      <c r="F19" s="199">
        <v>112.78</v>
      </c>
      <c r="G19" s="199">
        <v>115.82</v>
      </c>
      <c r="H19" s="199">
        <v>117.83</v>
      </c>
      <c r="I19" s="199">
        <v>141.02000000000001</v>
      </c>
      <c r="J19" s="199">
        <v>146.37</v>
      </c>
      <c r="K19" s="199">
        <v>146.27000000000001</v>
      </c>
      <c r="L19" s="200">
        <v>151.37</v>
      </c>
      <c r="M19" s="200">
        <v>164.63</v>
      </c>
      <c r="N19" s="200">
        <v>164.63</v>
      </c>
      <c r="O19" s="201">
        <f t="shared" si="0"/>
        <v>0</v>
      </c>
    </row>
    <row r="20" spans="1:15">
      <c r="A20" s="203"/>
      <c r="B20" s="20" t="s">
        <v>124</v>
      </c>
      <c r="C20" s="198">
        <v>4.37</v>
      </c>
      <c r="D20" s="198">
        <v>100</v>
      </c>
      <c r="E20" s="198">
        <v>105.25</v>
      </c>
      <c r="F20" s="199">
        <v>112.92</v>
      </c>
      <c r="G20" s="199">
        <v>117.63</v>
      </c>
      <c r="H20" s="199">
        <v>124.09</v>
      </c>
      <c r="I20" s="199">
        <v>130.15</v>
      </c>
      <c r="J20" s="199">
        <v>136.66</v>
      </c>
      <c r="K20" s="199">
        <v>143.49</v>
      </c>
      <c r="L20" s="200">
        <v>161.1</v>
      </c>
      <c r="M20" s="200">
        <v>161.51</v>
      </c>
      <c r="N20" s="200">
        <v>169.16</v>
      </c>
      <c r="O20" s="201">
        <f t="shared" si="0"/>
        <v>4.7365488205064743</v>
      </c>
    </row>
    <row r="21" spans="1:15">
      <c r="A21" s="203"/>
      <c r="B21" s="20" t="s">
        <v>125</v>
      </c>
      <c r="C21" s="198">
        <v>1.8</v>
      </c>
      <c r="D21" s="198">
        <v>100</v>
      </c>
      <c r="E21" s="198">
        <v>105.73</v>
      </c>
      <c r="F21" s="199">
        <v>112.6</v>
      </c>
      <c r="G21" s="199">
        <v>120.55</v>
      </c>
      <c r="H21" s="199">
        <v>128.36000000000001</v>
      </c>
      <c r="I21" s="199">
        <v>140.71</v>
      </c>
      <c r="J21" s="199">
        <v>154.84</v>
      </c>
      <c r="K21" s="199">
        <v>168.48</v>
      </c>
      <c r="L21" s="200">
        <v>184.57</v>
      </c>
      <c r="M21" s="200">
        <v>203.57</v>
      </c>
      <c r="N21" s="200">
        <v>226.74</v>
      </c>
      <c r="O21" s="201">
        <f t="shared" si="0"/>
        <v>11.381834258486032</v>
      </c>
    </row>
    <row r="22" spans="1:15">
      <c r="A22" s="203">
        <v>4</v>
      </c>
      <c r="B22" s="197" t="s">
        <v>126</v>
      </c>
      <c r="C22" s="198">
        <v>32.46</v>
      </c>
      <c r="D22" s="198">
        <v>100</v>
      </c>
      <c r="E22" s="198">
        <v>101.86</v>
      </c>
      <c r="F22" s="199">
        <v>103.66</v>
      </c>
      <c r="G22" s="199">
        <v>108.87</v>
      </c>
      <c r="H22" s="199">
        <v>112.11</v>
      </c>
      <c r="I22" s="199">
        <v>117.25</v>
      </c>
      <c r="J22" s="199">
        <v>118.6</v>
      </c>
      <c r="K22" s="199">
        <v>119.48</v>
      </c>
      <c r="L22" s="200">
        <v>120.36</v>
      </c>
      <c r="M22" s="200">
        <v>122.61</v>
      </c>
      <c r="N22" s="200">
        <v>126.59</v>
      </c>
      <c r="O22" s="201">
        <f t="shared" si="0"/>
        <v>3.2460647581763347</v>
      </c>
    </row>
    <row r="23" spans="1:15" s="202" customFormat="1">
      <c r="A23" s="196"/>
      <c r="B23" s="20" t="s">
        <v>127</v>
      </c>
      <c r="C23" s="198">
        <v>20.34</v>
      </c>
      <c r="D23" s="198">
        <v>100</v>
      </c>
      <c r="E23" s="198">
        <v>101.3</v>
      </c>
      <c r="F23" s="199">
        <v>103.01</v>
      </c>
      <c r="G23" s="199">
        <v>108.44</v>
      </c>
      <c r="H23" s="199">
        <v>111.91</v>
      </c>
      <c r="I23" s="199">
        <v>115.24</v>
      </c>
      <c r="J23" s="199">
        <v>116.06</v>
      </c>
      <c r="K23" s="199">
        <v>116.92</v>
      </c>
      <c r="L23" s="200">
        <v>117.64</v>
      </c>
      <c r="M23" s="200">
        <v>118.81</v>
      </c>
      <c r="N23" s="200">
        <v>121.26</v>
      </c>
      <c r="O23" s="201">
        <f t="shared" si="0"/>
        <v>2.0621159835030745</v>
      </c>
    </row>
    <row r="24" spans="1:15">
      <c r="A24" s="203"/>
      <c r="B24" s="20" t="s">
        <v>128</v>
      </c>
      <c r="C24" s="198">
        <v>5.23</v>
      </c>
      <c r="D24" s="198">
        <v>100</v>
      </c>
      <c r="E24" s="198">
        <v>102.05</v>
      </c>
      <c r="F24" s="199">
        <v>103.62</v>
      </c>
      <c r="G24" s="199">
        <v>106.59</v>
      </c>
      <c r="H24" s="199">
        <v>108.88</v>
      </c>
      <c r="I24" s="199">
        <v>109.52</v>
      </c>
      <c r="J24" s="199">
        <v>110.48</v>
      </c>
      <c r="K24" s="199">
        <v>111.3</v>
      </c>
      <c r="L24" s="200">
        <v>111.95</v>
      </c>
      <c r="M24" s="200">
        <v>112.42</v>
      </c>
      <c r="N24" s="200">
        <v>114.67</v>
      </c>
      <c r="O24" s="201">
        <f t="shared" si="0"/>
        <v>2.0014232342999465</v>
      </c>
    </row>
    <row r="25" spans="1:15">
      <c r="A25" s="203"/>
      <c r="B25" s="20" t="s">
        <v>129</v>
      </c>
      <c r="C25" s="198">
        <v>3.82</v>
      </c>
      <c r="D25" s="198">
        <v>100</v>
      </c>
      <c r="E25" s="198">
        <v>102.61</v>
      </c>
      <c r="F25" s="199">
        <v>103.76</v>
      </c>
      <c r="G25" s="199">
        <v>110.13</v>
      </c>
      <c r="H25" s="199">
        <v>111.93</v>
      </c>
      <c r="I25" s="199">
        <v>113.73</v>
      </c>
      <c r="J25" s="199">
        <v>115.59</v>
      </c>
      <c r="K25" s="199">
        <v>117.32</v>
      </c>
      <c r="L25" s="200">
        <v>119.18</v>
      </c>
      <c r="M25" s="200">
        <v>128.15</v>
      </c>
      <c r="N25" s="200">
        <v>134.31</v>
      </c>
      <c r="O25" s="201">
        <f t="shared" si="0"/>
        <v>4.8068669527896963</v>
      </c>
    </row>
    <row r="26" spans="1:15">
      <c r="A26" s="203"/>
      <c r="B26" s="20" t="s">
        <v>130</v>
      </c>
      <c r="C26" s="198">
        <v>0.61</v>
      </c>
      <c r="D26" s="198">
        <v>100</v>
      </c>
      <c r="E26" s="198">
        <v>103.22</v>
      </c>
      <c r="F26" s="199">
        <v>106.82</v>
      </c>
      <c r="G26" s="199">
        <v>120.29</v>
      </c>
      <c r="H26" s="199">
        <v>129.93</v>
      </c>
      <c r="I26" s="199">
        <v>137.01</v>
      </c>
      <c r="J26" s="199">
        <v>141.58000000000001</v>
      </c>
      <c r="K26" s="199">
        <v>143.86000000000001</v>
      </c>
      <c r="L26" s="200">
        <v>144.41999999999999</v>
      </c>
      <c r="M26" s="200">
        <v>146.27000000000001</v>
      </c>
      <c r="N26" s="200">
        <v>169.62</v>
      </c>
      <c r="O26" s="201">
        <f t="shared" si="0"/>
        <v>15.963628905448823</v>
      </c>
    </row>
    <row r="27" spans="1:15" s="207" customFormat="1">
      <c r="A27" s="206"/>
      <c r="B27" s="20" t="s">
        <v>131</v>
      </c>
      <c r="C27" s="198">
        <v>0.83</v>
      </c>
      <c r="D27" s="198">
        <v>100</v>
      </c>
      <c r="E27" s="198">
        <v>104.52</v>
      </c>
      <c r="F27" s="199">
        <v>107.21</v>
      </c>
      <c r="G27" s="199">
        <v>114.72</v>
      </c>
      <c r="H27" s="199">
        <v>119.01</v>
      </c>
      <c r="I27" s="199">
        <v>166.18</v>
      </c>
      <c r="J27" s="199">
        <v>171.32</v>
      </c>
      <c r="K27" s="199">
        <v>171.23</v>
      </c>
      <c r="L27" s="200">
        <v>172.62</v>
      </c>
      <c r="M27" s="200">
        <v>182.98</v>
      </c>
      <c r="N27" s="200">
        <v>189.71</v>
      </c>
      <c r="O27" s="201">
        <f t="shared" si="0"/>
        <v>3.6779975953656239</v>
      </c>
    </row>
    <row r="28" spans="1:15">
      <c r="A28" s="203"/>
      <c r="B28" s="20" t="s">
        <v>132</v>
      </c>
      <c r="C28" s="198">
        <v>1.63</v>
      </c>
      <c r="D28" s="198">
        <v>100</v>
      </c>
      <c r="E28" s="198">
        <v>104.63</v>
      </c>
      <c r="F28" s="199">
        <v>108.7</v>
      </c>
      <c r="G28" s="199">
        <v>111.39</v>
      </c>
      <c r="H28" s="199">
        <v>115.28</v>
      </c>
      <c r="I28" s="199">
        <v>142.91999999999999</v>
      </c>
      <c r="J28" s="199">
        <v>147.88</v>
      </c>
      <c r="K28" s="199">
        <v>147.34</v>
      </c>
      <c r="L28" s="200">
        <v>148.44</v>
      </c>
      <c r="M28" s="200">
        <v>150.11000000000001</v>
      </c>
      <c r="N28" s="200">
        <v>164.93</v>
      </c>
      <c r="O28" s="201">
        <f t="shared" si="0"/>
        <v>9.8727599760175817</v>
      </c>
    </row>
    <row r="29" spans="1:15">
      <c r="A29" s="203">
        <v>5</v>
      </c>
      <c r="B29" s="197" t="s">
        <v>4</v>
      </c>
      <c r="C29" s="198">
        <v>0.42</v>
      </c>
      <c r="D29" s="198">
        <v>100</v>
      </c>
      <c r="E29" s="198">
        <v>177.53</v>
      </c>
      <c r="F29" s="199">
        <v>201.47</v>
      </c>
      <c r="G29" s="199">
        <v>227.49</v>
      </c>
      <c r="H29" s="199">
        <v>233.31</v>
      </c>
      <c r="I29" s="199">
        <v>250.05</v>
      </c>
      <c r="J29" s="199">
        <v>272.06</v>
      </c>
      <c r="K29" s="199">
        <v>310.20999999999998</v>
      </c>
      <c r="L29" s="200">
        <v>285.5</v>
      </c>
      <c r="M29" s="200">
        <v>291.92</v>
      </c>
      <c r="N29" s="200">
        <v>330.48</v>
      </c>
      <c r="O29" s="201">
        <f t="shared" si="0"/>
        <v>13.209098383118661</v>
      </c>
    </row>
    <row r="30" spans="1:15" s="207" customFormat="1">
      <c r="A30" s="206">
        <v>6</v>
      </c>
      <c r="B30" s="197" t="s">
        <v>125</v>
      </c>
      <c r="C30" s="198">
        <v>9.2799999999999994</v>
      </c>
      <c r="D30" s="198">
        <v>100</v>
      </c>
      <c r="E30" s="198">
        <v>101.81</v>
      </c>
      <c r="F30" s="199">
        <v>106.26</v>
      </c>
      <c r="G30" s="199">
        <v>108.26</v>
      </c>
      <c r="H30" s="199">
        <v>109.99</v>
      </c>
      <c r="I30" s="199">
        <v>113.35</v>
      </c>
      <c r="J30" s="199">
        <v>114.03</v>
      </c>
      <c r="K30" s="199">
        <v>118.77</v>
      </c>
      <c r="L30" s="200">
        <v>119.84</v>
      </c>
      <c r="M30" s="200">
        <v>123.34</v>
      </c>
      <c r="N30" s="200">
        <v>126.65</v>
      </c>
      <c r="O30" s="201">
        <f t="shared" si="0"/>
        <v>2.6836387222312323</v>
      </c>
    </row>
    <row r="31" spans="1:15">
      <c r="A31" s="208"/>
      <c r="B31" s="197" t="s">
        <v>133</v>
      </c>
      <c r="C31" s="198">
        <v>100</v>
      </c>
      <c r="D31" s="198">
        <v>100</v>
      </c>
      <c r="E31" s="198">
        <v>102.7</v>
      </c>
      <c r="F31" s="199">
        <v>101.99</v>
      </c>
      <c r="G31" s="199">
        <v>108.68</v>
      </c>
      <c r="H31" s="199">
        <v>115.37</v>
      </c>
      <c r="I31" s="199">
        <v>122.03</v>
      </c>
      <c r="J31" s="199">
        <v>124.65</v>
      </c>
      <c r="K31" s="199">
        <v>123.33</v>
      </c>
      <c r="L31" s="200">
        <v>122.57</v>
      </c>
      <c r="M31" s="200">
        <v>131.88999999999999</v>
      </c>
      <c r="N31" s="200">
        <v>131.44999999999999</v>
      </c>
      <c r="O31" s="201">
        <f t="shared" si="0"/>
        <v>-0.33361134278565302</v>
      </c>
    </row>
    <row r="32" spans="1:15" ht="2.25" customHeight="1" thickBot="1">
      <c r="A32" s="209"/>
      <c r="B32" s="210"/>
      <c r="C32" s="211"/>
      <c r="D32" s="211"/>
      <c r="E32" s="211"/>
      <c r="F32" s="212"/>
      <c r="G32" s="212"/>
      <c r="H32" s="212"/>
      <c r="I32" s="212"/>
      <c r="J32" s="212"/>
      <c r="K32" s="212"/>
      <c r="L32" s="213"/>
      <c r="M32" s="213"/>
      <c r="N32" s="213"/>
      <c r="O32" s="214"/>
    </row>
    <row r="33" spans="2:15" ht="13.5" customHeight="1" thickTop="1">
      <c r="O33" s="4" t="s">
        <v>106</v>
      </c>
    </row>
    <row r="34" spans="2:15" ht="18.75" customHeight="1"/>
    <row r="35" spans="2:15" ht="18.75" customHeight="1"/>
    <row r="36" spans="2:15" ht="18.75" customHeight="1"/>
    <row r="37" spans="2:15" s="202" customFormat="1" ht="18.7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</sheetData>
  <mergeCells count="16">
    <mergeCell ref="O3:O4"/>
    <mergeCell ref="A1:O1"/>
    <mergeCell ref="A2:O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 verticalCentered="1"/>
  <pageMargins left="0.82" right="0.7" top="0.62" bottom="1.07" header="0.3" footer="0.3"/>
  <pageSetup paperSize="9" scale="75" fitToHeight="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showGridLines="0" workbookViewId="0">
      <selection activeCell="F10" sqref="F10"/>
    </sheetView>
  </sheetViews>
  <sheetFormatPr defaultColWidth="7.77734375" defaultRowHeight="12.75"/>
  <cols>
    <col min="1" max="1" width="3.21875" style="3" customWidth="1"/>
    <col min="2" max="2" width="14.5546875" style="3" customWidth="1"/>
    <col min="3" max="12" width="9.88671875" style="228" customWidth="1"/>
    <col min="13" max="256" width="7.77734375" style="3"/>
    <col min="257" max="257" width="3.21875" style="3" customWidth="1"/>
    <col min="258" max="258" width="14.5546875" style="3" customWidth="1"/>
    <col min="259" max="268" width="9.88671875" style="3" customWidth="1"/>
    <col min="269" max="512" width="7.77734375" style="3"/>
    <col min="513" max="513" width="3.21875" style="3" customWidth="1"/>
    <col min="514" max="514" width="14.5546875" style="3" customWidth="1"/>
    <col min="515" max="524" width="9.88671875" style="3" customWidth="1"/>
    <col min="525" max="768" width="7.77734375" style="3"/>
    <col min="769" max="769" width="3.21875" style="3" customWidth="1"/>
    <col min="770" max="770" width="14.5546875" style="3" customWidth="1"/>
    <col min="771" max="780" width="9.88671875" style="3" customWidth="1"/>
    <col min="781" max="1024" width="7.77734375" style="3"/>
    <col min="1025" max="1025" width="3.21875" style="3" customWidth="1"/>
    <col min="1026" max="1026" width="14.5546875" style="3" customWidth="1"/>
    <col min="1027" max="1036" width="9.88671875" style="3" customWidth="1"/>
    <col min="1037" max="1280" width="7.77734375" style="3"/>
    <col min="1281" max="1281" width="3.21875" style="3" customWidth="1"/>
    <col min="1282" max="1282" width="14.5546875" style="3" customWidth="1"/>
    <col min="1283" max="1292" width="9.88671875" style="3" customWidth="1"/>
    <col min="1293" max="1536" width="7.77734375" style="3"/>
    <col min="1537" max="1537" width="3.21875" style="3" customWidth="1"/>
    <col min="1538" max="1538" width="14.5546875" style="3" customWidth="1"/>
    <col min="1539" max="1548" width="9.88671875" style="3" customWidth="1"/>
    <col min="1549" max="1792" width="7.77734375" style="3"/>
    <col min="1793" max="1793" width="3.21875" style="3" customWidth="1"/>
    <col min="1794" max="1794" width="14.5546875" style="3" customWidth="1"/>
    <col min="1795" max="1804" width="9.88671875" style="3" customWidth="1"/>
    <col min="1805" max="2048" width="7.77734375" style="3"/>
    <col min="2049" max="2049" width="3.21875" style="3" customWidth="1"/>
    <col min="2050" max="2050" width="14.5546875" style="3" customWidth="1"/>
    <col min="2051" max="2060" width="9.88671875" style="3" customWidth="1"/>
    <col min="2061" max="2304" width="7.77734375" style="3"/>
    <col min="2305" max="2305" width="3.21875" style="3" customWidth="1"/>
    <col min="2306" max="2306" width="14.5546875" style="3" customWidth="1"/>
    <col min="2307" max="2316" width="9.88671875" style="3" customWidth="1"/>
    <col min="2317" max="2560" width="7.77734375" style="3"/>
    <col min="2561" max="2561" width="3.21875" style="3" customWidth="1"/>
    <col min="2562" max="2562" width="14.5546875" style="3" customWidth="1"/>
    <col min="2563" max="2572" width="9.88671875" style="3" customWidth="1"/>
    <col min="2573" max="2816" width="7.77734375" style="3"/>
    <col min="2817" max="2817" width="3.21875" style="3" customWidth="1"/>
    <col min="2818" max="2818" width="14.5546875" style="3" customWidth="1"/>
    <col min="2819" max="2828" width="9.88671875" style="3" customWidth="1"/>
    <col min="2829" max="3072" width="7.77734375" style="3"/>
    <col min="3073" max="3073" width="3.21875" style="3" customWidth="1"/>
    <col min="3074" max="3074" width="14.5546875" style="3" customWidth="1"/>
    <col min="3075" max="3084" width="9.88671875" style="3" customWidth="1"/>
    <col min="3085" max="3328" width="7.77734375" style="3"/>
    <col min="3329" max="3329" width="3.21875" style="3" customWidth="1"/>
    <col min="3330" max="3330" width="14.5546875" style="3" customWidth="1"/>
    <col min="3331" max="3340" width="9.88671875" style="3" customWidth="1"/>
    <col min="3341" max="3584" width="7.77734375" style="3"/>
    <col min="3585" max="3585" width="3.21875" style="3" customWidth="1"/>
    <col min="3586" max="3586" width="14.5546875" style="3" customWidth="1"/>
    <col min="3587" max="3596" width="9.88671875" style="3" customWidth="1"/>
    <col min="3597" max="3840" width="7.77734375" style="3"/>
    <col min="3841" max="3841" width="3.21875" style="3" customWidth="1"/>
    <col min="3842" max="3842" width="14.5546875" style="3" customWidth="1"/>
    <col min="3843" max="3852" width="9.88671875" style="3" customWidth="1"/>
    <col min="3853" max="4096" width="7.77734375" style="3"/>
    <col min="4097" max="4097" width="3.21875" style="3" customWidth="1"/>
    <col min="4098" max="4098" width="14.5546875" style="3" customWidth="1"/>
    <col min="4099" max="4108" width="9.88671875" style="3" customWidth="1"/>
    <col min="4109" max="4352" width="7.77734375" style="3"/>
    <col min="4353" max="4353" width="3.21875" style="3" customWidth="1"/>
    <col min="4354" max="4354" width="14.5546875" style="3" customWidth="1"/>
    <col min="4355" max="4364" width="9.88671875" style="3" customWidth="1"/>
    <col min="4365" max="4608" width="7.77734375" style="3"/>
    <col min="4609" max="4609" width="3.21875" style="3" customWidth="1"/>
    <col min="4610" max="4610" width="14.5546875" style="3" customWidth="1"/>
    <col min="4611" max="4620" width="9.88671875" style="3" customWidth="1"/>
    <col min="4621" max="4864" width="7.77734375" style="3"/>
    <col min="4865" max="4865" width="3.21875" style="3" customWidth="1"/>
    <col min="4866" max="4866" width="14.5546875" style="3" customWidth="1"/>
    <col min="4867" max="4876" width="9.88671875" style="3" customWidth="1"/>
    <col min="4877" max="5120" width="7.77734375" style="3"/>
    <col min="5121" max="5121" width="3.21875" style="3" customWidth="1"/>
    <col min="5122" max="5122" width="14.5546875" style="3" customWidth="1"/>
    <col min="5123" max="5132" width="9.88671875" style="3" customWidth="1"/>
    <col min="5133" max="5376" width="7.77734375" style="3"/>
    <col min="5377" max="5377" width="3.21875" style="3" customWidth="1"/>
    <col min="5378" max="5378" width="14.5546875" style="3" customWidth="1"/>
    <col min="5379" max="5388" width="9.88671875" style="3" customWidth="1"/>
    <col min="5389" max="5632" width="7.77734375" style="3"/>
    <col min="5633" max="5633" width="3.21875" style="3" customWidth="1"/>
    <col min="5634" max="5634" width="14.5546875" style="3" customWidth="1"/>
    <col min="5635" max="5644" width="9.88671875" style="3" customWidth="1"/>
    <col min="5645" max="5888" width="7.77734375" style="3"/>
    <col min="5889" max="5889" width="3.21875" style="3" customWidth="1"/>
    <col min="5890" max="5890" width="14.5546875" style="3" customWidth="1"/>
    <col min="5891" max="5900" width="9.88671875" style="3" customWidth="1"/>
    <col min="5901" max="6144" width="7.77734375" style="3"/>
    <col min="6145" max="6145" width="3.21875" style="3" customWidth="1"/>
    <col min="6146" max="6146" width="14.5546875" style="3" customWidth="1"/>
    <col min="6147" max="6156" width="9.88671875" style="3" customWidth="1"/>
    <col min="6157" max="6400" width="7.77734375" style="3"/>
    <col min="6401" max="6401" width="3.21875" style="3" customWidth="1"/>
    <col min="6402" max="6402" width="14.5546875" style="3" customWidth="1"/>
    <col min="6403" max="6412" width="9.88671875" style="3" customWidth="1"/>
    <col min="6413" max="6656" width="7.77734375" style="3"/>
    <col min="6657" max="6657" width="3.21875" style="3" customWidth="1"/>
    <col min="6658" max="6658" width="14.5546875" style="3" customWidth="1"/>
    <col min="6659" max="6668" width="9.88671875" style="3" customWidth="1"/>
    <col min="6669" max="6912" width="7.77734375" style="3"/>
    <col min="6913" max="6913" width="3.21875" style="3" customWidth="1"/>
    <col min="6914" max="6914" width="14.5546875" style="3" customWidth="1"/>
    <col min="6915" max="6924" width="9.88671875" style="3" customWidth="1"/>
    <col min="6925" max="7168" width="7.77734375" style="3"/>
    <col min="7169" max="7169" width="3.21875" style="3" customWidth="1"/>
    <col min="7170" max="7170" width="14.5546875" style="3" customWidth="1"/>
    <col min="7171" max="7180" width="9.88671875" style="3" customWidth="1"/>
    <col min="7181" max="7424" width="7.77734375" style="3"/>
    <col min="7425" max="7425" width="3.21875" style="3" customWidth="1"/>
    <col min="7426" max="7426" width="14.5546875" style="3" customWidth="1"/>
    <col min="7427" max="7436" width="9.88671875" style="3" customWidth="1"/>
    <col min="7437" max="7680" width="7.77734375" style="3"/>
    <col min="7681" max="7681" width="3.21875" style="3" customWidth="1"/>
    <col min="7682" max="7682" width="14.5546875" style="3" customWidth="1"/>
    <col min="7683" max="7692" width="9.88671875" style="3" customWidth="1"/>
    <col min="7693" max="7936" width="7.77734375" style="3"/>
    <col min="7937" max="7937" width="3.21875" style="3" customWidth="1"/>
    <col min="7938" max="7938" width="14.5546875" style="3" customWidth="1"/>
    <col min="7939" max="7948" width="9.88671875" style="3" customWidth="1"/>
    <col min="7949" max="8192" width="7.77734375" style="3"/>
    <col min="8193" max="8193" width="3.21875" style="3" customWidth="1"/>
    <col min="8194" max="8194" width="14.5546875" style="3" customWidth="1"/>
    <col min="8195" max="8204" width="9.88671875" style="3" customWidth="1"/>
    <col min="8205" max="8448" width="7.77734375" style="3"/>
    <col min="8449" max="8449" width="3.21875" style="3" customWidth="1"/>
    <col min="8450" max="8450" width="14.5546875" style="3" customWidth="1"/>
    <col min="8451" max="8460" width="9.88671875" style="3" customWidth="1"/>
    <col min="8461" max="8704" width="7.77734375" style="3"/>
    <col min="8705" max="8705" width="3.21875" style="3" customWidth="1"/>
    <col min="8706" max="8706" width="14.5546875" style="3" customWidth="1"/>
    <col min="8707" max="8716" width="9.88671875" style="3" customWidth="1"/>
    <col min="8717" max="8960" width="7.77734375" style="3"/>
    <col min="8961" max="8961" width="3.21875" style="3" customWidth="1"/>
    <col min="8962" max="8962" width="14.5546875" style="3" customWidth="1"/>
    <col min="8963" max="8972" width="9.88671875" style="3" customWidth="1"/>
    <col min="8973" max="9216" width="7.77734375" style="3"/>
    <col min="9217" max="9217" width="3.21875" style="3" customWidth="1"/>
    <col min="9218" max="9218" width="14.5546875" style="3" customWidth="1"/>
    <col min="9219" max="9228" width="9.88671875" style="3" customWidth="1"/>
    <col min="9229" max="9472" width="7.77734375" style="3"/>
    <col min="9473" max="9473" width="3.21875" style="3" customWidth="1"/>
    <col min="9474" max="9474" width="14.5546875" style="3" customWidth="1"/>
    <col min="9475" max="9484" width="9.88671875" style="3" customWidth="1"/>
    <col min="9485" max="9728" width="7.77734375" style="3"/>
    <col min="9729" max="9729" width="3.21875" style="3" customWidth="1"/>
    <col min="9730" max="9730" width="14.5546875" style="3" customWidth="1"/>
    <col min="9731" max="9740" width="9.88671875" style="3" customWidth="1"/>
    <col min="9741" max="9984" width="7.77734375" style="3"/>
    <col min="9985" max="9985" width="3.21875" style="3" customWidth="1"/>
    <col min="9986" max="9986" width="14.5546875" style="3" customWidth="1"/>
    <col min="9987" max="9996" width="9.88671875" style="3" customWidth="1"/>
    <col min="9997" max="10240" width="7.77734375" style="3"/>
    <col min="10241" max="10241" width="3.21875" style="3" customWidth="1"/>
    <col min="10242" max="10242" width="14.5546875" style="3" customWidth="1"/>
    <col min="10243" max="10252" width="9.88671875" style="3" customWidth="1"/>
    <col min="10253" max="10496" width="7.77734375" style="3"/>
    <col min="10497" max="10497" width="3.21875" style="3" customWidth="1"/>
    <col min="10498" max="10498" width="14.5546875" style="3" customWidth="1"/>
    <col min="10499" max="10508" width="9.88671875" style="3" customWidth="1"/>
    <col min="10509" max="10752" width="7.77734375" style="3"/>
    <col min="10753" max="10753" width="3.21875" style="3" customWidth="1"/>
    <col min="10754" max="10754" width="14.5546875" style="3" customWidth="1"/>
    <col min="10755" max="10764" width="9.88671875" style="3" customWidth="1"/>
    <col min="10765" max="11008" width="7.77734375" style="3"/>
    <col min="11009" max="11009" width="3.21875" style="3" customWidth="1"/>
    <col min="11010" max="11010" width="14.5546875" style="3" customWidth="1"/>
    <col min="11011" max="11020" width="9.88671875" style="3" customWidth="1"/>
    <col min="11021" max="11264" width="7.77734375" style="3"/>
    <col min="11265" max="11265" width="3.21875" style="3" customWidth="1"/>
    <col min="11266" max="11266" width="14.5546875" style="3" customWidth="1"/>
    <col min="11267" max="11276" width="9.88671875" style="3" customWidth="1"/>
    <col min="11277" max="11520" width="7.77734375" style="3"/>
    <col min="11521" max="11521" width="3.21875" style="3" customWidth="1"/>
    <col min="11522" max="11522" width="14.5546875" style="3" customWidth="1"/>
    <col min="11523" max="11532" width="9.88671875" style="3" customWidth="1"/>
    <col min="11533" max="11776" width="7.77734375" style="3"/>
    <col min="11777" max="11777" width="3.21875" style="3" customWidth="1"/>
    <col min="11778" max="11778" width="14.5546875" style="3" customWidth="1"/>
    <col min="11779" max="11788" width="9.88671875" style="3" customWidth="1"/>
    <col min="11789" max="12032" width="7.77734375" style="3"/>
    <col min="12033" max="12033" width="3.21875" style="3" customWidth="1"/>
    <col min="12034" max="12034" width="14.5546875" style="3" customWidth="1"/>
    <col min="12035" max="12044" width="9.88671875" style="3" customWidth="1"/>
    <col min="12045" max="12288" width="7.77734375" style="3"/>
    <col min="12289" max="12289" width="3.21875" style="3" customWidth="1"/>
    <col min="12290" max="12290" width="14.5546875" style="3" customWidth="1"/>
    <col min="12291" max="12300" width="9.88671875" style="3" customWidth="1"/>
    <col min="12301" max="12544" width="7.77734375" style="3"/>
    <col min="12545" max="12545" width="3.21875" style="3" customWidth="1"/>
    <col min="12546" max="12546" width="14.5546875" style="3" customWidth="1"/>
    <col min="12547" max="12556" width="9.88671875" style="3" customWidth="1"/>
    <col min="12557" max="12800" width="7.77734375" style="3"/>
    <col min="12801" max="12801" width="3.21875" style="3" customWidth="1"/>
    <col min="12802" max="12802" width="14.5546875" style="3" customWidth="1"/>
    <col min="12803" max="12812" width="9.88671875" style="3" customWidth="1"/>
    <col min="12813" max="13056" width="7.77734375" style="3"/>
    <col min="13057" max="13057" width="3.21875" style="3" customWidth="1"/>
    <col min="13058" max="13058" width="14.5546875" style="3" customWidth="1"/>
    <col min="13059" max="13068" width="9.88671875" style="3" customWidth="1"/>
    <col min="13069" max="13312" width="7.77734375" style="3"/>
    <col min="13313" max="13313" width="3.21875" style="3" customWidth="1"/>
    <col min="13314" max="13314" width="14.5546875" style="3" customWidth="1"/>
    <col min="13315" max="13324" width="9.88671875" style="3" customWidth="1"/>
    <col min="13325" max="13568" width="7.77734375" style="3"/>
    <col min="13569" max="13569" width="3.21875" style="3" customWidth="1"/>
    <col min="13570" max="13570" width="14.5546875" style="3" customWidth="1"/>
    <col min="13571" max="13580" width="9.88671875" style="3" customWidth="1"/>
    <col min="13581" max="13824" width="7.77734375" style="3"/>
    <col min="13825" max="13825" width="3.21875" style="3" customWidth="1"/>
    <col min="13826" max="13826" width="14.5546875" style="3" customWidth="1"/>
    <col min="13827" max="13836" width="9.88671875" style="3" customWidth="1"/>
    <col min="13837" max="14080" width="7.77734375" style="3"/>
    <col min="14081" max="14081" width="3.21875" style="3" customWidth="1"/>
    <col min="14082" max="14082" width="14.5546875" style="3" customWidth="1"/>
    <col min="14083" max="14092" width="9.88671875" style="3" customWidth="1"/>
    <col min="14093" max="14336" width="7.77734375" style="3"/>
    <col min="14337" max="14337" width="3.21875" style="3" customWidth="1"/>
    <col min="14338" max="14338" width="14.5546875" style="3" customWidth="1"/>
    <col min="14339" max="14348" width="9.88671875" style="3" customWidth="1"/>
    <col min="14349" max="14592" width="7.77734375" style="3"/>
    <col min="14593" max="14593" width="3.21875" style="3" customWidth="1"/>
    <col min="14594" max="14594" width="14.5546875" style="3" customWidth="1"/>
    <col min="14595" max="14604" width="9.88671875" style="3" customWidth="1"/>
    <col min="14605" max="14848" width="7.77734375" style="3"/>
    <col min="14849" max="14849" width="3.21875" style="3" customWidth="1"/>
    <col min="14850" max="14850" width="14.5546875" style="3" customWidth="1"/>
    <col min="14851" max="14860" width="9.88671875" style="3" customWidth="1"/>
    <col min="14861" max="15104" width="7.77734375" style="3"/>
    <col min="15105" max="15105" width="3.21875" style="3" customWidth="1"/>
    <col min="15106" max="15106" width="14.5546875" style="3" customWidth="1"/>
    <col min="15107" max="15116" width="9.88671875" style="3" customWidth="1"/>
    <col min="15117" max="15360" width="7.77734375" style="3"/>
    <col min="15361" max="15361" width="3.21875" style="3" customWidth="1"/>
    <col min="15362" max="15362" width="14.5546875" style="3" customWidth="1"/>
    <col min="15363" max="15372" width="9.88671875" style="3" customWidth="1"/>
    <col min="15373" max="15616" width="7.77734375" style="3"/>
    <col min="15617" max="15617" width="3.21875" style="3" customWidth="1"/>
    <col min="15618" max="15618" width="14.5546875" style="3" customWidth="1"/>
    <col min="15619" max="15628" width="9.88671875" style="3" customWidth="1"/>
    <col min="15629" max="15872" width="7.77734375" style="3"/>
    <col min="15873" max="15873" width="3.21875" style="3" customWidth="1"/>
    <col min="15874" max="15874" width="14.5546875" style="3" customWidth="1"/>
    <col min="15875" max="15884" width="9.88671875" style="3" customWidth="1"/>
    <col min="15885" max="16128" width="7.77734375" style="3"/>
    <col min="16129" max="16129" width="3.21875" style="3" customWidth="1"/>
    <col min="16130" max="16130" width="14.5546875" style="3" customWidth="1"/>
    <col min="16131" max="16140" width="9.88671875" style="3" customWidth="1"/>
    <col min="16141" max="16384" width="7.77734375" style="3"/>
  </cols>
  <sheetData>
    <row r="1" spans="1:17" ht="18.75">
      <c r="C1" s="1" t="s">
        <v>134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1" customFormat="1" ht="19.5" thickBot="1">
      <c r="A2" s="420" t="s">
        <v>135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</row>
    <row r="3" spans="1:17" ht="13.5" thickTop="1">
      <c r="A3" s="412" t="s">
        <v>118</v>
      </c>
      <c r="B3" s="413"/>
      <c r="C3" s="416" t="s">
        <v>119</v>
      </c>
      <c r="D3" s="418" t="s">
        <v>17</v>
      </c>
      <c r="E3" s="418" t="s">
        <v>18</v>
      </c>
      <c r="F3" s="418" t="s">
        <v>19</v>
      </c>
      <c r="G3" s="418" t="s">
        <v>20</v>
      </c>
      <c r="H3" s="418" t="s">
        <v>21</v>
      </c>
      <c r="I3" s="418" t="s">
        <v>22</v>
      </c>
      <c r="J3" s="418" t="s">
        <v>23</v>
      </c>
      <c r="K3" s="418" t="s">
        <v>24</v>
      </c>
      <c r="L3" s="409" t="s">
        <v>120</v>
      </c>
    </row>
    <row r="4" spans="1:17" ht="13.5" thickBot="1">
      <c r="A4" s="414"/>
      <c r="B4" s="415"/>
      <c r="C4" s="417"/>
      <c r="D4" s="419"/>
      <c r="E4" s="419"/>
      <c r="F4" s="419"/>
      <c r="G4" s="419"/>
      <c r="H4" s="419"/>
      <c r="I4" s="419"/>
      <c r="J4" s="419"/>
      <c r="K4" s="419"/>
      <c r="L4" s="410"/>
    </row>
    <row r="5" spans="1:17" s="202" customFormat="1">
      <c r="A5" s="215">
        <v>1</v>
      </c>
      <c r="B5" s="197" t="s">
        <v>77</v>
      </c>
      <c r="C5" s="216">
        <v>33.68</v>
      </c>
      <c r="D5" s="216">
        <v>100</v>
      </c>
      <c r="E5" s="216">
        <v>116.08</v>
      </c>
      <c r="F5" s="216">
        <v>116.93</v>
      </c>
      <c r="G5" s="216">
        <v>117.69</v>
      </c>
      <c r="H5" s="216">
        <v>120.04</v>
      </c>
      <c r="I5" s="216">
        <v>129.58000000000001</v>
      </c>
      <c r="J5" s="216">
        <v>133.22999999999999</v>
      </c>
      <c r="K5" s="216">
        <v>134.13</v>
      </c>
      <c r="L5" s="217">
        <v>0.67</v>
      </c>
    </row>
    <row r="6" spans="1:17">
      <c r="A6" s="203"/>
      <c r="B6" s="204" t="s">
        <v>49</v>
      </c>
      <c r="C6" s="218">
        <v>19.75</v>
      </c>
      <c r="D6" s="218">
        <v>100</v>
      </c>
      <c r="E6" s="218">
        <v>122.23</v>
      </c>
      <c r="F6" s="218">
        <v>126.33</v>
      </c>
      <c r="G6" s="218">
        <v>124.35</v>
      </c>
      <c r="H6" s="218">
        <v>126.7</v>
      </c>
      <c r="I6" s="218">
        <v>137.63999999999999</v>
      </c>
      <c r="J6" s="218">
        <v>144</v>
      </c>
      <c r="K6" s="218">
        <v>142.24</v>
      </c>
      <c r="L6" s="219">
        <v>-1.23</v>
      </c>
    </row>
    <row r="7" spans="1:17">
      <c r="A7" s="203"/>
      <c r="B7" s="204" t="s">
        <v>50</v>
      </c>
      <c r="C7" s="218">
        <v>6.87</v>
      </c>
      <c r="D7" s="218">
        <v>100</v>
      </c>
      <c r="E7" s="218">
        <v>104.54</v>
      </c>
      <c r="F7" s="218">
        <v>103.06</v>
      </c>
      <c r="G7" s="218">
        <v>107.39</v>
      </c>
      <c r="H7" s="218">
        <v>105.71</v>
      </c>
      <c r="I7" s="218">
        <v>113.53</v>
      </c>
      <c r="J7" s="218">
        <v>116.56</v>
      </c>
      <c r="K7" s="218">
        <v>118.66</v>
      </c>
      <c r="L7" s="219">
        <v>1.8</v>
      </c>
    </row>
    <row r="8" spans="1:17">
      <c r="A8" s="203"/>
      <c r="B8" s="204" t="s">
        <v>51</v>
      </c>
      <c r="C8" s="218">
        <v>4.59</v>
      </c>
      <c r="D8" s="218">
        <v>100</v>
      </c>
      <c r="E8" s="218">
        <v>110.86</v>
      </c>
      <c r="F8" s="218">
        <v>115.57</v>
      </c>
      <c r="G8" s="218">
        <v>109.53</v>
      </c>
      <c r="H8" s="218">
        <v>118.91</v>
      </c>
      <c r="I8" s="218">
        <v>129.53</v>
      </c>
      <c r="J8" s="218">
        <v>126.72</v>
      </c>
      <c r="K8" s="218">
        <v>137.69</v>
      </c>
      <c r="L8" s="219">
        <v>8.65</v>
      </c>
    </row>
    <row r="9" spans="1:17">
      <c r="A9" s="203"/>
      <c r="B9" s="204" t="s">
        <v>53</v>
      </c>
      <c r="C9" s="218">
        <v>2.23</v>
      </c>
      <c r="D9" s="218">
        <v>100</v>
      </c>
      <c r="E9" s="218">
        <v>105.58</v>
      </c>
      <c r="F9" s="218">
        <v>108</v>
      </c>
      <c r="G9" s="218">
        <v>106.58</v>
      </c>
      <c r="H9" s="218">
        <v>108.92</v>
      </c>
      <c r="I9" s="218">
        <v>110.41</v>
      </c>
      <c r="J9" s="218">
        <v>105.73</v>
      </c>
      <c r="K9" s="218">
        <v>105.63</v>
      </c>
      <c r="L9" s="219">
        <v>-0.1</v>
      </c>
    </row>
    <row r="10" spans="1:17">
      <c r="A10" s="203"/>
      <c r="B10" s="205" t="s">
        <v>52</v>
      </c>
      <c r="C10" s="218">
        <v>0.23</v>
      </c>
      <c r="D10" s="218">
        <v>100</v>
      </c>
      <c r="E10" s="218">
        <v>140.04</v>
      </c>
      <c r="F10" s="218">
        <v>130.96</v>
      </c>
      <c r="G10" s="218">
        <v>125.17</v>
      </c>
      <c r="H10" s="218">
        <v>107.72</v>
      </c>
      <c r="I10" s="218">
        <v>104.39</v>
      </c>
      <c r="J10" s="218">
        <v>103.28</v>
      </c>
      <c r="K10" s="218">
        <v>105.75</v>
      </c>
      <c r="L10" s="219">
        <v>2.39</v>
      </c>
    </row>
    <row r="11" spans="1:17">
      <c r="A11" s="215">
        <v>2</v>
      </c>
      <c r="B11" s="197" t="s">
        <v>93</v>
      </c>
      <c r="C11" s="216">
        <v>6.87</v>
      </c>
      <c r="D11" s="216">
        <v>100</v>
      </c>
      <c r="E11" s="216">
        <v>107.71</v>
      </c>
      <c r="F11" s="216">
        <v>112.79</v>
      </c>
      <c r="G11" s="216">
        <v>110.25</v>
      </c>
      <c r="H11" s="216">
        <v>125.54</v>
      </c>
      <c r="I11" s="216">
        <v>133.71</v>
      </c>
      <c r="J11" s="216">
        <v>145.84</v>
      </c>
      <c r="K11" s="216">
        <v>150.96</v>
      </c>
      <c r="L11" s="217">
        <v>3.52</v>
      </c>
    </row>
    <row r="12" spans="1:17">
      <c r="A12" s="203"/>
      <c r="B12" s="20" t="s">
        <v>121</v>
      </c>
      <c r="C12" s="218">
        <v>1.37</v>
      </c>
      <c r="D12" s="218">
        <v>100</v>
      </c>
      <c r="E12" s="218">
        <v>104.54</v>
      </c>
      <c r="F12" s="218">
        <v>108.06</v>
      </c>
      <c r="G12" s="218">
        <v>114.46</v>
      </c>
      <c r="H12" s="218">
        <v>131.38999999999999</v>
      </c>
      <c r="I12" s="218">
        <v>140.18</v>
      </c>
      <c r="J12" s="218">
        <v>147.4</v>
      </c>
      <c r="K12" s="218">
        <v>149.81</v>
      </c>
      <c r="L12" s="219">
        <v>1.64</v>
      </c>
    </row>
    <row r="13" spans="1:17">
      <c r="A13" s="203"/>
      <c r="B13" s="20" t="s">
        <v>122</v>
      </c>
      <c r="C13" s="218">
        <v>1.5</v>
      </c>
      <c r="D13" s="218">
        <v>100</v>
      </c>
      <c r="E13" s="218">
        <v>113.63</v>
      </c>
      <c r="F13" s="218">
        <v>116.71</v>
      </c>
      <c r="G13" s="218">
        <v>107.03</v>
      </c>
      <c r="H13" s="218">
        <v>117.29</v>
      </c>
      <c r="I13" s="218">
        <v>120.25</v>
      </c>
      <c r="J13" s="218">
        <v>129.63</v>
      </c>
      <c r="K13" s="218">
        <v>132.19999999999999</v>
      </c>
      <c r="L13" s="219">
        <v>1.98</v>
      </c>
    </row>
    <row r="14" spans="1:17">
      <c r="A14" s="203"/>
      <c r="B14" s="20" t="s">
        <v>73</v>
      </c>
      <c r="C14" s="218">
        <v>0.19</v>
      </c>
      <c r="D14" s="218">
        <v>100</v>
      </c>
      <c r="E14" s="218">
        <v>82.86</v>
      </c>
      <c r="F14" s="218">
        <v>76.989999999999995</v>
      </c>
      <c r="G14" s="218">
        <v>68.569999999999993</v>
      </c>
      <c r="H14" s="218">
        <v>58.81</v>
      </c>
      <c r="I14" s="218">
        <v>57.28</v>
      </c>
      <c r="J14" s="218">
        <v>57.74</v>
      </c>
      <c r="K14" s="218">
        <v>56.59</v>
      </c>
      <c r="L14" s="219">
        <v>-5.29</v>
      </c>
    </row>
    <row r="15" spans="1:17">
      <c r="A15" s="203"/>
      <c r="B15" s="20" t="s">
        <v>75</v>
      </c>
      <c r="C15" s="218">
        <v>0.13</v>
      </c>
      <c r="D15" s="218">
        <v>100</v>
      </c>
      <c r="E15" s="218">
        <v>131.72</v>
      </c>
      <c r="F15" s="218">
        <v>123.35</v>
      </c>
      <c r="G15" s="218">
        <v>135.24</v>
      </c>
      <c r="H15" s="218">
        <v>133.88</v>
      </c>
      <c r="I15" s="218">
        <v>133.69999999999999</v>
      </c>
      <c r="J15" s="218">
        <v>144.41999999999999</v>
      </c>
      <c r="K15" s="218">
        <v>140.97</v>
      </c>
      <c r="L15" s="219">
        <v>-2.39</v>
      </c>
    </row>
    <row r="16" spans="1:17">
      <c r="A16" s="203"/>
      <c r="B16" s="20" t="s">
        <v>74</v>
      </c>
      <c r="C16" s="218">
        <v>3.68</v>
      </c>
      <c r="D16" s="218">
        <v>100</v>
      </c>
      <c r="E16" s="218">
        <v>106.93</v>
      </c>
      <c r="F16" s="218">
        <v>114.45</v>
      </c>
      <c r="G16" s="218">
        <v>111.28</v>
      </c>
      <c r="H16" s="218">
        <v>129.88999999999999</v>
      </c>
      <c r="I16" s="218">
        <v>140.76</v>
      </c>
      <c r="J16" s="218">
        <v>156.37</v>
      </c>
      <c r="K16" s="218">
        <v>164.29</v>
      </c>
      <c r="L16" s="219">
        <v>5.0599999999999996</v>
      </c>
    </row>
    <row r="17" spans="1:12">
      <c r="A17" s="215">
        <v>3</v>
      </c>
      <c r="B17" s="197" t="s">
        <v>102</v>
      </c>
      <c r="C17" s="216">
        <v>21.57</v>
      </c>
      <c r="D17" s="216">
        <v>100</v>
      </c>
      <c r="E17" s="216">
        <v>86.12</v>
      </c>
      <c r="F17" s="216">
        <v>92.36</v>
      </c>
      <c r="G17" s="216">
        <v>93.59</v>
      </c>
      <c r="H17" s="216">
        <v>95.46</v>
      </c>
      <c r="I17" s="216">
        <v>98.555999999999997</v>
      </c>
      <c r="J17" s="216">
        <v>106.45</v>
      </c>
      <c r="K17" s="216">
        <v>107.83</v>
      </c>
      <c r="L17" s="217">
        <v>1.3</v>
      </c>
    </row>
    <row r="18" spans="1:12">
      <c r="A18" s="203"/>
      <c r="B18" s="20" t="s">
        <v>103</v>
      </c>
      <c r="C18" s="218">
        <v>2.72</v>
      </c>
      <c r="D18" s="218">
        <v>100</v>
      </c>
      <c r="E18" s="218">
        <v>106.48</v>
      </c>
      <c r="F18" s="218">
        <v>111</v>
      </c>
      <c r="G18" s="218">
        <v>106.88</v>
      </c>
      <c r="H18" s="218">
        <v>113.41</v>
      </c>
      <c r="I18" s="218">
        <v>117.62</v>
      </c>
      <c r="J18" s="218">
        <v>120.55</v>
      </c>
      <c r="K18" s="218">
        <v>124.1</v>
      </c>
      <c r="L18" s="219">
        <v>2.94</v>
      </c>
    </row>
    <row r="19" spans="1:12" s="202" customFormat="1">
      <c r="A19" s="196"/>
      <c r="B19" s="20" t="s">
        <v>123</v>
      </c>
      <c r="C19" s="218">
        <v>10.07</v>
      </c>
      <c r="D19" s="218">
        <v>100</v>
      </c>
      <c r="E19" s="218">
        <v>65.040000000000006</v>
      </c>
      <c r="F19" s="218">
        <v>75.790000000000006</v>
      </c>
      <c r="G19" s="218">
        <v>75.33</v>
      </c>
      <c r="H19" s="218">
        <v>80.709999999999994</v>
      </c>
      <c r="I19" s="218">
        <v>79.17</v>
      </c>
      <c r="J19" s="218">
        <v>86.25</v>
      </c>
      <c r="K19" s="218">
        <v>83.67</v>
      </c>
      <c r="L19" s="219">
        <v>-2.99</v>
      </c>
    </row>
    <row r="20" spans="1:12">
      <c r="A20" s="203"/>
      <c r="B20" s="20" t="s">
        <v>124</v>
      </c>
      <c r="C20" s="218">
        <v>5.73</v>
      </c>
      <c r="D20" s="218">
        <v>100</v>
      </c>
      <c r="E20" s="218">
        <v>105.58</v>
      </c>
      <c r="F20" s="218">
        <v>107.41</v>
      </c>
      <c r="G20" s="218">
        <v>112.36</v>
      </c>
      <c r="H20" s="218">
        <v>106.82</v>
      </c>
      <c r="I20" s="218">
        <v>118.52</v>
      </c>
      <c r="J20" s="218">
        <v>131.52000000000001</v>
      </c>
      <c r="K20" s="218">
        <v>138.16</v>
      </c>
      <c r="L20" s="219">
        <v>5.05</v>
      </c>
    </row>
    <row r="21" spans="1:12">
      <c r="A21" s="203"/>
      <c r="B21" s="20" t="s">
        <v>125</v>
      </c>
      <c r="C21" s="218">
        <v>3.05</v>
      </c>
      <c r="D21" s="218">
        <v>100</v>
      </c>
      <c r="E21" s="218">
        <v>101</v>
      </c>
      <c r="F21" s="218">
        <v>102.2</v>
      </c>
      <c r="G21" s="218">
        <v>106.82</v>
      </c>
      <c r="H21" s="218">
        <v>106.82</v>
      </c>
      <c r="I21" s="218">
        <v>108.05</v>
      </c>
      <c r="J21" s="218">
        <v>113.46</v>
      </c>
      <c r="K21" s="218">
        <v>116.1</v>
      </c>
      <c r="L21" s="219">
        <v>2.33</v>
      </c>
    </row>
    <row r="22" spans="1:12">
      <c r="A22" s="215">
        <v>4</v>
      </c>
      <c r="B22" s="197" t="s">
        <v>126</v>
      </c>
      <c r="C22" s="216">
        <v>27.66</v>
      </c>
      <c r="D22" s="216">
        <v>100</v>
      </c>
      <c r="E22" s="216">
        <v>103.13</v>
      </c>
      <c r="F22" s="216">
        <v>109.55</v>
      </c>
      <c r="G22" s="216">
        <v>113.56</v>
      </c>
      <c r="H22" s="216">
        <v>116.44</v>
      </c>
      <c r="I22" s="216">
        <v>119.2</v>
      </c>
      <c r="J22" s="216">
        <v>122.45</v>
      </c>
      <c r="K22" s="216">
        <v>126.1</v>
      </c>
      <c r="L22" s="217">
        <v>2.98</v>
      </c>
    </row>
    <row r="23" spans="1:12" s="202" customFormat="1">
      <c r="A23" s="196"/>
      <c r="B23" s="20" t="s">
        <v>127</v>
      </c>
      <c r="C23" s="218">
        <v>15.84</v>
      </c>
      <c r="D23" s="218">
        <v>100</v>
      </c>
      <c r="E23" s="218">
        <v>106.41</v>
      </c>
      <c r="F23" s="218">
        <v>112.01</v>
      </c>
      <c r="G23" s="218">
        <v>115.98</v>
      </c>
      <c r="H23" s="218">
        <v>118.74</v>
      </c>
      <c r="I23" s="218">
        <v>121.4</v>
      </c>
      <c r="J23" s="218">
        <v>124.4</v>
      </c>
      <c r="K23" s="218">
        <v>128.24</v>
      </c>
      <c r="L23" s="219">
        <v>3.08</v>
      </c>
    </row>
    <row r="24" spans="1:12">
      <c r="A24" s="203"/>
      <c r="B24" s="20" t="s">
        <v>128</v>
      </c>
      <c r="C24" s="218">
        <v>4.51</v>
      </c>
      <c r="D24" s="218">
        <v>100</v>
      </c>
      <c r="E24" s="218">
        <v>105.97</v>
      </c>
      <c r="F24" s="218">
        <v>114.72</v>
      </c>
      <c r="G24" s="218">
        <v>118.63</v>
      </c>
      <c r="H24" s="218">
        <v>120.87</v>
      </c>
      <c r="I24" s="218">
        <v>123.1</v>
      </c>
      <c r="J24" s="218">
        <v>126.21</v>
      </c>
      <c r="K24" s="218">
        <v>128.88999999999999</v>
      </c>
      <c r="L24" s="219">
        <v>2.12</v>
      </c>
    </row>
    <row r="25" spans="1:12">
      <c r="A25" s="203"/>
      <c r="B25" s="20" t="s">
        <v>129</v>
      </c>
      <c r="C25" s="218">
        <v>3.99</v>
      </c>
      <c r="D25" s="218">
        <v>100</v>
      </c>
      <c r="E25" s="218">
        <v>92.7</v>
      </c>
      <c r="F25" s="218">
        <v>99.47</v>
      </c>
      <c r="G25" s="218">
        <v>102.37</v>
      </c>
      <c r="H25" s="218">
        <v>103.87</v>
      </c>
      <c r="I25" s="218">
        <v>105.68</v>
      </c>
      <c r="J25" s="218">
        <v>107.9</v>
      </c>
      <c r="K25" s="218">
        <v>109.98</v>
      </c>
      <c r="L25" s="219">
        <v>1.92</v>
      </c>
    </row>
    <row r="26" spans="1:12">
      <c r="A26" s="203"/>
      <c r="B26" s="20" t="s">
        <v>130</v>
      </c>
      <c r="C26" s="218">
        <v>0.75</v>
      </c>
      <c r="D26" s="218">
        <v>100</v>
      </c>
      <c r="E26" s="218">
        <v>96.17</v>
      </c>
      <c r="F26" s="218">
        <v>100.85</v>
      </c>
      <c r="G26" s="218">
        <v>106.68</v>
      </c>
      <c r="H26" s="218">
        <v>113.48</v>
      </c>
      <c r="I26" s="218">
        <v>119.36</v>
      </c>
      <c r="J26" s="218">
        <v>124.2</v>
      </c>
      <c r="K26" s="218">
        <v>127.09</v>
      </c>
      <c r="L26" s="219">
        <v>2.33</v>
      </c>
    </row>
    <row r="27" spans="1:12" s="207" customFormat="1">
      <c r="A27" s="206"/>
      <c r="B27" s="20" t="s">
        <v>131</v>
      </c>
      <c r="C27" s="218">
        <v>1.01</v>
      </c>
      <c r="D27" s="218">
        <v>100</v>
      </c>
      <c r="E27" s="218">
        <v>96.06</v>
      </c>
      <c r="F27" s="218">
        <v>105.4</v>
      </c>
      <c r="G27" s="218">
        <v>112.42</v>
      </c>
      <c r="H27" s="218">
        <v>119.62</v>
      </c>
      <c r="I27" s="218">
        <v>124.57</v>
      </c>
      <c r="J27" s="218">
        <v>130.25</v>
      </c>
      <c r="K27" s="218">
        <v>136.04</v>
      </c>
      <c r="L27" s="219">
        <v>4.4400000000000004</v>
      </c>
    </row>
    <row r="28" spans="1:12">
      <c r="A28" s="203"/>
      <c r="B28" s="20" t="s">
        <v>132</v>
      </c>
      <c r="C28" s="218">
        <v>1.55</v>
      </c>
      <c r="D28" s="218">
        <v>100</v>
      </c>
      <c r="E28" s="218">
        <v>96.19</v>
      </c>
      <c r="F28" s="218">
        <v>102.27</v>
      </c>
      <c r="G28" s="218">
        <v>106.99</v>
      </c>
      <c r="H28" s="218">
        <v>111.77</v>
      </c>
      <c r="I28" s="218">
        <v>116.67</v>
      </c>
      <c r="J28" s="218">
        <v>123.1</v>
      </c>
      <c r="K28" s="218">
        <v>130.65</v>
      </c>
      <c r="L28" s="219">
        <v>6.13</v>
      </c>
    </row>
    <row r="29" spans="1:12">
      <c r="A29" s="215">
        <v>5</v>
      </c>
      <c r="B29" s="197" t="s">
        <v>4</v>
      </c>
      <c r="C29" s="216">
        <v>0.99</v>
      </c>
      <c r="D29" s="216">
        <v>100</v>
      </c>
      <c r="E29" s="216">
        <v>124.47</v>
      </c>
      <c r="F29" s="216">
        <v>131.97999999999999</v>
      </c>
      <c r="G29" s="216">
        <v>141.46</v>
      </c>
      <c r="H29" s="216">
        <v>146.49</v>
      </c>
      <c r="I29" s="216">
        <v>180.47</v>
      </c>
      <c r="J29" s="216">
        <v>189.27</v>
      </c>
      <c r="K29" s="216">
        <v>199.11</v>
      </c>
      <c r="L29" s="217">
        <v>5.2</v>
      </c>
    </row>
    <row r="30" spans="1:12" s="207" customFormat="1">
      <c r="A30" s="220">
        <v>6</v>
      </c>
      <c r="B30" s="221" t="s">
        <v>125</v>
      </c>
      <c r="C30" s="222">
        <v>9.24</v>
      </c>
      <c r="D30" s="222">
        <v>100</v>
      </c>
      <c r="E30" s="222">
        <v>101</v>
      </c>
      <c r="F30" s="222">
        <v>100.77</v>
      </c>
      <c r="G30" s="222">
        <v>100.62</v>
      </c>
      <c r="H30" s="222">
        <v>100.9</v>
      </c>
      <c r="I30" s="222">
        <v>100.47</v>
      </c>
      <c r="J30" s="222">
        <v>104.59</v>
      </c>
      <c r="K30" s="222">
        <v>105.22</v>
      </c>
      <c r="L30" s="223">
        <v>0.6</v>
      </c>
    </row>
    <row r="31" spans="1:12" ht="13.5" thickBot="1">
      <c r="A31" s="224"/>
      <c r="B31" s="225" t="s">
        <v>133</v>
      </c>
      <c r="C31" s="226">
        <v>100</v>
      </c>
      <c r="D31" s="226">
        <v>100</v>
      </c>
      <c r="E31" s="226">
        <v>104.15</v>
      </c>
      <c r="F31" s="226">
        <v>108.63</v>
      </c>
      <c r="G31" s="226">
        <v>109.5</v>
      </c>
      <c r="H31" s="226">
        <v>112.61</v>
      </c>
      <c r="I31" s="226">
        <v>118.12</v>
      </c>
      <c r="J31" s="226">
        <v>123.24</v>
      </c>
      <c r="K31" s="226">
        <v>125.36</v>
      </c>
      <c r="L31" s="227">
        <v>1.72</v>
      </c>
    </row>
    <row r="32" spans="1:12" ht="18.75" customHeight="1" thickTop="1">
      <c r="L32" s="228" t="s">
        <v>106</v>
      </c>
    </row>
    <row r="33" spans="2:12" ht="18.75" customHeight="1"/>
    <row r="34" spans="2:12" ht="18.75" customHeight="1"/>
    <row r="35" spans="2:12" ht="18.75" customHeight="1"/>
    <row r="36" spans="2:12" s="202" customFormat="1" ht="18.75" customHeight="1">
      <c r="B36" s="3"/>
      <c r="C36" s="228"/>
      <c r="D36" s="228"/>
      <c r="E36" s="228"/>
      <c r="F36" s="228"/>
      <c r="G36" s="228"/>
      <c r="H36" s="228"/>
      <c r="I36" s="228"/>
      <c r="J36" s="228"/>
      <c r="K36" s="228"/>
      <c r="L36" s="228"/>
    </row>
  </sheetData>
  <mergeCells count="12">
    <mergeCell ref="K3:K4"/>
    <mergeCell ref="L3:L4"/>
    <mergeCell ref="A2:L2"/>
    <mergeCell ref="A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1.18" right="1.1200000000000001" top="1.24" bottom="1.07" header="0.3" footer="0.3"/>
  <pageSetup paperSize="9" scale="75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tabSelected="1" workbookViewId="0">
      <selection activeCell="X27" sqref="X27"/>
    </sheetView>
  </sheetViews>
  <sheetFormatPr defaultColWidth="7.77734375" defaultRowHeight="12.75"/>
  <cols>
    <col min="1" max="1" width="3" style="3" customWidth="1"/>
    <col min="2" max="2" width="18.88671875" style="3" customWidth="1"/>
    <col min="3" max="3" width="12.44140625" style="248" bestFit="1" customWidth="1"/>
    <col min="4" max="12" width="6.88671875" style="248" bestFit="1" customWidth="1"/>
    <col min="13" max="13" width="7.6640625" style="248" bestFit="1" customWidth="1"/>
    <col min="14" max="14" width="6.88671875" style="248" bestFit="1" customWidth="1"/>
    <col min="15" max="15" width="6.88671875" style="3" bestFit="1" customWidth="1"/>
    <col min="16" max="16" width="7.6640625" style="3" bestFit="1" customWidth="1"/>
    <col min="17" max="17" width="7.6640625" style="3" customWidth="1"/>
    <col min="18" max="18" width="8.33203125" style="3" bestFit="1" customWidth="1"/>
    <col min="19" max="19" width="8.33203125" style="3" customWidth="1"/>
    <col min="20" max="255" width="7.77734375" style="3"/>
    <col min="256" max="256" width="3" style="3" customWidth="1"/>
    <col min="257" max="257" width="18.88671875" style="3" customWidth="1"/>
    <col min="258" max="258" width="12.44140625" style="3" bestFit="1" customWidth="1"/>
    <col min="259" max="267" width="6.88671875" style="3" bestFit="1" customWidth="1"/>
    <col min="268" max="268" width="7.6640625" style="3" bestFit="1" customWidth="1"/>
    <col min="269" max="270" width="6.88671875" style="3" bestFit="1" customWidth="1"/>
    <col min="271" max="271" width="7.6640625" style="3" bestFit="1" customWidth="1"/>
    <col min="272" max="272" width="7.6640625" style="3" customWidth="1"/>
    <col min="273" max="273" width="8.33203125" style="3" bestFit="1" customWidth="1"/>
    <col min="274" max="274" width="8.33203125" style="3" customWidth="1"/>
    <col min="275" max="511" width="7.77734375" style="3"/>
    <col min="512" max="512" width="3" style="3" customWidth="1"/>
    <col min="513" max="513" width="18.88671875" style="3" customWidth="1"/>
    <col min="514" max="514" width="12.44140625" style="3" bestFit="1" customWidth="1"/>
    <col min="515" max="523" width="6.88671875" style="3" bestFit="1" customWidth="1"/>
    <col min="524" max="524" width="7.6640625" style="3" bestFit="1" customWidth="1"/>
    <col min="525" max="526" width="6.88671875" style="3" bestFit="1" customWidth="1"/>
    <col min="527" max="527" width="7.6640625" style="3" bestFit="1" customWidth="1"/>
    <col min="528" max="528" width="7.6640625" style="3" customWidth="1"/>
    <col min="529" max="529" width="8.33203125" style="3" bestFit="1" customWidth="1"/>
    <col min="530" max="530" width="8.33203125" style="3" customWidth="1"/>
    <col min="531" max="767" width="7.77734375" style="3"/>
    <col min="768" max="768" width="3" style="3" customWidth="1"/>
    <col min="769" max="769" width="18.88671875" style="3" customWidth="1"/>
    <col min="770" max="770" width="12.44140625" style="3" bestFit="1" customWidth="1"/>
    <col min="771" max="779" width="6.88671875" style="3" bestFit="1" customWidth="1"/>
    <col min="780" max="780" width="7.6640625" style="3" bestFit="1" customWidth="1"/>
    <col min="781" max="782" width="6.88671875" style="3" bestFit="1" customWidth="1"/>
    <col min="783" max="783" width="7.6640625" style="3" bestFit="1" customWidth="1"/>
    <col min="784" max="784" width="7.6640625" style="3" customWidth="1"/>
    <col min="785" max="785" width="8.33203125" style="3" bestFit="1" customWidth="1"/>
    <col min="786" max="786" width="8.33203125" style="3" customWidth="1"/>
    <col min="787" max="1023" width="7.77734375" style="3"/>
    <col min="1024" max="1024" width="3" style="3" customWidth="1"/>
    <col min="1025" max="1025" width="18.88671875" style="3" customWidth="1"/>
    <col min="1026" max="1026" width="12.44140625" style="3" bestFit="1" customWidth="1"/>
    <col min="1027" max="1035" width="6.88671875" style="3" bestFit="1" customWidth="1"/>
    <col min="1036" max="1036" width="7.6640625" style="3" bestFit="1" customWidth="1"/>
    <col min="1037" max="1038" width="6.88671875" style="3" bestFit="1" customWidth="1"/>
    <col min="1039" max="1039" width="7.6640625" style="3" bestFit="1" customWidth="1"/>
    <col min="1040" max="1040" width="7.6640625" style="3" customWidth="1"/>
    <col min="1041" max="1041" width="8.33203125" style="3" bestFit="1" customWidth="1"/>
    <col min="1042" max="1042" width="8.33203125" style="3" customWidth="1"/>
    <col min="1043" max="1279" width="7.77734375" style="3"/>
    <col min="1280" max="1280" width="3" style="3" customWidth="1"/>
    <col min="1281" max="1281" width="18.88671875" style="3" customWidth="1"/>
    <col min="1282" max="1282" width="12.44140625" style="3" bestFit="1" customWidth="1"/>
    <col min="1283" max="1291" width="6.88671875" style="3" bestFit="1" customWidth="1"/>
    <col min="1292" max="1292" width="7.6640625" style="3" bestFit="1" customWidth="1"/>
    <col min="1293" max="1294" width="6.88671875" style="3" bestFit="1" customWidth="1"/>
    <col min="1295" max="1295" width="7.6640625" style="3" bestFit="1" customWidth="1"/>
    <col min="1296" max="1296" width="7.6640625" style="3" customWidth="1"/>
    <col min="1297" max="1297" width="8.33203125" style="3" bestFit="1" customWidth="1"/>
    <col min="1298" max="1298" width="8.33203125" style="3" customWidth="1"/>
    <col min="1299" max="1535" width="7.77734375" style="3"/>
    <col min="1536" max="1536" width="3" style="3" customWidth="1"/>
    <col min="1537" max="1537" width="18.88671875" style="3" customWidth="1"/>
    <col min="1538" max="1538" width="12.44140625" style="3" bestFit="1" customWidth="1"/>
    <col min="1539" max="1547" width="6.88671875" style="3" bestFit="1" customWidth="1"/>
    <col min="1548" max="1548" width="7.6640625" style="3" bestFit="1" customWidth="1"/>
    <col min="1549" max="1550" width="6.88671875" style="3" bestFit="1" customWidth="1"/>
    <col min="1551" max="1551" width="7.6640625" style="3" bestFit="1" customWidth="1"/>
    <col min="1552" max="1552" width="7.6640625" style="3" customWidth="1"/>
    <col min="1553" max="1553" width="8.33203125" style="3" bestFit="1" customWidth="1"/>
    <col min="1554" max="1554" width="8.33203125" style="3" customWidth="1"/>
    <col min="1555" max="1791" width="7.77734375" style="3"/>
    <col min="1792" max="1792" width="3" style="3" customWidth="1"/>
    <col min="1793" max="1793" width="18.88671875" style="3" customWidth="1"/>
    <col min="1794" max="1794" width="12.44140625" style="3" bestFit="1" customWidth="1"/>
    <col min="1795" max="1803" width="6.88671875" style="3" bestFit="1" customWidth="1"/>
    <col min="1804" max="1804" width="7.6640625" style="3" bestFit="1" customWidth="1"/>
    <col min="1805" max="1806" width="6.88671875" style="3" bestFit="1" customWidth="1"/>
    <col min="1807" max="1807" width="7.6640625" style="3" bestFit="1" customWidth="1"/>
    <col min="1808" max="1808" width="7.6640625" style="3" customWidth="1"/>
    <col min="1809" max="1809" width="8.33203125" style="3" bestFit="1" customWidth="1"/>
    <col min="1810" max="1810" width="8.33203125" style="3" customWidth="1"/>
    <col min="1811" max="2047" width="7.77734375" style="3"/>
    <col min="2048" max="2048" width="3" style="3" customWidth="1"/>
    <col min="2049" max="2049" width="18.88671875" style="3" customWidth="1"/>
    <col min="2050" max="2050" width="12.44140625" style="3" bestFit="1" customWidth="1"/>
    <col min="2051" max="2059" width="6.88671875" style="3" bestFit="1" customWidth="1"/>
    <col min="2060" max="2060" width="7.6640625" style="3" bestFit="1" customWidth="1"/>
    <col min="2061" max="2062" width="6.88671875" style="3" bestFit="1" customWidth="1"/>
    <col min="2063" max="2063" width="7.6640625" style="3" bestFit="1" customWidth="1"/>
    <col min="2064" max="2064" width="7.6640625" style="3" customWidth="1"/>
    <col min="2065" max="2065" width="8.33203125" style="3" bestFit="1" customWidth="1"/>
    <col min="2066" max="2066" width="8.33203125" style="3" customWidth="1"/>
    <col min="2067" max="2303" width="7.77734375" style="3"/>
    <col min="2304" max="2304" width="3" style="3" customWidth="1"/>
    <col min="2305" max="2305" width="18.88671875" style="3" customWidth="1"/>
    <col min="2306" max="2306" width="12.44140625" style="3" bestFit="1" customWidth="1"/>
    <col min="2307" max="2315" width="6.88671875" style="3" bestFit="1" customWidth="1"/>
    <col min="2316" max="2316" width="7.6640625" style="3" bestFit="1" customWidth="1"/>
    <col min="2317" max="2318" width="6.88671875" style="3" bestFit="1" customWidth="1"/>
    <col min="2319" max="2319" width="7.6640625" style="3" bestFit="1" customWidth="1"/>
    <col min="2320" max="2320" width="7.6640625" style="3" customWidth="1"/>
    <col min="2321" max="2321" width="8.33203125" style="3" bestFit="1" customWidth="1"/>
    <col min="2322" max="2322" width="8.33203125" style="3" customWidth="1"/>
    <col min="2323" max="2559" width="7.77734375" style="3"/>
    <col min="2560" max="2560" width="3" style="3" customWidth="1"/>
    <col min="2561" max="2561" width="18.88671875" style="3" customWidth="1"/>
    <col min="2562" max="2562" width="12.44140625" style="3" bestFit="1" customWidth="1"/>
    <col min="2563" max="2571" width="6.88671875" style="3" bestFit="1" customWidth="1"/>
    <col min="2572" max="2572" width="7.6640625" style="3" bestFit="1" customWidth="1"/>
    <col min="2573" max="2574" width="6.88671875" style="3" bestFit="1" customWidth="1"/>
    <col min="2575" max="2575" width="7.6640625" style="3" bestFit="1" customWidth="1"/>
    <col min="2576" max="2576" width="7.6640625" style="3" customWidth="1"/>
    <col min="2577" max="2577" width="8.33203125" style="3" bestFit="1" customWidth="1"/>
    <col min="2578" max="2578" width="8.33203125" style="3" customWidth="1"/>
    <col min="2579" max="2815" width="7.77734375" style="3"/>
    <col min="2816" max="2816" width="3" style="3" customWidth="1"/>
    <col min="2817" max="2817" width="18.88671875" style="3" customWidth="1"/>
    <col min="2818" max="2818" width="12.44140625" style="3" bestFit="1" customWidth="1"/>
    <col min="2819" max="2827" width="6.88671875" style="3" bestFit="1" customWidth="1"/>
    <col min="2828" max="2828" width="7.6640625" style="3" bestFit="1" customWidth="1"/>
    <col min="2829" max="2830" width="6.88671875" style="3" bestFit="1" customWidth="1"/>
    <col min="2831" max="2831" width="7.6640625" style="3" bestFit="1" customWidth="1"/>
    <col min="2832" max="2832" width="7.6640625" style="3" customWidth="1"/>
    <col min="2833" max="2833" width="8.33203125" style="3" bestFit="1" customWidth="1"/>
    <col min="2834" max="2834" width="8.33203125" style="3" customWidth="1"/>
    <col min="2835" max="3071" width="7.77734375" style="3"/>
    <col min="3072" max="3072" width="3" style="3" customWidth="1"/>
    <col min="3073" max="3073" width="18.88671875" style="3" customWidth="1"/>
    <col min="3074" max="3074" width="12.44140625" style="3" bestFit="1" customWidth="1"/>
    <col min="3075" max="3083" width="6.88671875" style="3" bestFit="1" customWidth="1"/>
    <col min="3084" max="3084" width="7.6640625" style="3" bestFit="1" customWidth="1"/>
    <col min="3085" max="3086" width="6.88671875" style="3" bestFit="1" customWidth="1"/>
    <col min="3087" max="3087" width="7.6640625" style="3" bestFit="1" customWidth="1"/>
    <col min="3088" max="3088" width="7.6640625" style="3" customWidth="1"/>
    <col min="3089" max="3089" width="8.33203125" style="3" bestFit="1" customWidth="1"/>
    <col min="3090" max="3090" width="8.33203125" style="3" customWidth="1"/>
    <col min="3091" max="3327" width="7.77734375" style="3"/>
    <col min="3328" max="3328" width="3" style="3" customWidth="1"/>
    <col min="3329" max="3329" width="18.88671875" style="3" customWidth="1"/>
    <col min="3330" max="3330" width="12.44140625" style="3" bestFit="1" customWidth="1"/>
    <col min="3331" max="3339" width="6.88671875" style="3" bestFit="1" customWidth="1"/>
    <col min="3340" max="3340" width="7.6640625" style="3" bestFit="1" customWidth="1"/>
    <col min="3341" max="3342" width="6.88671875" style="3" bestFit="1" customWidth="1"/>
    <col min="3343" max="3343" width="7.6640625" style="3" bestFit="1" customWidth="1"/>
    <col min="3344" max="3344" width="7.6640625" style="3" customWidth="1"/>
    <col min="3345" max="3345" width="8.33203125" style="3" bestFit="1" customWidth="1"/>
    <col min="3346" max="3346" width="8.33203125" style="3" customWidth="1"/>
    <col min="3347" max="3583" width="7.77734375" style="3"/>
    <col min="3584" max="3584" width="3" style="3" customWidth="1"/>
    <col min="3585" max="3585" width="18.88671875" style="3" customWidth="1"/>
    <col min="3586" max="3586" width="12.44140625" style="3" bestFit="1" customWidth="1"/>
    <col min="3587" max="3595" width="6.88671875" style="3" bestFit="1" customWidth="1"/>
    <col min="3596" max="3596" width="7.6640625" style="3" bestFit="1" customWidth="1"/>
    <col min="3597" max="3598" width="6.88671875" style="3" bestFit="1" customWidth="1"/>
    <col min="3599" max="3599" width="7.6640625" style="3" bestFit="1" customWidth="1"/>
    <col min="3600" max="3600" width="7.6640625" style="3" customWidth="1"/>
    <col min="3601" max="3601" width="8.33203125" style="3" bestFit="1" customWidth="1"/>
    <col min="3602" max="3602" width="8.33203125" style="3" customWidth="1"/>
    <col min="3603" max="3839" width="7.77734375" style="3"/>
    <col min="3840" max="3840" width="3" style="3" customWidth="1"/>
    <col min="3841" max="3841" width="18.88671875" style="3" customWidth="1"/>
    <col min="3842" max="3842" width="12.44140625" style="3" bestFit="1" customWidth="1"/>
    <col min="3843" max="3851" width="6.88671875" style="3" bestFit="1" customWidth="1"/>
    <col min="3852" max="3852" width="7.6640625" style="3" bestFit="1" customWidth="1"/>
    <col min="3853" max="3854" width="6.88671875" style="3" bestFit="1" customWidth="1"/>
    <col min="3855" max="3855" width="7.6640625" style="3" bestFit="1" customWidth="1"/>
    <col min="3856" max="3856" width="7.6640625" style="3" customWidth="1"/>
    <col min="3857" max="3857" width="8.33203125" style="3" bestFit="1" customWidth="1"/>
    <col min="3858" max="3858" width="8.33203125" style="3" customWidth="1"/>
    <col min="3859" max="4095" width="7.77734375" style="3"/>
    <col min="4096" max="4096" width="3" style="3" customWidth="1"/>
    <col min="4097" max="4097" width="18.88671875" style="3" customWidth="1"/>
    <col min="4098" max="4098" width="12.44140625" style="3" bestFit="1" customWidth="1"/>
    <col min="4099" max="4107" width="6.88671875" style="3" bestFit="1" customWidth="1"/>
    <col min="4108" max="4108" width="7.6640625" style="3" bestFit="1" customWidth="1"/>
    <col min="4109" max="4110" width="6.88671875" style="3" bestFit="1" customWidth="1"/>
    <col min="4111" max="4111" width="7.6640625" style="3" bestFit="1" customWidth="1"/>
    <col min="4112" max="4112" width="7.6640625" style="3" customWidth="1"/>
    <col min="4113" max="4113" width="8.33203125" style="3" bestFit="1" customWidth="1"/>
    <col min="4114" max="4114" width="8.33203125" style="3" customWidth="1"/>
    <col min="4115" max="4351" width="7.77734375" style="3"/>
    <col min="4352" max="4352" width="3" style="3" customWidth="1"/>
    <col min="4353" max="4353" width="18.88671875" style="3" customWidth="1"/>
    <col min="4354" max="4354" width="12.44140625" style="3" bestFit="1" customWidth="1"/>
    <col min="4355" max="4363" width="6.88671875" style="3" bestFit="1" customWidth="1"/>
    <col min="4364" max="4364" width="7.6640625" style="3" bestFit="1" customWidth="1"/>
    <col min="4365" max="4366" width="6.88671875" style="3" bestFit="1" customWidth="1"/>
    <col min="4367" max="4367" width="7.6640625" style="3" bestFit="1" customWidth="1"/>
    <col min="4368" max="4368" width="7.6640625" style="3" customWidth="1"/>
    <col min="4369" max="4369" width="8.33203125" style="3" bestFit="1" customWidth="1"/>
    <col min="4370" max="4370" width="8.33203125" style="3" customWidth="1"/>
    <col min="4371" max="4607" width="7.77734375" style="3"/>
    <col min="4608" max="4608" width="3" style="3" customWidth="1"/>
    <col min="4609" max="4609" width="18.88671875" style="3" customWidth="1"/>
    <col min="4610" max="4610" width="12.44140625" style="3" bestFit="1" customWidth="1"/>
    <col min="4611" max="4619" width="6.88671875" style="3" bestFit="1" customWidth="1"/>
    <col min="4620" max="4620" width="7.6640625" style="3" bestFit="1" customWidth="1"/>
    <col min="4621" max="4622" width="6.88671875" style="3" bestFit="1" customWidth="1"/>
    <col min="4623" max="4623" width="7.6640625" style="3" bestFit="1" customWidth="1"/>
    <col min="4624" max="4624" width="7.6640625" style="3" customWidth="1"/>
    <col min="4625" max="4625" width="8.33203125" style="3" bestFit="1" customWidth="1"/>
    <col min="4626" max="4626" width="8.33203125" style="3" customWidth="1"/>
    <col min="4627" max="4863" width="7.77734375" style="3"/>
    <col min="4864" max="4864" width="3" style="3" customWidth="1"/>
    <col min="4865" max="4865" width="18.88671875" style="3" customWidth="1"/>
    <col min="4866" max="4866" width="12.44140625" style="3" bestFit="1" customWidth="1"/>
    <col min="4867" max="4875" width="6.88671875" style="3" bestFit="1" customWidth="1"/>
    <col min="4876" max="4876" width="7.6640625" style="3" bestFit="1" customWidth="1"/>
    <col min="4877" max="4878" width="6.88671875" style="3" bestFit="1" customWidth="1"/>
    <col min="4879" max="4879" width="7.6640625" style="3" bestFit="1" customWidth="1"/>
    <col min="4880" max="4880" width="7.6640625" style="3" customWidth="1"/>
    <col min="4881" max="4881" width="8.33203125" style="3" bestFit="1" customWidth="1"/>
    <col min="4882" max="4882" width="8.33203125" style="3" customWidth="1"/>
    <col min="4883" max="5119" width="7.77734375" style="3"/>
    <col min="5120" max="5120" width="3" style="3" customWidth="1"/>
    <col min="5121" max="5121" width="18.88671875" style="3" customWidth="1"/>
    <col min="5122" max="5122" width="12.44140625" style="3" bestFit="1" customWidth="1"/>
    <col min="5123" max="5131" width="6.88671875" style="3" bestFit="1" customWidth="1"/>
    <col min="5132" max="5132" width="7.6640625" style="3" bestFit="1" customWidth="1"/>
    <col min="5133" max="5134" width="6.88671875" style="3" bestFit="1" customWidth="1"/>
    <col min="5135" max="5135" width="7.6640625" style="3" bestFit="1" customWidth="1"/>
    <col min="5136" max="5136" width="7.6640625" style="3" customWidth="1"/>
    <col min="5137" max="5137" width="8.33203125" style="3" bestFit="1" customWidth="1"/>
    <col min="5138" max="5138" width="8.33203125" style="3" customWidth="1"/>
    <col min="5139" max="5375" width="7.77734375" style="3"/>
    <col min="5376" max="5376" width="3" style="3" customWidth="1"/>
    <col min="5377" max="5377" width="18.88671875" style="3" customWidth="1"/>
    <col min="5378" max="5378" width="12.44140625" style="3" bestFit="1" customWidth="1"/>
    <col min="5379" max="5387" width="6.88671875" style="3" bestFit="1" customWidth="1"/>
    <col min="5388" max="5388" width="7.6640625" style="3" bestFit="1" customWidth="1"/>
    <col min="5389" max="5390" width="6.88671875" style="3" bestFit="1" customWidth="1"/>
    <col min="5391" max="5391" width="7.6640625" style="3" bestFit="1" customWidth="1"/>
    <col min="5392" max="5392" width="7.6640625" style="3" customWidth="1"/>
    <col min="5393" max="5393" width="8.33203125" style="3" bestFit="1" customWidth="1"/>
    <col min="5394" max="5394" width="8.33203125" style="3" customWidth="1"/>
    <col min="5395" max="5631" width="7.77734375" style="3"/>
    <col min="5632" max="5632" width="3" style="3" customWidth="1"/>
    <col min="5633" max="5633" width="18.88671875" style="3" customWidth="1"/>
    <col min="5634" max="5634" width="12.44140625" style="3" bestFit="1" customWidth="1"/>
    <col min="5635" max="5643" width="6.88671875" style="3" bestFit="1" customWidth="1"/>
    <col min="5644" max="5644" width="7.6640625" style="3" bestFit="1" customWidth="1"/>
    <col min="5645" max="5646" width="6.88671875" style="3" bestFit="1" customWidth="1"/>
    <col min="5647" max="5647" width="7.6640625" style="3" bestFit="1" customWidth="1"/>
    <col min="5648" max="5648" width="7.6640625" style="3" customWidth="1"/>
    <col min="5649" max="5649" width="8.33203125" style="3" bestFit="1" customWidth="1"/>
    <col min="5650" max="5650" width="8.33203125" style="3" customWidth="1"/>
    <col min="5651" max="5887" width="7.77734375" style="3"/>
    <col min="5888" max="5888" width="3" style="3" customWidth="1"/>
    <col min="5889" max="5889" width="18.88671875" style="3" customWidth="1"/>
    <col min="5890" max="5890" width="12.44140625" style="3" bestFit="1" customWidth="1"/>
    <col min="5891" max="5899" width="6.88671875" style="3" bestFit="1" customWidth="1"/>
    <col min="5900" max="5900" width="7.6640625" style="3" bestFit="1" customWidth="1"/>
    <col min="5901" max="5902" width="6.88671875" style="3" bestFit="1" customWidth="1"/>
    <col min="5903" max="5903" width="7.6640625" style="3" bestFit="1" customWidth="1"/>
    <col min="5904" max="5904" width="7.6640625" style="3" customWidth="1"/>
    <col min="5905" max="5905" width="8.33203125" style="3" bestFit="1" customWidth="1"/>
    <col min="5906" max="5906" width="8.33203125" style="3" customWidth="1"/>
    <col min="5907" max="6143" width="7.77734375" style="3"/>
    <col min="6144" max="6144" width="3" style="3" customWidth="1"/>
    <col min="6145" max="6145" width="18.88671875" style="3" customWidth="1"/>
    <col min="6146" max="6146" width="12.44140625" style="3" bestFit="1" customWidth="1"/>
    <col min="6147" max="6155" width="6.88671875" style="3" bestFit="1" customWidth="1"/>
    <col min="6156" max="6156" width="7.6640625" style="3" bestFit="1" customWidth="1"/>
    <col min="6157" max="6158" width="6.88671875" style="3" bestFit="1" customWidth="1"/>
    <col min="6159" max="6159" width="7.6640625" style="3" bestFit="1" customWidth="1"/>
    <col min="6160" max="6160" width="7.6640625" style="3" customWidth="1"/>
    <col min="6161" max="6161" width="8.33203125" style="3" bestFit="1" customWidth="1"/>
    <col min="6162" max="6162" width="8.33203125" style="3" customWidth="1"/>
    <col min="6163" max="6399" width="7.77734375" style="3"/>
    <col min="6400" max="6400" width="3" style="3" customWidth="1"/>
    <col min="6401" max="6401" width="18.88671875" style="3" customWidth="1"/>
    <col min="6402" max="6402" width="12.44140625" style="3" bestFit="1" customWidth="1"/>
    <col min="6403" max="6411" width="6.88671875" style="3" bestFit="1" customWidth="1"/>
    <col min="6412" max="6412" width="7.6640625" style="3" bestFit="1" customWidth="1"/>
    <col min="6413" max="6414" width="6.88671875" style="3" bestFit="1" customWidth="1"/>
    <col min="6415" max="6415" width="7.6640625" style="3" bestFit="1" customWidth="1"/>
    <col min="6416" max="6416" width="7.6640625" style="3" customWidth="1"/>
    <col min="6417" max="6417" width="8.33203125" style="3" bestFit="1" customWidth="1"/>
    <col min="6418" max="6418" width="8.33203125" style="3" customWidth="1"/>
    <col min="6419" max="6655" width="7.77734375" style="3"/>
    <col min="6656" max="6656" width="3" style="3" customWidth="1"/>
    <col min="6657" max="6657" width="18.88671875" style="3" customWidth="1"/>
    <col min="6658" max="6658" width="12.44140625" style="3" bestFit="1" customWidth="1"/>
    <col min="6659" max="6667" width="6.88671875" style="3" bestFit="1" customWidth="1"/>
    <col min="6668" max="6668" width="7.6640625" style="3" bestFit="1" customWidth="1"/>
    <col min="6669" max="6670" width="6.88671875" style="3" bestFit="1" customWidth="1"/>
    <col min="6671" max="6671" width="7.6640625" style="3" bestFit="1" customWidth="1"/>
    <col min="6672" max="6672" width="7.6640625" style="3" customWidth="1"/>
    <col min="6673" max="6673" width="8.33203125" style="3" bestFit="1" customWidth="1"/>
    <col min="6674" max="6674" width="8.33203125" style="3" customWidth="1"/>
    <col min="6675" max="6911" width="7.77734375" style="3"/>
    <col min="6912" max="6912" width="3" style="3" customWidth="1"/>
    <col min="6913" max="6913" width="18.88671875" style="3" customWidth="1"/>
    <col min="6914" max="6914" width="12.44140625" style="3" bestFit="1" customWidth="1"/>
    <col min="6915" max="6923" width="6.88671875" style="3" bestFit="1" customWidth="1"/>
    <col min="6924" max="6924" width="7.6640625" style="3" bestFit="1" customWidth="1"/>
    <col min="6925" max="6926" width="6.88671875" style="3" bestFit="1" customWidth="1"/>
    <col min="6927" max="6927" width="7.6640625" style="3" bestFit="1" customWidth="1"/>
    <col min="6928" max="6928" width="7.6640625" style="3" customWidth="1"/>
    <col min="6929" max="6929" width="8.33203125" style="3" bestFit="1" customWidth="1"/>
    <col min="6930" max="6930" width="8.33203125" style="3" customWidth="1"/>
    <col min="6931" max="7167" width="7.77734375" style="3"/>
    <col min="7168" max="7168" width="3" style="3" customWidth="1"/>
    <col min="7169" max="7169" width="18.88671875" style="3" customWidth="1"/>
    <col min="7170" max="7170" width="12.44140625" style="3" bestFit="1" customWidth="1"/>
    <col min="7171" max="7179" width="6.88671875" style="3" bestFit="1" customWidth="1"/>
    <col min="7180" max="7180" width="7.6640625" style="3" bestFit="1" customWidth="1"/>
    <col min="7181" max="7182" width="6.88671875" style="3" bestFit="1" customWidth="1"/>
    <col min="7183" max="7183" width="7.6640625" style="3" bestFit="1" customWidth="1"/>
    <col min="7184" max="7184" width="7.6640625" style="3" customWidth="1"/>
    <col min="7185" max="7185" width="8.33203125" style="3" bestFit="1" customWidth="1"/>
    <col min="7186" max="7186" width="8.33203125" style="3" customWidth="1"/>
    <col min="7187" max="7423" width="7.77734375" style="3"/>
    <col min="7424" max="7424" width="3" style="3" customWidth="1"/>
    <col min="7425" max="7425" width="18.88671875" style="3" customWidth="1"/>
    <col min="7426" max="7426" width="12.44140625" style="3" bestFit="1" customWidth="1"/>
    <col min="7427" max="7435" width="6.88671875" style="3" bestFit="1" customWidth="1"/>
    <col min="7436" max="7436" width="7.6640625" style="3" bestFit="1" customWidth="1"/>
    <col min="7437" max="7438" width="6.88671875" style="3" bestFit="1" customWidth="1"/>
    <col min="7439" max="7439" width="7.6640625" style="3" bestFit="1" customWidth="1"/>
    <col min="7440" max="7440" width="7.6640625" style="3" customWidth="1"/>
    <col min="7441" max="7441" width="8.33203125" style="3" bestFit="1" customWidth="1"/>
    <col min="7442" max="7442" width="8.33203125" style="3" customWidth="1"/>
    <col min="7443" max="7679" width="7.77734375" style="3"/>
    <col min="7680" max="7680" width="3" style="3" customWidth="1"/>
    <col min="7681" max="7681" width="18.88671875" style="3" customWidth="1"/>
    <col min="7682" max="7682" width="12.44140625" style="3" bestFit="1" customWidth="1"/>
    <col min="7683" max="7691" width="6.88671875" style="3" bestFit="1" customWidth="1"/>
    <col min="7692" max="7692" width="7.6640625" style="3" bestFit="1" customWidth="1"/>
    <col min="7693" max="7694" width="6.88671875" style="3" bestFit="1" customWidth="1"/>
    <col min="7695" max="7695" width="7.6640625" style="3" bestFit="1" customWidth="1"/>
    <col min="7696" max="7696" width="7.6640625" style="3" customWidth="1"/>
    <col min="7697" max="7697" width="8.33203125" style="3" bestFit="1" customWidth="1"/>
    <col min="7698" max="7698" width="8.33203125" style="3" customWidth="1"/>
    <col min="7699" max="7935" width="7.77734375" style="3"/>
    <col min="7936" max="7936" width="3" style="3" customWidth="1"/>
    <col min="7937" max="7937" width="18.88671875" style="3" customWidth="1"/>
    <col min="7938" max="7938" width="12.44140625" style="3" bestFit="1" customWidth="1"/>
    <col min="7939" max="7947" width="6.88671875" style="3" bestFit="1" customWidth="1"/>
    <col min="7948" max="7948" width="7.6640625" style="3" bestFit="1" customWidth="1"/>
    <col min="7949" max="7950" width="6.88671875" style="3" bestFit="1" customWidth="1"/>
    <col min="7951" max="7951" width="7.6640625" style="3" bestFit="1" customWidth="1"/>
    <col min="7952" max="7952" width="7.6640625" style="3" customWidth="1"/>
    <col min="7953" max="7953" width="8.33203125" style="3" bestFit="1" customWidth="1"/>
    <col min="7954" max="7954" width="8.33203125" style="3" customWidth="1"/>
    <col min="7955" max="8191" width="7.77734375" style="3"/>
    <col min="8192" max="8192" width="3" style="3" customWidth="1"/>
    <col min="8193" max="8193" width="18.88671875" style="3" customWidth="1"/>
    <col min="8194" max="8194" width="12.44140625" style="3" bestFit="1" customWidth="1"/>
    <col min="8195" max="8203" width="6.88671875" style="3" bestFit="1" customWidth="1"/>
    <col min="8204" max="8204" width="7.6640625" style="3" bestFit="1" customWidth="1"/>
    <col min="8205" max="8206" width="6.88671875" style="3" bestFit="1" customWidth="1"/>
    <col min="8207" max="8207" width="7.6640625" style="3" bestFit="1" customWidth="1"/>
    <col min="8208" max="8208" width="7.6640625" style="3" customWidth="1"/>
    <col min="8209" max="8209" width="8.33203125" style="3" bestFit="1" customWidth="1"/>
    <col min="8210" max="8210" width="8.33203125" style="3" customWidth="1"/>
    <col min="8211" max="8447" width="7.77734375" style="3"/>
    <col min="8448" max="8448" width="3" style="3" customWidth="1"/>
    <col min="8449" max="8449" width="18.88671875" style="3" customWidth="1"/>
    <col min="8450" max="8450" width="12.44140625" style="3" bestFit="1" customWidth="1"/>
    <col min="8451" max="8459" width="6.88671875" style="3" bestFit="1" customWidth="1"/>
    <col min="8460" max="8460" width="7.6640625" style="3" bestFit="1" customWidth="1"/>
    <col min="8461" max="8462" width="6.88671875" style="3" bestFit="1" customWidth="1"/>
    <col min="8463" max="8463" width="7.6640625" style="3" bestFit="1" customWidth="1"/>
    <col min="8464" max="8464" width="7.6640625" style="3" customWidth="1"/>
    <col min="8465" max="8465" width="8.33203125" style="3" bestFit="1" customWidth="1"/>
    <col min="8466" max="8466" width="8.33203125" style="3" customWidth="1"/>
    <col min="8467" max="8703" width="7.77734375" style="3"/>
    <col min="8704" max="8704" width="3" style="3" customWidth="1"/>
    <col min="8705" max="8705" width="18.88671875" style="3" customWidth="1"/>
    <col min="8706" max="8706" width="12.44140625" style="3" bestFit="1" customWidth="1"/>
    <col min="8707" max="8715" width="6.88671875" style="3" bestFit="1" customWidth="1"/>
    <col min="8716" max="8716" width="7.6640625" style="3" bestFit="1" customWidth="1"/>
    <col min="8717" max="8718" width="6.88671875" style="3" bestFit="1" customWidth="1"/>
    <col min="8719" max="8719" width="7.6640625" style="3" bestFit="1" customWidth="1"/>
    <col min="8720" max="8720" width="7.6640625" style="3" customWidth="1"/>
    <col min="8721" max="8721" width="8.33203125" style="3" bestFit="1" customWidth="1"/>
    <col min="8722" max="8722" width="8.33203125" style="3" customWidth="1"/>
    <col min="8723" max="8959" width="7.77734375" style="3"/>
    <col min="8960" max="8960" width="3" style="3" customWidth="1"/>
    <col min="8961" max="8961" width="18.88671875" style="3" customWidth="1"/>
    <col min="8962" max="8962" width="12.44140625" style="3" bestFit="1" customWidth="1"/>
    <col min="8963" max="8971" width="6.88671875" style="3" bestFit="1" customWidth="1"/>
    <col min="8972" max="8972" width="7.6640625" style="3" bestFit="1" customWidth="1"/>
    <col min="8973" max="8974" width="6.88671875" style="3" bestFit="1" customWidth="1"/>
    <col min="8975" max="8975" width="7.6640625" style="3" bestFit="1" customWidth="1"/>
    <col min="8976" max="8976" width="7.6640625" style="3" customWidth="1"/>
    <col min="8977" max="8977" width="8.33203125" style="3" bestFit="1" customWidth="1"/>
    <col min="8978" max="8978" width="8.33203125" style="3" customWidth="1"/>
    <col min="8979" max="9215" width="7.77734375" style="3"/>
    <col min="9216" max="9216" width="3" style="3" customWidth="1"/>
    <col min="9217" max="9217" width="18.88671875" style="3" customWidth="1"/>
    <col min="9218" max="9218" width="12.44140625" style="3" bestFit="1" customWidth="1"/>
    <col min="9219" max="9227" width="6.88671875" style="3" bestFit="1" customWidth="1"/>
    <col min="9228" max="9228" width="7.6640625" style="3" bestFit="1" customWidth="1"/>
    <col min="9229" max="9230" width="6.88671875" style="3" bestFit="1" customWidth="1"/>
    <col min="9231" max="9231" width="7.6640625" style="3" bestFit="1" customWidth="1"/>
    <col min="9232" max="9232" width="7.6640625" style="3" customWidth="1"/>
    <col min="9233" max="9233" width="8.33203125" style="3" bestFit="1" customWidth="1"/>
    <col min="9234" max="9234" width="8.33203125" style="3" customWidth="1"/>
    <col min="9235" max="9471" width="7.77734375" style="3"/>
    <col min="9472" max="9472" width="3" style="3" customWidth="1"/>
    <col min="9473" max="9473" width="18.88671875" style="3" customWidth="1"/>
    <col min="9474" max="9474" width="12.44140625" style="3" bestFit="1" customWidth="1"/>
    <col min="9475" max="9483" width="6.88671875" style="3" bestFit="1" customWidth="1"/>
    <col min="9484" max="9484" width="7.6640625" style="3" bestFit="1" customWidth="1"/>
    <col min="9485" max="9486" width="6.88671875" style="3" bestFit="1" customWidth="1"/>
    <col min="9487" max="9487" width="7.6640625" style="3" bestFit="1" customWidth="1"/>
    <col min="9488" max="9488" width="7.6640625" style="3" customWidth="1"/>
    <col min="9489" max="9489" width="8.33203125" style="3" bestFit="1" customWidth="1"/>
    <col min="9490" max="9490" width="8.33203125" style="3" customWidth="1"/>
    <col min="9491" max="9727" width="7.77734375" style="3"/>
    <col min="9728" max="9728" width="3" style="3" customWidth="1"/>
    <col min="9729" max="9729" width="18.88671875" style="3" customWidth="1"/>
    <col min="9730" max="9730" width="12.44140625" style="3" bestFit="1" customWidth="1"/>
    <col min="9731" max="9739" width="6.88671875" style="3" bestFit="1" customWidth="1"/>
    <col min="9740" max="9740" width="7.6640625" style="3" bestFit="1" customWidth="1"/>
    <col min="9741" max="9742" width="6.88671875" style="3" bestFit="1" customWidth="1"/>
    <col min="9743" max="9743" width="7.6640625" style="3" bestFit="1" customWidth="1"/>
    <col min="9744" max="9744" width="7.6640625" style="3" customWidth="1"/>
    <col min="9745" max="9745" width="8.33203125" style="3" bestFit="1" customWidth="1"/>
    <col min="9746" max="9746" width="8.33203125" style="3" customWidth="1"/>
    <col min="9747" max="9983" width="7.77734375" style="3"/>
    <col min="9984" max="9984" width="3" style="3" customWidth="1"/>
    <col min="9985" max="9985" width="18.88671875" style="3" customWidth="1"/>
    <col min="9986" max="9986" width="12.44140625" style="3" bestFit="1" customWidth="1"/>
    <col min="9987" max="9995" width="6.88671875" style="3" bestFit="1" customWidth="1"/>
    <col min="9996" max="9996" width="7.6640625" style="3" bestFit="1" customWidth="1"/>
    <col min="9997" max="9998" width="6.88671875" style="3" bestFit="1" customWidth="1"/>
    <col min="9999" max="9999" width="7.6640625" style="3" bestFit="1" customWidth="1"/>
    <col min="10000" max="10000" width="7.6640625" style="3" customWidth="1"/>
    <col min="10001" max="10001" width="8.33203125" style="3" bestFit="1" customWidth="1"/>
    <col min="10002" max="10002" width="8.33203125" style="3" customWidth="1"/>
    <col min="10003" max="10239" width="7.77734375" style="3"/>
    <col min="10240" max="10240" width="3" style="3" customWidth="1"/>
    <col min="10241" max="10241" width="18.88671875" style="3" customWidth="1"/>
    <col min="10242" max="10242" width="12.44140625" style="3" bestFit="1" customWidth="1"/>
    <col min="10243" max="10251" width="6.88671875" style="3" bestFit="1" customWidth="1"/>
    <col min="10252" max="10252" width="7.6640625" style="3" bestFit="1" customWidth="1"/>
    <col min="10253" max="10254" width="6.88671875" style="3" bestFit="1" customWidth="1"/>
    <col min="10255" max="10255" width="7.6640625" style="3" bestFit="1" customWidth="1"/>
    <col min="10256" max="10256" width="7.6640625" style="3" customWidth="1"/>
    <col min="10257" max="10257" width="8.33203125" style="3" bestFit="1" customWidth="1"/>
    <col min="10258" max="10258" width="8.33203125" style="3" customWidth="1"/>
    <col min="10259" max="10495" width="7.77734375" style="3"/>
    <col min="10496" max="10496" width="3" style="3" customWidth="1"/>
    <col min="10497" max="10497" width="18.88671875" style="3" customWidth="1"/>
    <col min="10498" max="10498" width="12.44140625" style="3" bestFit="1" customWidth="1"/>
    <col min="10499" max="10507" width="6.88671875" style="3" bestFit="1" customWidth="1"/>
    <col min="10508" max="10508" width="7.6640625" style="3" bestFit="1" customWidth="1"/>
    <col min="10509" max="10510" width="6.88671875" style="3" bestFit="1" customWidth="1"/>
    <col min="10511" max="10511" width="7.6640625" style="3" bestFit="1" customWidth="1"/>
    <col min="10512" max="10512" width="7.6640625" style="3" customWidth="1"/>
    <col min="10513" max="10513" width="8.33203125" style="3" bestFit="1" customWidth="1"/>
    <col min="10514" max="10514" width="8.33203125" style="3" customWidth="1"/>
    <col min="10515" max="10751" width="7.77734375" style="3"/>
    <col min="10752" max="10752" width="3" style="3" customWidth="1"/>
    <col min="10753" max="10753" width="18.88671875" style="3" customWidth="1"/>
    <col min="10754" max="10754" width="12.44140625" style="3" bestFit="1" customWidth="1"/>
    <col min="10755" max="10763" width="6.88671875" style="3" bestFit="1" customWidth="1"/>
    <col min="10764" max="10764" width="7.6640625" style="3" bestFit="1" customWidth="1"/>
    <col min="10765" max="10766" width="6.88671875" style="3" bestFit="1" customWidth="1"/>
    <col min="10767" max="10767" width="7.6640625" style="3" bestFit="1" customWidth="1"/>
    <col min="10768" max="10768" width="7.6640625" style="3" customWidth="1"/>
    <col min="10769" max="10769" width="8.33203125" style="3" bestFit="1" customWidth="1"/>
    <col min="10770" max="10770" width="8.33203125" style="3" customWidth="1"/>
    <col min="10771" max="11007" width="7.77734375" style="3"/>
    <col min="11008" max="11008" width="3" style="3" customWidth="1"/>
    <col min="11009" max="11009" width="18.88671875" style="3" customWidth="1"/>
    <col min="11010" max="11010" width="12.44140625" style="3" bestFit="1" customWidth="1"/>
    <col min="11011" max="11019" width="6.88671875" style="3" bestFit="1" customWidth="1"/>
    <col min="11020" max="11020" width="7.6640625" style="3" bestFit="1" customWidth="1"/>
    <col min="11021" max="11022" width="6.88671875" style="3" bestFit="1" customWidth="1"/>
    <col min="11023" max="11023" width="7.6640625" style="3" bestFit="1" customWidth="1"/>
    <col min="11024" max="11024" width="7.6640625" style="3" customWidth="1"/>
    <col min="11025" max="11025" width="8.33203125" style="3" bestFit="1" customWidth="1"/>
    <col min="11026" max="11026" width="8.33203125" style="3" customWidth="1"/>
    <col min="11027" max="11263" width="7.77734375" style="3"/>
    <col min="11264" max="11264" width="3" style="3" customWidth="1"/>
    <col min="11265" max="11265" width="18.88671875" style="3" customWidth="1"/>
    <col min="11266" max="11266" width="12.44140625" style="3" bestFit="1" customWidth="1"/>
    <col min="11267" max="11275" width="6.88671875" style="3" bestFit="1" customWidth="1"/>
    <col min="11276" max="11276" width="7.6640625" style="3" bestFit="1" customWidth="1"/>
    <col min="11277" max="11278" width="6.88671875" style="3" bestFit="1" customWidth="1"/>
    <col min="11279" max="11279" width="7.6640625" style="3" bestFit="1" customWidth="1"/>
    <col min="11280" max="11280" width="7.6640625" style="3" customWidth="1"/>
    <col min="11281" max="11281" width="8.33203125" style="3" bestFit="1" customWidth="1"/>
    <col min="11282" max="11282" width="8.33203125" style="3" customWidth="1"/>
    <col min="11283" max="11519" width="7.77734375" style="3"/>
    <col min="11520" max="11520" width="3" style="3" customWidth="1"/>
    <col min="11521" max="11521" width="18.88671875" style="3" customWidth="1"/>
    <col min="11522" max="11522" width="12.44140625" style="3" bestFit="1" customWidth="1"/>
    <col min="11523" max="11531" width="6.88671875" style="3" bestFit="1" customWidth="1"/>
    <col min="11532" max="11532" width="7.6640625" style="3" bestFit="1" customWidth="1"/>
    <col min="11533" max="11534" width="6.88671875" style="3" bestFit="1" customWidth="1"/>
    <col min="11535" max="11535" width="7.6640625" style="3" bestFit="1" customWidth="1"/>
    <col min="11536" max="11536" width="7.6640625" style="3" customWidth="1"/>
    <col min="11537" max="11537" width="8.33203125" style="3" bestFit="1" customWidth="1"/>
    <col min="11538" max="11538" width="8.33203125" style="3" customWidth="1"/>
    <col min="11539" max="11775" width="7.77734375" style="3"/>
    <col min="11776" max="11776" width="3" style="3" customWidth="1"/>
    <col min="11777" max="11777" width="18.88671875" style="3" customWidth="1"/>
    <col min="11778" max="11778" width="12.44140625" style="3" bestFit="1" customWidth="1"/>
    <col min="11779" max="11787" width="6.88671875" style="3" bestFit="1" customWidth="1"/>
    <col min="11788" max="11788" width="7.6640625" style="3" bestFit="1" customWidth="1"/>
    <col min="11789" max="11790" width="6.88671875" style="3" bestFit="1" customWidth="1"/>
    <col min="11791" max="11791" width="7.6640625" style="3" bestFit="1" customWidth="1"/>
    <col min="11792" max="11792" width="7.6640625" style="3" customWidth="1"/>
    <col min="11793" max="11793" width="8.33203125" style="3" bestFit="1" customWidth="1"/>
    <col min="11794" max="11794" width="8.33203125" style="3" customWidth="1"/>
    <col min="11795" max="12031" width="7.77734375" style="3"/>
    <col min="12032" max="12032" width="3" style="3" customWidth="1"/>
    <col min="12033" max="12033" width="18.88671875" style="3" customWidth="1"/>
    <col min="12034" max="12034" width="12.44140625" style="3" bestFit="1" customWidth="1"/>
    <col min="12035" max="12043" width="6.88671875" style="3" bestFit="1" customWidth="1"/>
    <col min="12044" max="12044" width="7.6640625" style="3" bestFit="1" customWidth="1"/>
    <col min="12045" max="12046" width="6.88671875" style="3" bestFit="1" customWidth="1"/>
    <col min="12047" max="12047" width="7.6640625" style="3" bestFit="1" customWidth="1"/>
    <col min="12048" max="12048" width="7.6640625" style="3" customWidth="1"/>
    <col min="12049" max="12049" width="8.33203125" style="3" bestFit="1" customWidth="1"/>
    <col min="12050" max="12050" width="8.33203125" style="3" customWidth="1"/>
    <col min="12051" max="12287" width="7.77734375" style="3"/>
    <col min="12288" max="12288" width="3" style="3" customWidth="1"/>
    <col min="12289" max="12289" width="18.88671875" style="3" customWidth="1"/>
    <col min="12290" max="12290" width="12.44140625" style="3" bestFit="1" customWidth="1"/>
    <col min="12291" max="12299" width="6.88671875" style="3" bestFit="1" customWidth="1"/>
    <col min="12300" max="12300" width="7.6640625" style="3" bestFit="1" customWidth="1"/>
    <col min="12301" max="12302" width="6.88671875" style="3" bestFit="1" customWidth="1"/>
    <col min="12303" max="12303" width="7.6640625" style="3" bestFit="1" customWidth="1"/>
    <col min="12304" max="12304" width="7.6640625" style="3" customWidth="1"/>
    <col min="12305" max="12305" width="8.33203125" style="3" bestFit="1" customWidth="1"/>
    <col min="12306" max="12306" width="8.33203125" style="3" customWidth="1"/>
    <col min="12307" max="12543" width="7.77734375" style="3"/>
    <col min="12544" max="12544" width="3" style="3" customWidth="1"/>
    <col min="12545" max="12545" width="18.88671875" style="3" customWidth="1"/>
    <col min="12546" max="12546" width="12.44140625" style="3" bestFit="1" customWidth="1"/>
    <col min="12547" max="12555" width="6.88671875" style="3" bestFit="1" customWidth="1"/>
    <col min="12556" max="12556" width="7.6640625" style="3" bestFit="1" customWidth="1"/>
    <col min="12557" max="12558" width="6.88671875" style="3" bestFit="1" customWidth="1"/>
    <col min="12559" max="12559" width="7.6640625" style="3" bestFit="1" customWidth="1"/>
    <col min="12560" max="12560" width="7.6640625" style="3" customWidth="1"/>
    <col min="12561" max="12561" width="8.33203125" style="3" bestFit="1" customWidth="1"/>
    <col min="12562" max="12562" width="8.33203125" style="3" customWidth="1"/>
    <col min="12563" max="12799" width="7.77734375" style="3"/>
    <col min="12800" max="12800" width="3" style="3" customWidth="1"/>
    <col min="12801" max="12801" width="18.88671875" style="3" customWidth="1"/>
    <col min="12802" max="12802" width="12.44140625" style="3" bestFit="1" customWidth="1"/>
    <col min="12803" max="12811" width="6.88671875" style="3" bestFit="1" customWidth="1"/>
    <col min="12812" max="12812" width="7.6640625" style="3" bestFit="1" customWidth="1"/>
    <col min="12813" max="12814" width="6.88671875" style="3" bestFit="1" customWidth="1"/>
    <col min="12815" max="12815" width="7.6640625" style="3" bestFit="1" customWidth="1"/>
    <col min="12816" max="12816" width="7.6640625" style="3" customWidth="1"/>
    <col min="12817" max="12817" width="8.33203125" style="3" bestFit="1" customWidth="1"/>
    <col min="12818" max="12818" width="8.33203125" style="3" customWidth="1"/>
    <col min="12819" max="13055" width="7.77734375" style="3"/>
    <col min="13056" max="13056" width="3" style="3" customWidth="1"/>
    <col min="13057" max="13057" width="18.88671875" style="3" customWidth="1"/>
    <col min="13058" max="13058" width="12.44140625" style="3" bestFit="1" customWidth="1"/>
    <col min="13059" max="13067" width="6.88671875" style="3" bestFit="1" customWidth="1"/>
    <col min="13068" max="13068" width="7.6640625" style="3" bestFit="1" customWidth="1"/>
    <col min="13069" max="13070" width="6.88671875" style="3" bestFit="1" customWidth="1"/>
    <col min="13071" max="13071" width="7.6640625" style="3" bestFit="1" customWidth="1"/>
    <col min="13072" max="13072" width="7.6640625" style="3" customWidth="1"/>
    <col min="13073" max="13073" width="8.33203125" style="3" bestFit="1" customWidth="1"/>
    <col min="13074" max="13074" width="8.33203125" style="3" customWidth="1"/>
    <col min="13075" max="13311" width="7.77734375" style="3"/>
    <col min="13312" max="13312" width="3" style="3" customWidth="1"/>
    <col min="13313" max="13313" width="18.88671875" style="3" customWidth="1"/>
    <col min="13314" max="13314" width="12.44140625" style="3" bestFit="1" customWidth="1"/>
    <col min="13315" max="13323" width="6.88671875" style="3" bestFit="1" customWidth="1"/>
    <col min="13324" max="13324" width="7.6640625" style="3" bestFit="1" customWidth="1"/>
    <col min="13325" max="13326" width="6.88671875" style="3" bestFit="1" customWidth="1"/>
    <col min="13327" max="13327" width="7.6640625" style="3" bestFit="1" customWidth="1"/>
    <col min="13328" max="13328" width="7.6640625" style="3" customWidth="1"/>
    <col min="13329" max="13329" width="8.33203125" style="3" bestFit="1" customWidth="1"/>
    <col min="13330" max="13330" width="8.33203125" style="3" customWidth="1"/>
    <col min="13331" max="13567" width="7.77734375" style="3"/>
    <col min="13568" max="13568" width="3" style="3" customWidth="1"/>
    <col min="13569" max="13569" width="18.88671875" style="3" customWidth="1"/>
    <col min="13570" max="13570" width="12.44140625" style="3" bestFit="1" customWidth="1"/>
    <col min="13571" max="13579" width="6.88671875" style="3" bestFit="1" customWidth="1"/>
    <col min="13580" max="13580" width="7.6640625" style="3" bestFit="1" customWidth="1"/>
    <col min="13581" max="13582" width="6.88671875" style="3" bestFit="1" customWidth="1"/>
    <col min="13583" max="13583" width="7.6640625" style="3" bestFit="1" customWidth="1"/>
    <col min="13584" max="13584" width="7.6640625" style="3" customWidth="1"/>
    <col min="13585" max="13585" width="8.33203125" style="3" bestFit="1" customWidth="1"/>
    <col min="13586" max="13586" width="8.33203125" style="3" customWidth="1"/>
    <col min="13587" max="13823" width="7.77734375" style="3"/>
    <col min="13824" max="13824" width="3" style="3" customWidth="1"/>
    <col min="13825" max="13825" width="18.88671875" style="3" customWidth="1"/>
    <col min="13826" max="13826" width="12.44140625" style="3" bestFit="1" customWidth="1"/>
    <col min="13827" max="13835" width="6.88671875" style="3" bestFit="1" customWidth="1"/>
    <col min="13836" max="13836" width="7.6640625" style="3" bestFit="1" customWidth="1"/>
    <col min="13837" max="13838" width="6.88671875" style="3" bestFit="1" customWidth="1"/>
    <col min="13839" max="13839" width="7.6640625" style="3" bestFit="1" customWidth="1"/>
    <col min="13840" max="13840" width="7.6640625" style="3" customWidth="1"/>
    <col min="13841" max="13841" width="8.33203125" style="3" bestFit="1" customWidth="1"/>
    <col min="13842" max="13842" width="8.33203125" style="3" customWidth="1"/>
    <col min="13843" max="14079" width="7.77734375" style="3"/>
    <col min="14080" max="14080" width="3" style="3" customWidth="1"/>
    <col min="14081" max="14081" width="18.88671875" style="3" customWidth="1"/>
    <col min="14082" max="14082" width="12.44140625" style="3" bestFit="1" customWidth="1"/>
    <col min="14083" max="14091" width="6.88671875" style="3" bestFit="1" customWidth="1"/>
    <col min="14092" max="14092" width="7.6640625" style="3" bestFit="1" customWidth="1"/>
    <col min="14093" max="14094" width="6.88671875" style="3" bestFit="1" customWidth="1"/>
    <col min="14095" max="14095" width="7.6640625" style="3" bestFit="1" customWidth="1"/>
    <col min="14096" max="14096" width="7.6640625" style="3" customWidth="1"/>
    <col min="14097" max="14097" width="8.33203125" style="3" bestFit="1" customWidth="1"/>
    <col min="14098" max="14098" width="8.33203125" style="3" customWidth="1"/>
    <col min="14099" max="14335" width="7.77734375" style="3"/>
    <col min="14336" max="14336" width="3" style="3" customWidth="1"/>
    <col min="14337" max="14337" width="18.88671875" style="3" customWidth="1"/>
    <col min="14338" max="14338" width="12.44140625" style="3" bestFit="1" customWidth="1"/>
    <col min="14339" max="14347" width="6.88671875" style="3" bestFit="1" customWidth="1"/>
    <col min="14348" max="14348" width="7.6640625" style="3" bestFit="1" customWidth="1"/>
    <col min="14349" max="14350" width="6.88671875" style="3" bestFit="1" customWidth="1"/>
    <col min="14351" max="14351" width="7.6640625" style="3" bestFit="1" customWidth="1"/>
    <col min="14352" max="14352" width="7.6640625" style="3" customWidth="1"/>
    <col min="14353" max="14353" width="8.33203125" style="3" bestFit="1" customWidth="1"/>
    <col min="14354" max="14354" width="8.33203125" style="3" customWidth="1"/>
    <col min="14355" max="14591" width="7.77734375" style="3"/>
    <col min="14592" max="14592" width="3" style="3" customWidth="1"/>
    <col min="14593" max="14593" width="18.88671875" style="3" customWidth="1"/>
    <col min="14594" max="14594" width="12.44140625" style="3" bestFit="1" customWidth="1"/>
    <col min="14595" max="14603" width="6.88671875" style="3" bestFit="1" customWidth="1"/>
    <col min="14604" max="14604" width="7.6640625" style="3" bestFit="1" customWidth="1"/>
    <col min="14605" max="14606" width="6.88671875" style="3" bestFit="1" customWidth="1"/>
    <col min="14607" max="14607" width="7.6640625" style="3" bestFit="1" customWidth="1"/>
    <col min="14608" max="14608" width="7.6640625" style="3" customWidth="1"/>
    <col min="14609" max="14609" width="8.33203125" style="3" bestFit="1" customWidth="1"/>
    <col min="14610" max="14610" width="8.33203125" style="3" customWidth="1"/>
    <col min="14611" max="14847" width="7.77734375" style="3"/>
    <col min="14848" max="14848" width="3" style="3" customWidth="1"/>
    <col min="14849" max="14849" width="18.88671875" style="3" customWidth="1"/>
    <col min="14850" max="14850" width="12.44140625" style="3" bestFit="1" customWidth="1"/>
    <col min="14851" max="14859" width="6.88671875" style="3" bestFit="1" customWidth="1"/>
    <col min="14860" max="14860" width="7.6640625" style="3" bestFit="1" customWidth="1"/>
    <col min="14861" max="14862" width="6.88671875" style="3" bestFit="1" customWidth="1"/>
    <col min="14863" max="14863" width="7.6640625" style="3" bestFit="1" customWidth="1"/>
    <col min="14864" max="14864" width="7.6640625" style="3" customWidth="1"/>
    <col min="14865" max="14865" width="8.33203125" style="3" bestFit="1" customWidth="1"/>
    <col min="14866" max="14866" width="8.33203125" style="3" customWidth="1"/>
    <col min="14867" max="15103" width="7.77734375" style="3"/>
    <col min="15104" max="15104" width="3" style="3" customWidth="1"/>
    <col min="15105" max="15105" width="18.88671875" style="3" customWidth="1"/>
    <col min="15106" max="15106" width="12.44140625" style="3" bestFit="1" customWidth="1"/>
    <col min="15107" max="15115" width="6.88671875" style="3" bestFit="1" customWidth="1"/>
    <col min="15116" max="15116" width="7.6640625" style="3" bestFit="1" customWidth="1"/>
    <col min="15117" max="15118" width="6.88671875" style="3" bestFit="1" customWidth="1"/>
    <col min="15119" max="15119" width="7.6640625" style="3" bestFit="1" customWidth="1"/>
    <col min="15120" max="15120" width="7.6640625" style="3" customWidth="1"/>
    <col min="15121" max="15121" width="8.33203125" style="3" bestFit="1" customWidth="1"/>
    <col min="15122" max="15122" width="8.33203125" style="3" customWidth="1"/>
    <col min="15123" max="15359" width="7.77734375" style="3"/>
    <col min="15360" max="15360" width="3" style="3" customWidth="1"/>
    <col min="15361" max="15361" width="18.88671875" style="3" customWidth="1"/>
    <col min="15362" max="15362" width="12.44140625" style="3" bestFit="1" customWidth="1"/>
    <col min="15363" max="15371" width="6.88671875" style="3" bestFit="1" customWidth="1"/>
    <col min="15372" max="15372" width="7.6640625" style="3" bestFit="1" customWidth="1"/>
    <col min="15373" max="15374" width="6.88671875" style="3" bestFit="1" customWidth="1"/>
    <col min="15375" max="15375" width="7.6640625" style="3" bestFit="1" customWidth="1"/>
    <col min="15376" max="15376" width="7.6640625" style="3" customWidth="1"/>
    <col min="15377" max="15377" width="8.33203125" style="3" bestFit="1" customWidth="1"/>
    <col min="15378" max="15378" width="8.33203125" style="3" customWidth="1"/>
    <col min="15379" max="15615" width="7.77734375" style="3"/>
    <col min="15616" max="15616" width="3" style="3" customWidth="1"/>
    <col min="15617" max="15617" width="18.88671875" style="3" customWidth="1"/>
    <col min="15618" max="15618" width="12.44140625" style="3" bestFit="1" customWidth="1"/>
    <col min="15619" max="15627" width="6.88671875" style="3" bestFit="1" customWidth="1"/>
    <col min="15628" max="15628" width="7.6640625" style="3" bestFit="1" customWidth="1"/>
    <col min="15629" max="15630" width="6.88671875" style="3" bestFit="1" customWidth="1"/>
    <col min="15631" max="15631" width="7.6640625" style="3" bestFit="1" customWidth="1"/>
    <col min="15632" max="15632" width="7.6640625" style="3" customWidth="1"/>
    <col min="15633" max="15633" width="8.33203125" style="3" bestFit="1" customWidth="1"/>
    <col min="15634" max="15634" width="8.33203125" style="3" customWidth="1"/>
    <col min="15635" max="15871" width="7.77734375" style="3"/>
    <col min="15872" max="15872" width="3" style="3" customWidth="1"/>
    <col min="15873" max="15873" width="18.88671875" style="3" customWidth="1"/>
    <col min="15874" max="15874" width="12.44140625" style="3" bestFit="1" customWidth="1"/>
    <col min="15875" max="15883" width="6.88671875" style="3" bestFit="1" customWidth="1"/>
    <col min="15884" max="15884" width="7.6640625" style="3" bestFit="1" customWidth="1"/>
    <col min="15885" max="15886" width="6.88671875" style="3" bestFit="1" customWidth="1"/>
    <col min="15887" max="15887" width="7.6640625" style="3" bestFit="1" customWidth="1"/>
    <col min="15888" max="15888" width="7.6640625" style="3" customWidth="1"/>
    <col min="15889" max="15889" width="8.33203125" style="3" bestFit="1" customWidth="1"/>
    <col min="15890" max="15890" width="8.33203125" style="3" customWidth="1"/>
    <col min="15891" max="16127" width="7.77734375" style="3"/>
    <col min="16128" max="16128" width="3" style="3" customWidth="1"/>
    <col min="16129" max="16129" width="18.88671875" style="3" customWidth="1"/>
    <col min="16130" max="16130" width="12.44140625" style="3" bestFit="1" customWidth="1"/>
    <col min="16131" max="16139" width="6.88671875" style="3" bestFit="1" customWidth="1"/>
    <col min="16140" max="16140" width="7.6640625" style="3" bestFit="1" customWidth="1"/>
    <col min="16141" max="16142" width="6.88671875" style="3" bestFit="1" customWidth="1"/>
    <col min="16143" max="16143" width="7.6640625" style="3" bestFit="1" customWidth="1"/>
    <col min="16144" max="16144" width="7.6640625" style="3" customWidth="1"/>
    <col min="16145" max="16145" width="8.33203125" style="3" bestFit="1" customWidth="1"/>
    <col min="16146" max="16146" width="8.33203125" style="3" customWidth="1"/>
    <col min="16147" max="16384" width="7.77734375" style="3"/>
  </cols>
  <sheetData>
    <row r="1" spans="1:19" ht="18.75">
      <c r="B1" s="300" t="s">
        <v>162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</row>
    <row r="2" spans="1:19" s="1" customFormat="1" ht="19.5" thickBot="1">
      <c r="A2" s="300" t="s">
        <v>136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9">
      <c r="A3" s="421" t="s">
        <v>118</v>
      </c>
      <c r="B3" s="422"/>
      <c r="C3" s="425" t="s">
        <v>119</v>
      </c>
      <c r="D3" s="427" t="s">
        <v>78</v>
      </c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</row>
    <row r="4" spans="1:19">
      <c r="A4" s="423"/>
      <c r="B4" s="424"/>
      <c r="C4" s="426"/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137</v>
      </c>
      <c r="N4" s="7" t="s">
        <v>33</v>
      </c>
      <c r="O4" s="7" t="s">
        <v>32</v>
      </c>
      <c r="P4" s="7" t="s">
        <v>33</v>
      </c>
      <c r="Q4" s="229" t="s">
        <v>34</v>
      </c>
      <c r="R4" s="7" t="s">
        <v>35</v>
      </c>
      <c r="S4" s="7" t="s">
        <v>138</v>
      </c>
    </row>
    <row r="5" spans="1:19" s="202" customFormat="1">
      <c r="A5" s="230">
        <v>1</v>
      </c>
      <c r="B5" s="231" t="s">
        <v>139</v>
      </c>
      <c r="C5" s="101">
        <v>49.414790767335901</v>
      </c>
      <c r="D5" s="82">
        <v>100</v>
      </c>
      <c r="E5" s="101">
        <v>102.32</v>
      </c>
      <c r="F5" s="101">
        <v>104.33</v>
      </c>
      <c r="G5" s="101">
        <v>107.88</v>
      </c>
      <c r="H5" s="101">
        <v>109.54</v>
      </c>
      <c r="I5" s="101">
        <v>111.08</v>
      </c>
      <c r="J5" s="101">
        <v>108.13</v>
      </c>
      <c r="K5" s="101">
        <v>116.1</v>
      </c>
      <c r="L5" s="101">
        <v>118.04530824276918</v>
      </c>
      <c r="M5" s="101">
        <v>117.00483754440216</v>
      </c>
      <c r="N5" s="101">
        <v>123.83946937757109</v>
      </c>
      <c r="O5" s="101">
        <v>115.97781854655918</v>
      </c>
      <c r="P5" s="101">
        <v>125.72832104307479</v>
      </c>
      <c r="Q5" s="103">
        <v>133.68</v>
      </c>
      <c r="R5" s="101">
        <v>128.06</v>
      </c>
      <c r="S5" s="232">
        <v>133.29</v>
      </c>
    </row>
    <row r="6" spans="1:19">
      <c r="A6" s="233"/>
      <c r="B6" s="234" t="s">
        <v>49</v>
      </c>
      <c r="C6" s="92">
        <v>20.746300402276642</v>
      </c>
      <c r="D6" s="87">
        <v>100</v>
      </c>
      <c r="E6" s="92">
        <v>98.772004510887655</v>
      </c>
      <c r="F6" s="92">
        <v>98.008639938906157</v>
      </c>
      <c r="G6" s="92">
        <v>105.67435043336064</v>
      </c>
      <c r="H6" s="92">
        <v>101.73989348897715</v>
      </c>
      <c r="I6" s="92">
        <v>99.829572876805571</v>
      </c>
      <c r="J6" s="92">
        <v>87.296775853706848</v>
      </c>
      <c r="K6" s="92">
        <v>101.96327966673506</v>
      </c>
      <c r="L6" s="92">
        <v>107.28638800511806</v>
      </c>
      <c r="M6" s="92">
        <v>95.43119651176994</v>
      </c>
      <c r="N6" s="92">
        <v>105.78240303192371</v>
      </c>
      <c r="O6" s="92">
        <v>95.43119651176994</v>
      </c>
      <c r="P6" s="92">
        <v>105.78240303192371</v>
      </c>
      <c r="Q6" s="94">
        <v>120.3</v>
      </c>
      <c r="R6" s="92">
        <v>104.92</v>
      </c>
      <c r="S6" s="235">
        <v>117.56</v>
      </c>
    </row>
    <row r="7" spans="1:19">
      <c r="A7" s="233"/>
      <c r="B7" s="234" t="s">
        <v>50</v>
      </c>
      <c r="C7" s="92">
        <v>6.8797527429283463</v>
      </c>
      <c r="D7" s="87">
        <v>100</v>
      </c>
      <c r="E7" s="92">
        <v>101.79622562178596</v>
      </c>
      <c r="F7" s="92">
        <v>105.72921720193627</v>
      </c>
      <c r="G7" s="92">
        <v>107.14130739459019</v>
      </c>
      <c r="H7" s="92">
        <v>115.62752676347878</v>
      </c>
      <c r="I7" s="92">
        <v>116.86564086807468</v>
      </c>
      <c r="J7" s="92">
        <v>122.62720064253914</v>
      </c>
      <c r="K7" s="92">
        <v>126.58397748956955</v>
      </c>
      <c r="L7" s="92">
        <v>130.08917116767472</v>
      </c>
      <c r="M7" s="92">
        <v>125.00296473581514</v>
      </c>
      <c r="N7" s="92">
        <v>139.31037549726713</v>
      </c>
      <c r="O7" s="92">
        <v>125.00296473581514</v>
      </c>
      <c r="P7" s="92">
        <v>144.70080425197028</v>
      </c>
      <c r="Q7" s="94">
        <v>146.84</v>
      </c>
      <c r="R7" s="92">
        <v>139.88999999999999</v>
      </c>
      <c r="S7" s="235">
        <v>153.66</v>
      </c>
    </row>
    <row r="8" spans="1:19">
      <c r="A8" s="233"/>
      <c r="B8" s="234" t="s">
        <v>51</v>
      </c>
      <c r="C8" s="92">
        <v>7.1404031620172033</v>
      </c>
      <c r="D8" s="87">
        <v>100</v>
      </c>
      <c r="E8" s="92">
        <v>108.65213129337184</v>
      </c>
      <c r="F8" s="92">
        <v>116.09229055200736</v>
      </c>
      <c r="G8" s="92">
        <v>119.80593592517262</v>
      </c>
      <c r="H8" s="92">
        <v>124.57773574639531</v>
      </c>
      <c r="I8" s="92">
        <v>120.40488312540754</v>
      </c>
      <c r="J8" s="92">
        <v>130.85627426340722</v>
      </c>
      <c r="K8" s="92">
        <v>135.77273689074286</v>
      </c>
      <c r="L8" s="92">
        <v>116.0637898200567</v>
      </c>
      <c r="M8" s="92">
        <v>134.43182063539356</v>
      </c>
      <c r="N8" s="92">
        <v>133.76633688746975</v>
      </c>
      <c r="O8" s="92">
        <v>134.43182063539356</v>
      </c>
      <c r="P8" s="92">
        <v>127.5467723063521</v>
      </c>
      <c r="Q8" s="94">
        <v>134.03</v>
      </c>
      <c r="R8" s="92">
        <v>136.65</v>
      </c>
      <c r="S8" s="235">
        <v>136.72</v>
      </c>
    </row>
    <row r="9" spans="1:19">
      <c r="A9" s="233"/>
      <c r="B9" s="234" t="s">
        <v>53</v>
      </c>
      <c r="C9" s="92">
        <v>1.3659917449369032</v>
      </c>
      <c r="D9" s="87">
        <v>100</v>
      </c>
      <c r="E9" s="92">
        <v>99.900301217597871</v>
      </c>
      <c r="F9" s="92">
        <v>100.00282833425251</v>
      </c>
      <c r="G9" s="92">
        <v>100.18596297710462</v>
      </c>
      <c r="H9" s="92">
        <v>102.46984288603227</v>
      </c>
      <c r="I9" s="92">
        <v>102.85803176219366</v>
      </c>
      <c r="J9" s="92">
        <v>100.69329543365437</v>
      </c>
      <c r="K9" s="92">
        <v>102.91530553080766</v>
      </c>
      <c r="L9" s="92">
        <v>103.47566925459253</v>
      </c>
      <c r="M9" s="92">
        <v>105.89389504051591</v>
      </c>
      <c r="N9" s="92">
        <v>107.01391540452254</v>
      </c>
      <c r="O9" s="92">
        <v>105.89389504051591</v>
      </c>
      <c r="P9" s="92">
        <v>110.271428752491</v>
      </c>
      <c r="Q9" s="94">
        <v>114.78</v>
      </c>
      <c r="R9" s="92">
        <v>111.33</v>
      </c>
      <c r="S9" s="235">
        <v>110.79</v>
      </c>
    </row>
    <row r="10" spans="1:19">
      <c r="A10" s="233"/>
      <c r="B10" s="236" t="s">
        <v>52</v>
      </c>
      <c r="C10" s="92">
        <v>0.22411969381199845</v>
      </c>
      <c r="D10" s="87">
        <v>100</v>
      </c>
      <c r="E10" s="92">
        <v>100.99055366045657</v>
      </c>
      <c r="F10" s="92">
        <v>104.01141432694831</v>
      </c>
      <c r="G10" s="92">
        <v>92.334689057990033</v>
      </c>
      <c r="H10" s="92">
        <v>96.237864077669897</v>
      </c>
      <c r="I10" s="92">
        <v>91.137496720020977</v>
      </c>
      <c r="J10" s="92">
        <v>92.800446077145111</v>
      </c>
      <c r="K10" s="92">
        <v>92.108370506428756</v>
      </c>
      <c r="L10" s="92">
        <v>76.174232484912096</v>
      </c>
      <c r="M10" s="92">
        <v>90.48478089740226</v>
      </c>
      <c r="N10" s="92">
        <v>28.998294410915769</v>
      </c>
      <c r="O10" s="92">
        <v>90.48478089740226</v>
      </c>
      <c r="P10" s="92">
        <v>94.791748720680744</v>
      </c>
      <c r="Q10" s="94">
        <v>80.56</v>
      </c>
      <c r="R10" s="92">
        <v>78.14</v>
      </c>
      <c r="S10" s="235">
        <v>73.61</v>
      </c>
    </row>
    <row r="11" spans="1:19">
      <c r="A11" s="233"/>
      <c r="B11" s="236" t="s">
        <v>74</v>
      </c>
      <c r="C11" s="92">
        <v>4.67</v>
      </c>
      <c r="D11" s="87">
        <v>100</v>
      </c>
      <c r="E11" s="92">
        <v>112.10613777548741</v>
      </c>
      <c r="F11" s="92">
        <v>116.56353689569367</v>
      </c>
      <c r="G11" s="92">
        <v>125.09216216277935</v>
      </c>
      <c r="H11" s="92">
        <v>132.36031808981693</v>
      </c>
      <c r="I11" s="92">
        <v>150.31814310083527</v>
      </c>
      <c r="J11" s="92">
        <v>147.91968133167188</v>
      </c>
      <c r="K11" s="92">
        <v>156.4124541282483</v>
      </c>
      <c r="L11" s="92">
        <v>184.51827905096761</v>
      </c>
      <c r="M11" s="92">
        <v>191.64675573201836</v>
      </c>
      <c r="N11" s="92">
        <v>199.69591947276317</v>
      </c>
      <c r="O11" s="92">
        <v>191.64675573201836</v>
      </c>
      <c r="P11" s="92">
        <v>190.91204574501205</v>
      </c>
      <c r="Q11" s="94">
        <v>193.09</v>
      </c>
      <c r="R11" s="92">
        <v>202.51</v>
      </c>
      <c r="S11" s="235">
        <v>203.09</v>
      </c>
    </row>
    <row r="12" spans="1:19">
      <c r="A12" s="233"/>
      <c r="B12" s="236" t="s">
        <v>121</v>
      </c>
      <c r="C12" s="92">
        <v>1.2401441861098059</v>
      </c>
      <c r="D12" s="87">
        <v>100</v>
      </c>
      <c r="E12" s="92">
        <v>101.6370969820249</v>
      </c>
      <c r="F12" s="92">
        <v>105.93517170099571</v>
      </c>
      <c r="G12" s="92">
        <v>104.22939703343144</v>
      </c>
      <c r="H12" s="92">
        <v>107.42939739513089</v>
      </c>
      <c r="I12" s="92">
        <v>111.33896167839401</v>
      </c>
      <c r="J12" s="92">
        <v>117.54278565554183</v>
      </c>
      <c r="K12" s="92">
        <v>112.37265353124926</v>
      </c>
      <c r="L12" s="92">
        <v>106.4486945136069</v>
      </c>
      <c r="M12" s="92">
        <v>117.21323223230509</v>
      </c>
      <c r="N12" s="92">
        <v>117.21327744473797</v>
      </c>
      <c r="O12" s="92">
        <v>112.80945610347497</v>
      </c>
      <c r="P12" s="92">
        <v>122.89759619058125</v>
      </c>
      <c r="Q12" s="94">
        <v>132.47</v>
      </c>
      <c r="R12" s="92">
        <v>132.47</v>
      </c>
      <c r="S12" s="235">
        <v>136.54</v>
      </c>
    </row>
    <row r="13" spans="1:19">
      <c r="A13" s="233"/>
      <c r="B13" s="236" t="s">
        <v>75</v>
      </c>
      <c r="C13" s="92">
        <v>0.16905771336194658</v>
      </c>
      <c r="D13" s="87">
        <v>100</v>
      </c>
      <c r="E13" s="92">
        <v>97.608589555880926</v>
      </c>
      <c r="F13" s="92">
        <v>103.92264519277697</v>
      </c>
      <c r="G13" s="92">
        <v>103.03806734992679</v>
      </c>
      <c r="H13" s="92">
        <v>98.87140068326012</v>
      </c>
      <c r="I13" s="92">
        <v>104.31918008784773</v>
      </c>
      <c r="J13" s="92">
        <v>93.741215226939971</v>
      </c>
      <c r="K13" s="92">
        <v>103.63591996095656</v>
      </c>
      <c r="L13" s="92">
        <v>95.741825280624695</v>
      </c>
      <c r="M13" s="92">
        <v>127.89775500244021</v>
      </c>
      <c r="N13" s="92">
        <v>129.92313323572475</v>
      </c>
      <c r="O13" s="92">
        <v>79.055331869204494</v>
      </c>
      <c r="P13" s="92">
        <v>87.957540263543194</v>
      </c>
      <c r="Q13" s="94">
        <v>87.99</v>
      </c>
      <c r="R13" s="92">
        <v>94.56</v>
      </c>
      <c r="S13" s="235">
        <v>96.08</v>
      </c>
    </row>
    <row r="14" spans="1:19">
      <c r="A14" s="233"/>
      <c r="B14" s="236" t="s">
        <v>73</v>
      </c>
      <c r="C14" s="92">
        <v>6.4848784742414262E-2</v>
      </c>
      <c r="D14" s="87">
        <v>100</v>
      </c>
      <c r="E14" s="92">
        <v>94.714321671281141</v>
      </c>
      <c r="F14" s="92">
        <v>87.087842939843952</v>
      </c>
      <c r="G14" s="92">
        <v>83.312358419330479</v>
      </c>
      <c r="H14" s="92">
        <v>75.912408759124077</v>
      </c>
      <c r="I14" s="92">
        <v>68.411779511704012</v>
      </c>
      <c r="J14" s="92">
        <v>66.649886735464378</v>
      </c>
      <c r="K14" s="92">
        <v>65.794110244148001</v>
      </c>
      <c r="L14" s="92">
        <v>62.8492323181475</v>
      </c>
      <c r="M14" s="92">
        <v>62.698212937326957</v>
      </c>
      <c r="N14" s="92">
        <v>62.63551472438963</v>
      </c>
      <c r="O14" s="92">
        <v>62.698212937326957</v>
      </c>
      <c r="P14" s="92">
        <v>31.160332242637807</v>
      </c>
      <c r="Q14" s="94">
        <v>36.17</v>
      </c>
      <c r="R14" s="92">
        <v>61.16</v>
      </c>
      <c r="S14" s="235">
        <v>55.37</v>
      </c>
    </row>
    <row r="15" spans="1:19">
      <c r="A15" s="233"/>
      <c r="B15" s="236" t="s">
        <v>122</v>
      </c>
      <c r="C15" s="92">
        <v>0.19068583153317537</v>
      </c>
      <c r="D15" s="87">
        <v>100</v>
      </c>
      <c r="E15" s="92">
        <v>103.15970234688037</v>
      </c>
      <c r="F15" s="92">
        <v>106.93188322839153</v>
      </c>
      <c r="G15" s="92">
        <v>110.83571837435603</v>
      </c>
      <c r="H15" s="92">
        <v>113.45163136805954</v>
      </c>
      <c r="I15" s="92">
        <v>111.8406182026331</v>
      </c>
      <c r="J15" s="92">
        <v>119.98282770463653</v>
      </c>
      <c r="K15" s="92">
        <v>117.96711619919861</v>
      </c>
      <c r="L15" s="92">
        <v>120.78487873673267</v>
      </c>
      <c r="M15" s="92">
        <v>116.75099366599912</v>
      </c>
      <c r="N15" s="92">
        <v>117.42229209598327</v>
      </c>
      <c r="O15" s="92">
        <v>126.17057813394391</v>
      </c>
      <c r="P15" s="92">
        <v>162.09565197481399</v>
      </c>
      <c r="Q15" s="94">
        <v>161.82</v>
      </c>
      <c r="R15" s="92">
        <v>167.26</v>
      </c>
      <c r="S15" s="235">
        <v>137.97</v>
      </c>
    </row>
    <row r="16" spans="1:19">
      <c r="A16" s="233"/>
      <c r="B16" s="236" t="s">
        <v>103</v>
      </c>
      <c r="C16" s="92">
        <v>4.42</v>
      </c>
      <c r="D16" s="87">
        <v>100</v>
      </c>
      <c r="E16" s="92">
        <v>100.99</v>
      </c>
      <c r="F16" s="92">
        <v>104.01</v>
      </c>
      <c r="G16" s="92">
        <v>92.33</v>
      </c>
      <c r="H16" s="92">
        <v>96.24</v>
      </c>
      <c r="I16" s="92">
        <v>109.34</v>
      </c>
      <c r="J16" s="92">
        <v>112.18</v>
      </c>
      <c r="K16" s="92">
        <v>110.29</v>
      </c>
      <c r="L16" s="92">
        <v>104.42333575617266</v>
      </c>
      <c r="M16" s="92">
        <v>109.48362490879218</v>
      </c>
      <c r="N16" s="92">
        <v>109.11246266241328</v>
      </c>
      <c r="O16" s="92">
        <v>106.44098275701701</v>
      </c>
      <c r="P16" s="92">
        <v>128.46721348434045</v>
      </c>
      <c r="Q16" s="94">
        <v>129.11000000000001</v>
      </c>
      <c r="R16" s="92">
        <v>142.85</v>
      </c>
      <c r="S16" s="235">
        <v>119.72</v>
      </c>
    </row>
    <row r="17" spans="1:19">
      <c r="A17" s="233"/>
      <c r="B17" s="236" t="s">
        <v>125</v>
      </c>
      <c r="C17" s="92">
        <v>2.29</v>
      </c>
      <c r="D17" s="87">
        <v>100</v>
      </c>
      <c r="E17" s="92">
        <v>101.42</v>
      </c>
      <c r="F17" s="92">
        <v>98.56</v>
      </c>
      <c r="G17" s="92">
        <v>96.64</v>
      </c>
      <c r="H17" s="92">
        <v>102.19</v>
      </c>
      <c r="I17" s="92">
        <v>98.68</v>
      </c>
      <c r="J17" s="92">
        <v>95.97</v>
      </c>
      <c r="K17" s="92">
        <v>93.59</v>
      </c>
      <c r="L17" s="92">
        <v>93.833812980057075</v>
      </c>
      <c r="M17" s="92">
        <v>102.09145375278497</v>
      </c>
      <c r="N17" s="92">
        <v>104.18950750707484</v>
      </c>
      <c r="O17" s="92">
        <v>95.912951656489838</v>
      </c>
      <c r="P17" s="92">
        <v>104.33611539012333</v>
      </c>
      <c r="Q17" s="94">
        <v>103.7</v>
      </c>
      <c r="R17" s="92">
        <v>93.05</v>
      </c>
      <c r="S17" s="235">
        <v>99.55</v>
      </c>
    </row>
    <row r="18" spans="1:19" s="207" customFormat="1" ht="25.5">
      <c r="A18" s="230">
        <v>2</v>
      </c>
      <c r="B18" s="231" t="s">
        <v>140</v>
      </c>
      <c r="C18" s="101">
        <v>9.7083731781343108</v>
      </c>
      <c r="D18" s="82">
        <v>100.00000000000001</v>
      </c>
      <c r="E18" s="101">
        <v>105.13837550016568</v>
      </c>
      <c r="F18" s="101">
        <v>108.88876691304286</v>
      </c>
      <c r="G18" s="101">
        <v>114.34566044996586</v>
      </c>
      <c r="H18" s="101">
        <v>124.93829142926919</v>
      </c>
      <c r="I18" s="101">
        <v>132.47421890391973</v>
      </c>
      <c r="J18" s="101">
        <v>140.89246357828873</v>
      </c>
      <c r="K18" s="101">
        <v>153.66417528898148</v>
      </c>
      <c r="L18" s="101">
        <v>164.88740193405525</v>
      </c>
      <c r="M18" s="101">
        <v>176.92384534959129</v>
      </c>
      <c r="N18" s="101">
        <v>189.84533825663891</v>
      </c>
      <c r="O18" s="101">
        <v>181.69962673949962</v>
      </c>
      <c r="P18" s="101">
        <v>190.66927398407222</v>
      </c>
      <c r="Q18" s="103">
        <v>193.15</v>
      </c>
      <c r="R18" s="101">
        <v>197.04</v>
      </c>
      <c r="S18" s="232">
        <v>207.34</v>
      </c>
    </row>
    <row r="19" spans="1:19">
      <c r="A19" s="237"/>
      <c r="B19" s="236" t="s">
        <v>105</v>
      </c>
      <c r="C19" s="92">
        <v>9.6994021634728647</v>
      </c>
      <c r="D19" s="87">
        <v>99.999999999999986</v>
      </c>
      <c r="E19" s="92">
        <v>105.14493017460308</v>
      </c>
      <c r="F19" s="92">
        <v>108.88413037242574</v>
      </c>
      <c r="G19" s="92">
        <v>114.33091540464268</v>
      </c>
      <c r="H19" s="92">
        <v>124.92039395746868</v>
      </c>
      <c r="I19" s="92">
        <v>132.4699094801766</v>
      </c>
      <c r="J19" s="92">
        <v>140.86805777558556</v>
      </c>
      <c r="K19" s="92">
        <v>153.65117150384327</v>
      </c>
      <c r="L19" s="92">
        <v>164.87411176893579</v>
      </c>
      <c r="M19" s="92">
        <v>176.92126907170183</v>
      </c>
      <c r="N19" s="92">
        <v>189.85429035336423</v>
      </c>
      <c r="O19" s="92">
        <v>181.77069675088856</v>
      </c>
      <c r="P19" s="92">
        <v>190.78018228993224</v>
      </c>
      <c r="Q19" s="94">
        <v>193.26</v>
      </c>
      <c r="R19" s="92">
        <v>196.57</v>
      </c>
      <c r="S19" s="235">
        <v>206.79</v>
      </c>
    </row>
    <row r="20" spans="1:19">
      <c r="A20" s="237"/>
      <c r="B20" s="236" t="s">
        <v>125</v>
      </c>
      <c r="C20" s="92">
        <v>8.9710146614470979E-3</v>
      </c>
      <c r="D20" s="87">
        <v>100.00000000000001</v>
      </c>
      <c r="E20" s="92">
        <v>98.051504525311373</v>
      </c>
      <c r="F20" s="92">
        <v>113.90176419260132</v>
      </c>
      <c r="G20" s="92">
        <v>130.28790666242307</v>
      </c>
      <c r="H20" s="92">
        <v>144.28892045549006</v>
      </c>
      <c r="I20" s="92">
        <v>137.13353956660362</v>
      </c>
      <c r="J20" s="92">
        <v>167.27985725377116</v>
      </c>
      <c r="K20" s="92">
        <v>167.72378241962261</v>
      </c>
      <c r="L20" s="92">
        <v>179.25664122049906</v>
      </c>
      <c r="M20" s="92">
        <v>179.70930009216394</v>
      </c>
      <c r="N20" s="92">
        <v>180.16639004152356</v>
      </c>
      <c r="O20" s="92">
        <v>180.2</v>
      </c>
      <c r="P20" s="92">
        <v>187.92560167762704</v>
      </c>
      <c r="Q20" s="94">
        <v>188.18</v>
      </c>
      <c r="R20" s="92">
        <v>515.01</v>
      </c>
      <c r="S20" s="235">
        <v>574.95000000000005</v>
      </c>
    </row>
    <row r="21" spans="1:19" s="202" customFormat="1" ht="25.5">
      <c r="A21" s="238">
        <v>3</v>
      </c>
      <c r="B21" s="231" t="s">
        <v>141</v>
      </c>
      <c r="C21" s="101">
        <v>7.1</v>
      </c>
      <c r="D21" s="82">
        <v>100.00000000000006</v>
      </c>
      <c r="E21" s="101">
        <v>98.963592933096024</v>
      </c>
      <c r="F21" s="101">
        <v>98.963592933096024</v>
      </c>
      <c r="G21" s="101">
        <v>120.82363981300119</v>
      </c>
      <c r="H21" s="101">
        <v>128.92898667495791</v>
      </c>
      <c r="I21" s="101">
        <v>128.0176660385016</v>
      </c>
      <c r="J21" s="101">
        <v>135.67737368442633</v>
      </c>
      <c r="K21" s="101">
        <v>142.21849929758483</v>
      </c>
      <c r="L21" s="101">
        <v>155.59557498332413</v>
      </c>
      <c r="M21" s="101">
        <v>161.1428438956836</v>
      </c>
      <c r="N21" s="101">
        <v>168.89640217937674</v>
      </c>
      <c r="O21" s="101">
        <v>194.15545531764502</v>
      </c>
      <c r="P21" s="101">
        <v>187.23218527408073</v>
      </c>
      <c r="Q21" s="103">
        <v>207.72</v>
      </c>
      <c r="R21" s="101">
        <v>209.4</v>
      </c>
      <c r="S21" s="232">
        <v>211.51</v>
      </c>
    </row>
    <row r="22" spans="1:19">
      <c r="A22" s="237"/>
      <c r="B22" s="234" t="s">
        <v>142</v>
      </c>
      <c r="C22" s="92">
        <v>0.97132714302699197</v>
      </c>
      <c r="D22" s="87">
        <v>100</v>
      </c>
      <c r="E22" s="92">
        <v>107.81859992512967</v>
      </c>
      <c r="F22" s="92">
        <v>114.57297181667469</v>
      </c>
      <c r="G22" s="92">
        <v>121.78993529065724</v>
      </c>
      <c r="H22" s="92">
        <v>130.3278250173806</v>
      </c>
      <c r="I22" s="92">
        <v>127.19995721696347</v>
      </c>
      <c r="J22" s="92">
        <v>146.10005882667522</v>
      </c>
      <c r="K22" s="92">
        <v>157.6273534680999</v>
      </c>
      <c r="L22" s="92">
        <v>167.16380835291994</v>
      </c>
      <c r="M22" s="92">
        <v>177.2772187582716</v>
      </c>
      <c r="N22" s="92">
        <v>188.00249049314706</v>
      </c>
      <c r="O22" s="92">
        <v>233.79325097598803</v>
      </c>
      <c r="P22" s="92">
        <v>239.97779293010319</v>
      </c>
      <c r="Q22" s="94">
        <v>216.07</v>
      </c>
      <c r="R22" s="92">
        <v>196.16</v>
      </c>
      <c r="S22" s="235">
        <v>195.08</v>
      </c>
    </row>
    <row r="23" spans="1:19">
      <c r="A23" s="237"/>
      <c r="B23" s="234" t="s">
        <v>143</v>
      </c>
      <c r="C23" s="92">
        <v>1.5589985051773805</v>
      </c>
      <c r="D23" s="87">
        <v>100</v>
      </c>
      <c r="E23" s="92">
        <v>78.165582387191904</v>
      </c>
      <c r="F23" s="92">
        <v>106.38489283542553</v>
      </c>
      <c r="G23" s="92">
        <v>86.451365692342293</v>
      </c>
      <c r="H23" s="92">
        <v>110.36826629126439</v>
      </c>
      <c r="I23" s="92">
        <v>107.71942790027407</v>
      </c>
      <c r="J23" s="92">
        <v>113.51198260710208</v>
      </c>
      <c r="K23" s="92">
        <v>110.78769502453166</v>
      </c>
      <c r="L23" s="92">
        <v>117.4903505735158</v>
      </c>
      <c r="M23" s="92">
        <v>113.94335829755558</v>
      </c>
      <c r="N23" s="92">
        <v>121.6081523804164</v>
      </c>
      <c r="O23" s="92">
        <v>106.0526118501612</v>
      </c>
      <c r="P23" s="92">
        <v>147.23667215053854</v>
      </c>
      <c r="Q23" s="94">
        <v>215.65</v>
      </c>
      <c r="R23" s="92">
        <v>223.49</v>
      </c>
      <c r="S23" s="235">
        <v>205.3</v>
      </c>
    </row>
    <row r="24" spans="1:19">
      <c r="A24" s="237"/>
      <c r="B24" s="239" t="s">
        <v>144</v>
      </c>
      <c r="C24" s="92">
        <v>0.39872274632897592</v>
      </c>
      <c r="D24" s="87">
        <v>100</v>
      </c>
      <c r="E24" s="92">
        <v>100.57848367776619</v>
      </c>
      <c r="F24" s="92">
        <v>102.14836164428365</v>
      </c>
      <c r="G24" s="92">
        <v>104.02076817726538</v>
      </c>
      <c r="H24" s="92">
        <v>105.45573475603524</v>
      </c>
      <c r="I24" s="92">
        <v>102.92479712189038</v>
      </c>
      <c r="J24" s="92">
        <v>108.86326935262976</v>
      </c>
      <c r="K24" s="92">
        <v>117.45258130455225</v>
      </c>
      <c r="L24" s="92">
        <v>124.55846247347766</v>
      </c>
      <c r="M24" s="92">
        <v>132.09424945312304</v>
      </c>
      <c r="N24" s="92">
        <v>140.08595154503698</v>
      </c>
      <c r="O24" s="92">
        <v>186.10065207170746</v>
      </c>
      <c r="P24" s="92">
        <v>228.41382939841787</v>
      </c>
      <c r="Q24" s="94">
        <v>323.95999999999998</v>
      </c>
      <c r="R24" s="92">
        <v>372.04</v>
      </c>
      <c r="S24" s="235">
        <v>383.79</v>
      </c>
    </row>
    <row r="25" spans="1:19">
      <c r="A25" s="237"/>
      <c r="B25" s="234" t="s">
        <v>145</v>
      </c>
      <c r="C25" s="92">
        <v>0.41726603305195403</v>
      </c>
      <c r="D25" s="87">
        <v>100</v>
      </c>
      <c r="E25" s="92">
        <v>101.58156206766445</v>
      </c>
      <c r="F25" s="92">
        <v>103.91774619544711</v>
      </c>
      <c r="G25" s="92">
        <v>107.01798515909948</v>
      </c>
      <c r="H25" s="92">
        <v>109.99559803798265</v>
      </c>
      <c r="I25" s="92">
        <v>107.35570368507108</v>
      </c>
      <c r="J25" s="92">
        <v>108.6215570368507</v>
      </c>
      <c r="K25" s="92">
        <v>117.19179788705823</v>
      </c>
      <c r="L25" s="92">
        <v>124.28190165922526</v>
      </c>
      <c r="M25" s="92">
        <v>131.80095670960839</v>
      </c>
      <c r="N25" s="92">
        <v>139.77491459053968</v>
      </c>
      <c r="O25" s="92">
        <v>131.2882027417935</v>
      </c>
      <c r="P25" s="92">
        <v>134.27308926298579</v>
      </c>
      <c r="Q25" s="94">
        <v>144.47</v>
      </c>
      <c r="R25" s="92">
        <v>134.62</v>
      </c>
      <c r="S25" s="235">
        <v>147.51</v>
      </c>
    </row>
    <row r="26" spans="1:19" s="202" customFormat="1">
      <c r="A26" s="237"/>
      <c r="B26" s="236" t="s">
        <v>146</v>
      </c>
      <c r="C26" s="92">
        <v>1.79</v>
      </c>
      <c r="D26" s="87">
        <v>100</v>
      </c>
      <c r="E26" s="92">
        <v>107.09</v>
      </c>
      <c r="F26" s="92">
        <v>159.19999999999999</v>
      </c>
      <c r="G26" s="92">
        <v>180.42</v>
      </c>
      <c r="H26" s="92">
        <v>183.17</v>
      </c>
      <c r="I26" s="92">
        <v>186.11</v>
      </c>
      <c r="J26" s="92">
        <v>193.35</v>
      </c>
      <c r="K26" s="92">
        <v>200.56</v>
      </c>
      <c r="L26" s="92">
        <v>212.69388000000004</v>
      </c>
      <c r="M26" s="92">
        <v>225.56185973999999</v>
      </c>
      <c r="N26" s="92">
        <v>239.20835225426998</v>
      </c>
      <c r="O26" s="92">
        <v>246.43167064489856</v>
      </c>
      <c r="P26" s="92">
        <v>259.27263496557623</v>
      </c>
      <c r="Q26" s="94">
        <v>271.92</v>
      </c>
      <c r="R26" s="92">
        <v>247.28</v>
      </c>
      <c r="S26" s="235">
        <v>258.89</v>
      </c>
    </row>
    <row r="27" spans="1:19">
      <c r="A27" s="237"/>
      <c r="B27" s="236" t="s">
        <v>147</v>
      </c>
      <c r="C27" s="92">
        <v>5.2645483265094731E-2</v>
      </c>
      <c r="D27" s="87">
        <v>100</v>
      </c>
      <c r="E27" s="92">
        <v>113.25700512202471</v>
      </c>
      <c r="F27" s="92">
        <v>123.50105453449834</v>
      </c>
      <c r="G27" s="92">
        <v>175.51973485989757</v>
      </c>
      <c r="H27" s="92">
        <v>189.90659837300393</v>
      </c>
      <c r="I27" s="92">
        <v>208.9032841217234</v>
      </c>
      <c r="J27" s="92">
        <v>225.97167821633022</v>
      </c>
      <c r="K27" s="92">
        <v>243.44682133172643</v>
      </c>
      <c r="L27" s="92">
        <v>267.24917143717988</v>
      </c>
      <c r="M27" s="92">
        <v>293.37873151581505</v>
      </c>
      <c r="N27" s="92">
        <v>322.06303818629698</v>
      </c>
      <c r="O27" s="92">
        <v>220.9098164405427</v>
      </c>
      <c r="P27" s="92">
        <v>262.69859897559508</v>
      </c>
      <c r="Q27" s="94">
        <v>282.10000000000002</v>
      </c>
      <c r="R27" s="92">
        <v>310.14999999999998</v>
      </c>
      <c r="S27" s="235">
        <v>316.36</v>
      </c>
    </row>
    <row r="28" spans="1:19">
      <c r="A28" s="237"/>
      <c r="B28" s="236" t="s">
        <v>148</v>
      </c>
      <c r="C28" s="92">
        <v>3.6424408754399274E-3</v>
      </c>
      <c r="D28" s="87">
        <v>100</v>
      </c>
      <c r="E28" s="92">
        <v>156.17977528089887</v>
      </c>
      <c r="F28" s="92">
        <v>211.23595505617976</v>
      </c>
      <c r="G28" s="92">
        <v>244.94382022471913</v>
      </c>
      <c r="H28" s="92">
        <v>280.66292134831457</v>
      </c>
      <c r="I28" s="92">
        <v>337.07865168539325</v>
      </c>
      <c r="J28" s="92">
        <v>402.24719101123594</v>
      </c>
      <c r="K28" s="92">
        <v>561.79775280898878</v>
      </c>
      <c r="L28" s="92">
        <v>629.21348314606746</v>
      </c>
      <c r="M28" s="92">
        <v>704.71910112359558</v>
      </c>
      <c r="N28" s="92">
        <v>789.28539325842712</v>
      </c>
      <c r="O28" s="92">
        <v>346.06741573033707</v>
      </c>
      <c r="P28" s="92">
        <v>451.12359550561803</v>
      </c>
      <c r="Q28" s="94">
        <v>477.53</v>
      </c>
      <c r="R28" s="92">
        <v>411.24</v>
      </c>
      <c r="S28" s="235">
        <v>421.35</v>
      </c>
    </row>
    <row r="29" spans="1:19">
      <c r="A29" s="237"/>
      <c r="B29" s="236" t="s">
        <v>149</v>
      </c>
      <c r="C29" s="92">
        <v>1.85</v>
      </c>
      <c r="D29" s="87">
        <v>100</v>
      </c>
      <c r="E29" s="92">
        <v>102.77</v>
      </c>
      <c r="F29" s="92">
        <v>105.04</v>
      </c>
      <c r="G29" s="92">
        <v>107.68</v>
      </c>
      <c r="H29" s="92">
        <v>109.9</v>
      </c>
      <c r="I29" s="92">
        <v>107.26</v>
      </c>
      <c r="J29" s="92">
        <v>112.36</v>
      </c>
      <c r="K29" s="92">
        <v>121.22</v>
      </c>
      <c r="L29" s="92">
        <v>136.63690151441858</v>
      </c>
      <c r="M29" s="92">
        <v>142.27612516068774</v>
      </c>
      <c r="N29" s="92">
        <v>152.71231915240395</v>
      </c>
      <c r="O29" s="92">
        <v>210.78091838703457</v>
      </c>
      <c r="P29" s="92">
        <v>208.79419936704036</v>
      </c>
      <c r="Q29" s="94">
        <v>206.57</v>
      </c>
      <c r="R29" s="92">
        <v>146.94999999999999</v>
      </c>
      <c r="S29" s="235">
        <v>152.4</v>
      </c>
    </row>
    <row r="30" spans="1:19" s="207" customFormat="1">
      <c r="A30" s="240">
        <v>4</v>
      </c>
      <c r="B30" s="241" t="s">
        <v>150</v>
      </c>
      <c r="C30" s="101">
        <v>23.25</v>
      </c>
      <c r="D30" s="82">
        <v>100.00000000000001</v>
      </c>
      <c r="E30" s="101">
        <v>102.41537772466525</v>
      </c>
      <c r="F30" s="101">
        <v>105.18619518669514</v>
      </c>
      <c r="G30" s="101">
        <v>107.7624885936561</v>
      </c>
      <c r="H30" s="101">
        <v>111.16683684800726</v>
      </c>
      <c r="I30" s="101">
        <v>113.9720003280884</v>
      </c>
      <c r="J30" s="101">
        <v>117.5323898337849</v>
      </c>
      <c r="K30" s="101">
        <v>120.42434030423783</v>
      </c>
      <c r="L30" s="101">
        <v>122.27307758982383</v>
      </c>
      <c r="M30" s="101">
        <v>124.03305299444033</v>
      </c>
      <c r="N30" s="101">
        <v>126.52039834417663</v>
      </c>
      <c r="O30" s="101">
        <v>129.30305029024311</v>
      </c>
      <c r="P30" s="101">
        <v>127.1293154697274</v>
      </c>
      <c r="Q30" s="103">
        <v>129.38</v>
      </c>
      <c r="R30" s="101">
        <v>132.15</v>
      </c>
      <c r="S30" s="232">
        <v>132.61000000000001</v>
      </c>
    </row>
    <row r="31" spans="1:19">
      <c r="A31" s="237"/>
      <c r="B31" s="242" t="s">
        <v>151</v>
      </c>
      <c r="C31" s="92">
        <v>4.4176714711248835</v>
      </c>
      <c r="D31" s="87">
        <v>100</v>
      </c>
      <c r="E31" s="92">
        <v>102.12017813661411</v>
      </c>
      <c r="F31" s="92">
        <v>104.76018838908112</v>
      </c>
      <c r="G31" s="92">
        <v>107.01012431116237</v>
      </c>
      <c r="H31" s="92">
        <v>111.29773804946814</v>
      </c>
      <c r="I31" s="92">
        <v>113.77034473920287</v>
      </c>
      <c r="J31" s="92">
        <v>117.76800589516851</v>
      </c>
      <c r="K31" s="92">
        <v>121.11447520184544</v>
      </c>
      <c r="L31" s="92">
        <v>125.45415224913495</v>
      </c>
      <c r="M31" s="92">
        <v>129.92839292579777</v>
      </c>
      <c r="N31" s="92">
        <v>134.6058150711265</v>
      </c>
      <c r="O31" s="92">
        <v>130.04453415353069</v>
      </c>
      <c r="P31" s="92">
        <v>134.45790080738178</v>
      </c>
      <c r="Q31" s="94">
        <v>137.86000000000001</v>
      </c>
      <c r="R31" s="92">
        <v>140.28</v>
      </c>
      <c r="S31" s="235">
        <v>138.66999999999999</v>
      </c>
    </row>
    <row r="32" spans="1:19">
      <c r="A32" s="237"/>
      <c r="B32" s="242" t="s">
        <v>129</v>
      </c>
      <c r="C32" s="92">
        <v>3.2426682110249034</v>
      </c>
      <c r="D32" s="88">
        <v>100</v>
      </c>
      <c r="E32" s="92">
        <v>101.95748723274495</v>
      </c>
      <c r="F32" s="92">
        <v>104.57841282256645</v>
      </c>
      <c r="G32" s="92">
        <v>106.72998947622602</v>
      </c>
      <c r="H32" s="92">
        <v>109.5364751394994</v>
      </c>
      <c r="I32" s="92">
        <v>112.31269614663344</v>
      </c>
      <c r="J32" s="92">
        <v>117.59008561068833</v>
      </c>
      <c r="K32" s="92">
        <v>121.61563910583621</v>
      </c>
      <c r="L32" s="92">
        <v>126.31733542707651</v>
      </c>
      <c r="M32" s="92">
        <v>129.70533313469997</v>
      </c>
      <c r="N32" s="92">
        <v>134.01140366591591</v>
      </c>
      <c r="O32" s="92">
        <v>130.51076923076923</v>
      </c>
      <c r="P32" s="92">
        <v>136.69169230769231</v>
      </c>
      <c r="Q32" s="94">
        <v>138.28</v>
      </c>
      <c r="R32" s="92">
        <v>144.02000000000001</v>
      </c>
      <c r="S32" s="235">
        <v>156.35</v>
      </c>
    </row>
    <row r="33" spans="1:19">
      <c r="A33" s="237"/>
      <c r="B33" s="242" t="s">
        <v>152</v>
      </c>
      <c r="C33" s="92">
        <v>12.358695173831567</v>
      </c>
      <c r="D33" s="88">
        <v>100.00000000000001</v>
      </c>
      <c r="E33" s="92">
        <v>103.07052428128539</v>
      </c>
      <c r="F33" s="92">
        <v>106.35745797632126</v>
      </c>
      <c r="G33" s="92">
        <v>109.51470701702833</v>
      </c>
      <c r="H33" s="92">
        <v>113.26681930415744</v>
      </c>
      <c r="I33" s="92">
        <v>116.58174059216427</v>
      </c>
      <c r="J33" s="92">
        <v>119.96293568063324</v>
      </c>
      <c r="K33" s="92">
        <v>123.17836989697646</v>
      </c>
      <c r="L33" s="92">
        <v>128.16768828589463</v>
      </c>
      <c r="M33" s="92">
        <v>132.6261473763997</v>
      </c>
      <c r="N33" s="92">
        <v>137.58010165187252</v>
      </c>
      <c r="O33" s="92">
        <v>132.75793322954968</v>
      </c>
      <c r="P33" s="92">
        <v>137.96016164368322</v>
      </c>
      <c r="Q33" s="94">
        <v>140.54</v>
      </c>
      <c r="R33" s="92">
        <v>146.04</v>
      </c>
      <c r="S33" s="235">
        <v>147.31</v>
      </c>
    </row>
    <row r="34" spans="1:19">
      <c r="A34" s="237"/>
      <c r="B34" s="242" t="s">
        <v>149</v>
      </c>
      <c r="C34" s="92">
        <v>3.23</v>
      </c>
      <c r="D34" s="88">
        <v>99.836157306379505</v>
      </c>
      <c r="E34" s="92">
        <v>100.6042727050044</v>
      </c>
      <c r="F34" s="92">
        <v>101.72516019591058</v>
      </c>
      <c r="G34" s="92">
        <v>102.947109338684</v>
      </c>
      <c r="H34" s="92">
        <v>104.40742273208637</v>
      </c>
      <c r="I34" s="92">
        <v>105.74143787242126</v>
      </c>
      <c r="J34" s="92">
        <v>107.65984084455047</v>
      </c>
      <c r="K34" s="92">
        <v>107.54963808182502</v>
      </c>
      <c r="L34" s="92">
        <v>91.107780520246635</v>
      </c>
      <c r="M34" s="92">
        <v>77.193167772874318</v>
      </c>
      <c r="N34" s="92">
        <v>65.4174192328706</v>
      </c>
      <c r="O34" s="92">
        <v>113.83197170740031</v>
      </c>
      <c r="P34" s="92">
        <v>113.83199136468039</v>
      </c>
      <c r="Q34" s="94">
        <v>113.83</v>
      </c>
      <c r="R34" s="92">
        <v>55.82</v>
      </c>
      <c r="S34" s="235">
        <v>48</v>
      </c>
    </row>
    <row r="35" spans="1:19" s="207" customFormat="1">
      <c r="A35" s="240">
        <v>5</v>
      </c>
      <c r="B35" s="231" t="s">
        <v>153</v>
      </c>
      <c r="C35" s="101">
        <v>2.4300000000000002</v>
      </c>
      <c r="D35" s="82">
        <v>100</v>
      </c>
      <c r="E35" s="101">
        <v>108.22617463956649</v>
      </c>
      <c r="F35" s="101">
        <v>106.52892576100162</v>
      </c>
      <c r="G35" s="101">
        <v>109.18885317134797</v>
      </c>
      <c r="H35" s="101">
        <v>112.61510676131037</v>
      </c>
      <c r="I35" s="101">
        <v>116.20561145080532</v>
      </c>
      <c r="J35" s="101">
        <v>82.367196258320263</v>
      </c>
      <c r="K35" s="101">
        <v>122.90367044689096</v>
      </c>
      <c r="L35" s="101">
        <v>127.92962772996493</v>
      </c>
      <c r="M35" s="101">
        <v>119.63584846734371</v>
      </c>
      <c r="N35" s="101">
        <v>129.06544129888414</v>
      </c>
      <c r="O35" s="101">
        <v>131.70742968383075</v>
      </c>
      <c r="P35" s="101">
        <v>168.55454838622126</v>
      </c>
      <c r="Q35" s="103">
        <v>180.7</v>
      </c>
      <c r="R35" s="101">
        <v>200</v>
      </c>
      <c r="S35" s="232">
        <v>193.99</v>
      </c>
    </row>
    <row r="36" spans="1:19">
      <c r="A36" s="237"/>
      <c r="B36" s="242" t="s">
        <v>154</v>
      </c>
      <c r="C36" s="92">
        <v>0.5015812443464166</v>
      </c>
      <c r="D36" s="87">
        <v>100</v>
      </c>
      <c r="E36" s="92">
        <v>102.32954918301726</v>
      </c>
      <c r="F36" s="92">
        <v>102.53953671500756</v>
      </c>
      <c r="G36" s="92">
        <v>100.98431655620448</v>
      </c>
      <c r="H36" s="92">
        <v>103.1826235317278</v>
      </c>
      <c r="I36" s="92">
        <v>103.50416694008793</v>
      </c>
      <c r="J36" s="92">
        <v>105.24312618938249</v>
      </c>
      <c r="K36" s="92">
        <v>107.96640199488155</v>
      </c>
      <c r="L36" s="92">
        <v>111.50337948684297</v>
      </c>
      <c r="M36" s="92">
        <v>111.98897565457051</v>
      </c>
      <c r="N36" s="92">
        <v>114.00477721635278</v>
      </c>
      <c r="O36" s="92">
        <v>111.94304088194764</v>
      </c>
      <c r="P36" s="92">
        <v>117.61270424568542</v>
      </c>
      <c r="Q36" s="94">
        <v>119.94</v>
      </c>
      <c r="R36" s="92">
        <v>122.77</v>
      </c>
      <c r="S36" s="235">
        <v>130.32</v>
      </c>
    </row>
    <row r="37" spans="1:19">
      <c r="A37" s="237"/>
      <c r="B37" s="242" t="s">
        <v>131</v>
      </c>
      <c r="C37" s="92">
        <v>0.66805878335510682</v>
      </c>
      <c r="D37" s="87">
        <v>100</v>
      </c>
      <c r="E37" s="92">
        <v>106.29706186328065</v>
      </c>
      <c r="F37" s="92">
        <v>110.92573453417982</v>
      </c>
      <c r="G37" s="92">
        <v>118.88380333677836</v>
      </c>
      <c r="H37" s="92">
        <v>115.88660859294257</v>
      </c>
      <c r="I37" s="92">
        <v>116.89797726266055</v>
      </c>
      <c r="J37" s="92">
        <v>93.518381810128432</v>
      </c>
      <c r="K37" s="92">
        <v>125.07751365716817</v>
      </c>
      <c r="L37" s="92">
        <v>124.67148973866823</v>
      </c>
      <c r="M37" s="92">
        <v>123.66750332201387</v>
      </c>
      <c r="N37" s="92">
        <v>122.91387125350656</v>
      </c>
      <c r="O37" s="92">
        <v>131.22693045917615</v>
      </c>
      <c r="P37" s="92">
        <v>250.93016388601802</v>
      </c>
      <c r="Q37" s="94">
        <v>284.66000000000003</v>
      </c>
      <c r="R37" s="92">
        <v>317.63</v>
      </c>
      <c r="S37" s="235">
        <v>302.06</v>
      </c>
    </row>
    <row r="38" spans="1:19">
      <c r="A38" s="237"/>
      <c r="B38" s="234" t="s">
        <v>155</v>
      </c>
      <c r="C38" s="92">
        <v>0.80733036869237251</v>
      </c>
      <c r="D38" s="87">
        <v>100</v>
      </c>
      <c r="E38" s="92">
        <v>106.12962550485589</v>
      </c>
      <c r="F38" s="92">
        <v>109.86314438730356</v>
      </c>
      <c r="G38" s="92">
        <v>113.45139092846176</v>
      </c>
      <c r="H38" s="92">
        <v>116.32372275650818</v>
      </c>
      <c r="I38" s="92">
        <v>118.42553954778319</v>
      </c>
      <c r="J38" s="92">
        <v>94.740431638226539</v>
      </c>
      <c r="K38" s="92">
        <v>124.42822422795733</v>
      </c>
      <c r="L38" s="92">
        <v>124.16941475154884</v>
      </c>
      <c r="M38" s="92">
        <v>126.78372555551393</v>
      </c>
      <c r="N38" s="92">
        <v>127.97570989290848</v>
      </c>
      <c r="O38" s="92">
        <v>127.74898831710763</v>
      </c>
      <c r="P38" s="92">
        <v>138.79421985598918</v>
      </c>
      <c r="Q38" s="94">
        <v>146.03</v>
      </c>
      <c r="R38" s="92">
        <v>174.65</v>
      </c>
      <c r="S38" s="235">
        <v>166.99</v>
      </c>
    </row>
    <row r="39" spans="1:19">
      <c r="A39" s="237"/>
      <c r="B39" s="243" t="s">
        <v>156</v>
      </c>
      <c r="C39" s="92">
        <v>0.3459943272661607</v>
      </c>
      <c r="D39" s="87">
        <v>100</v>
      </c>
      <c r="E39" s="92">
        <v>118.58</v>
      </c>
      <c r="F39" s="92">
        <v>89.686287738235777</v>
      </c>
      <c r="G39" s="92">
        <v>89.995298542548198</v>
      </c>
      <c r="H39" s="92">
        <v>108.31679030404347</v>
      </c>
      <c r="I39" s="92">
        <v>124.8950464603822</v>
      </c>
      <c r="J39" s="92">
        <v>144.01066156553875</v>
      </c>
      <c r="K39" s="92">
        <v>151.57122129772955</v>
      </c>
      <c r="L39" s="92">
        <v>183.48144368125111</v>
      </c>
      <c r="M39" s="92">
        <v>120.39858043796939</v>
      </c>
      <c r="N39" s="92">
        <v>182.85380908129747</v>
      </c>
      <c r="O39" s="92">
        <v>183.48144368125111</v>
      </c>
      <c r="P39" s="92">
        <v>183.48144368125111</v>
      </c>
      <c r="Q39" s="94">
        <v>184.11</v>
      </c>
      <c r="R39" s="92">
        <v>178.46</v>
      </c>
      <c r="S39" s="235">
        <v>174.07</v>
      </c>
    </row>
    <row r="40" spans="1:19">
      <c r="A40" s="237"/>
      <c r="B40" s="234" t="s">
        <v>149</v>
      </c>
      <c r="C40" s="92">
        <v>0.11</v>
      </c>
      <c r="D40" s="87">
        <v>100</v>
      </c>
      <c r="E40" s="92">
        <v>101.37</v>
      </c>
      <c r="F40" s="92">
        <v>98.06</v>
      </c>
      <c r="G40" s="92">
        <v>85.38</v>
      </c>
      <c r="H40" s="92">
        <v>88.78</v>
      </c>
      <c r="I40" s="92">
        <v>89.31</v>
      </c>
      <c r="J40" s="92">
        <v>89.48</v>
      </c>
      <c r="K40" s="92">
        <v>90.59</v>
      </c>
      <c r="L40" s="92">
        <v>95.14127828172245</v>
      </c>
      <c r="M40" s="92">
        <v>94.489625690751751</v>
      </c>
      <c r="N40" s="92">
        <v>94.017177562297988</v>
      </c>
      <c r="O40" s="92">
        <v>88.150330160192865</v>
      </c>
      <c r="P40" s="92">
        <v>87.462925484382822</v>
      </c>
      <c r="Q40" s="94">
        <v>86.5</v>
      </c>
      <c r="R40" s="92">
        <v>84.01</v>
      </c>
      <c r="S40" s="235">
        <v>84.23</v>
      </c>
    </row>
    <row r="41" spans="1:19" s="207" customFormat="1">
      <c r="A41" s="240">
        <v>6</v>
      </c>
      <c r="B41" s="231" t="s">
        <v>157</v>
      </c>
      <c r="C41" s="101">
        <v>8.1</v>
      </c>
      <c r="D41" s="82">
        <v>100</v>
      </c>
      <c r="E41" s="101">
        <v>101.94</v>
      </c>
      <c r="F41" s="101">
        <v>103.86</v>
      </c>
      <c r="G41" s="101">
        <v>104.88</v>
      </c>
      <c r="H41" s="101">
        <v>105.09</v>
      </c>
      <c r="I41" s="101">
        <v>102.47</v>
      </c>
      <c r="J41" s="101">
        <v>104.42</v>
      </c>
      <c r="K41" s="101">
        <v>102.95845448228988</v>
      </c>
      <c r="L41" s="101">
        <v>102.68871145660341</v>
      </c>
      <c r="M41" s="101">
        <v>102.42394827063069</v>
      </c>
      <c r="N41" s="101">
        <v>115.19977798644689</v>
      </c>
      <c r="O41" s="101">
        <v>101.90195206530707</v>
      </c>
      <c r="P41" s="101">
        <v>74.766175151574913</v>
      </c>
      <c r="Q41" s="103">
        <v>76.73</v>
      </c>
      <c r="R41" s="101">
        <v>103.68</v>
      </c>
      <c r="S41" s="232">
        <v>107.87</v>
      </c>
    </row>
    <row r="42" spans="1:19" s="202" customFormat="1" ht="13.5" thickBot="1">
      <c r="A42" s="244"/>
      <c r="B42" s="245" t="s">
        <v>133</v>
      </c>
      <c r="C42" s="246">
        <v>100</v>
      </c>
      <c r="D42" s="106">
        <v>100</v>
      </c>
      <c r="E42" s="108">
        <v>102.4</v>
      </c>
      <c r="F42" s="108">
        <v>106.21</v>
      </c>
      <c r="G42" s="108">
        <v>109.66</v>
      </c>
      <c r="H42" s="108">
        <v>112.69</v>
      </c>
      <c r="I42" s="108">
        <v>114.64</v>
      </c>
      <c r="J42" s="108">
        <v>115.72</v>
      </c>
      <c r="K42" s="108">
        <v>122.01</v>
      </c>
      <c r="L42" s="108">
        <v>125.06395937441577</v>
      </c>
      <c r="M42" s="108">
        <v>126.29756091102985</v>
      </c>
      <c r="N42" s="108">
        <v>133.31042944166217</v>
      </c>
      <c r="O42" s="108">
        <v>130.21741921195104</v>
      </c>
      <c r="P42" s="108">
        <v>133.46211013565869</v>
      </c>
      <c r="Q42" s="110">
        <v>140.05000000000001</v>
      </c>
      <c r="R42" s="108">
        <v>141.07</v>
      </c>
      <c r="S42" s="247">
        <v>145.29</v>
      </c>
    </row>
    <row r="43" spans="1:19">
      <c r="A43" s="3" t="s">
        <v>158</v>
      </c>
    </row>
    <row r="44" spans="1:19">
      <c r="A44" s="3" t="s">
        <v>159</v>
      </c>
    </row>
    <row r="45" spans="1:19">
      <c r="A45" s="3" t="s">
        <v>160</v>
      </c>
    </row>
    <row r="46" spans="1:19">
      <c r="A46" s="3" t="s">
        <v>161</v>
      </c>
    </row>
  </sheetData>
  <mergeCells count="5">
    <mergeCell ref="A2:N2"/>
    <mergeCell ref="A3:B4"/>
    <mergeCell ref="C3:C4"/>
    <mergeCell ref="D3:S3"/>
    <mergeCell ref="B1:P1"/>
  </mergeCells>
  <printOptions horizontalCentered="1" verticalCentered="1"/>
  <pageMargins left="1.18" right="1.1200000000000001" top="1.24" bottom="1.07" header="0.3" footer="0.3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Normal="100" zoomScaleSheetLayoutView="115" workbookViewId="0">
      <selection activeCell="S31" sqref="S31"/>
    </sheetView>
  </sheetViews>
  <sheetFormatPr defaultColWidth="7.77734375" defaultRowHeight="15"/>
  <cols>
    <col min="1" max="1" width="6.33203125" style="54" customWidth="1"/>
    <col min="2" max="2" width="8.88671875" style="54" customWidth="1"/>
    <col min="3" max="4" width="9.109375" style="54" customWidth="1"/>
    <col min="5" max="7" width="9.33203125" style="54" customWidth="1"/>
    <col min="8" max="8" width="9.77734375" style="54" customWidth="1"/>
    <col min="9" max="9" width="10.5546875" style="69" bestFit="1" customWidth="1"/>
    <col min="10" max="10" width="10.6640625" style="54" customWidth="1"/>
    <col min="11" max="12" width="11.88671875" style="54" customWidth="1"/>
    <col min="13" max="13" width="9.5546875" style="54" customWidth="1"/>
    <col min="14" max="15" width="9.33203125" style="54" bestFit="1" customWidth="1"/>
    <col min="16" max="16384" width="7.77734375" style="54"/>
  </cols>
  <sheetData>
    <row r="1" spans="1:15" ht="27" customHeight="1">
      <c r="A1" s="321" t="s">
        <v>92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5" ht="14.25" customHeight="1">
      <c r="A2" s="55"/>
      <c r="B2" s="56"/>
      <c r="C2" s="56"/>
      <c r="D2" s="56"/>
      <c r="E2" s="56"/>
      <c r="F2" s="56"/>
      <c r="G2" s="56"/>
      <c r="I2" s="57"/>
      <c r="J2" s="322" t="s">
        <v>82</v>
      </c>
      <c r="K2" s="322"/>
      <c r="L2" s="322"/>
    </row>
    <row r="3" spans="1:15" ht="15.75" customHeight="1">
      <c r="A3" s="55"/>
      <c r="B3" s="56"/>
      <c r="C3" s="56"/>
      <c r="D3" s="56"/>
      <c r="E3" s="56"/>
      <c r="F3" s="56" t="s">
        <v>83</v>
      </c>
      <c r="G3" s="56"/>
      <c r="I3" s="57"/>
      <c r="J3" s="322" t="s">
        <v>84</v>
      </c>
      <c r="K3" s="322"/>
      <c r="L3" s="322"/>
    </row>
    <row r="4" spans="1:15" ht="16.5" customHeight="1">
      <c r="B4" s="58"/>
      <c r="C4" s="58"/>
      <c r="D4" s="58"/>
      <c r="E4" s="58"/>
      <c r="F4" s="58"/>
      <c r="G4" s="58"/>
      <c r="H4" s="58"/>
      <c r="I4" s="58"/>
      <c r="J4" s="323" t="s">
        <v>85</v>
      </c>
      <c r="K4" s="323"/>
      <c r="L4" s="323"/>
    </row>
    <row r="5" spans="1:15" ht="20.25" customHeight="1">
      <c r="A5" s="324" t="s">
        <v>77</v>
      </c>
      <c r="B5" s="324"/>
      <c r="C5" s="325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1:15">
      <c r="A6" s="324"/>
      <c r="B6" s="324"/>
      <c r="C6" s="59" t="s">
        <v>34</v>
      </c>
      <c r="D6" s="59" t="s">
        <v>35</v>
      </c>
      <c r="E6" s="59" t="s">
        <v>36</v>
      </c>
      <c r="F6" s="59" t="s">
        <v>37</v>
      </c>
      <c r="G6" s="59" t="s">
        <v>38</v>
      </c>
      <c r="H6" s="59" t="s">
        <v>39</v>
      </c>
      <c r="I6" s="59" t="s">
        <v>40</v>
      </c>
      <c r="J6" s="59" t="s">
        <v>41</v>
      </c>
      <c r="K6" s="59" t="s">
        <v>42</v>
      </c>
      <c r="L6" s="59" t="s">
        <v>43</v>
      </c>
      <c r="M6" s="59" t="s">
        <v>233</v>
      </c>
      <c r="N6" s="276" t="s">
        <v>234</v>
      </c>
      <c r="O6" s="276" t="s">
        <v>235</v>
      </c>
    </row>
    <row r="7" spans="1:15">
      <c r="A7" s="329" t="s">
        <v>88</v>
      </c>
      <c r="B7" s="60" t="s">
        <v>56</v>
      </c>
      <c r="C7" s="61">
        <v>1531</v>
      </c>
      <c r="D7" s="61">
        <v>1420</v>
      </c>
      <c r="E7" s="61">
        <v>1486.951</v>
      </c>
      <c r="F7" s="61">
        <v>1425.346</v>
      </c>
      <c r="G7" s="61">
        <v>1362.9079999999999</v>
      </c>
      <c r="H7" s="61">
        <v>1552.4690000000001</v>
      </c>
      <c r="I7" s="61">
        <v>1469.54</v>
      </c>
      <c r="J7" s="61">
        <v>1491.74</v>
      </c>
      <c r="K7" s="61">
        <v>1458.915</v>
      </c>
      <c r="L7" s="61">
        <v>1473.4739199999999</v>
      </c>
      <c r="M7" s="61">
        <v>1477.38</v>
      </c>
      <c r="N7" s="61">
        <v>1447.7893999999999</v>
      </c>
      <c r="O7" s="61">
        <v>1438.99</v>
      </c>
    </row>
    <row r="8" spans="1:15">
      <c r="A8" s="329"/>
      <c r="B8" s="60" t="s">
        <v>57</v>
      </c>
      <c r="C8" s="61">
        <v>5072</v>
      </c>
      <c r="D8" s="61">
        <v>4504</v>
      </c>
      <c r="E8" s="61">
        <v>5047.0469999999996</v>
      </c>
      <c r="F8" s="61">
        <v>4788.6120000000001</v>
      </c>
      <c r="G8" s="61">
        <v>4299.0780000000004</v>
      </c>
      <c r="H8" s="61">
        <v>5230.3270000000002</v>
      </c>
      <c r="I8" s="61">
        <v>5151.92</v>
      </c>
      <c r="J8" s="61">
        <v>5610.01</v>
      </c>
      <c r="K8" s="61">
        <v>5550.8779999999997</v>
      </c>
      <c r="L8" s="61">
        <v>5621.7097048653786</v>
      </c>
      <c r="M8" s="61">
        <v>5130.62</v>
      </c>
      <c r="N8" s="61">
        <v>5486.4720266912245</v>
      </c>
      <c r="O8" s="61">
        <v>5724.23</v>
      </c>
    </row>
    <row r="9" spans="1:15">
      <c r="A9" s="329"/>
      <c r="B9" s="60" t="s">
        <v>89</v>
      </c>
      <c r="C9" s="61">
        <v>3.31</v>
      </c>
      <c r="D9" s="61">
        <v>3.17</v>
      </c>
      <c r="E9" s="61">
        <v>3.39</v>
      </c>
      <c r="F9" s="61">
        <v>3.36</v>
      </c>
      <c r="G9" s="61">
        <v>3.15</v>
      </c>
      <c r="H9" s="61">
        <v>3.4</v>
      </c>
      <c r="I9" s="61">
        <v>3.5</v>
      </c>
      <c r="J9" s="61">
        <v>3.76</v>
      </c>
      <c r="K9" s="61">
        <v>3.8</v>
      </c>
      <c r="L9" s="61">
        <v>3.8152760144308346</v>
      </c>
      <c r="M9" s="61">
        <v>3.47</v>
      </c>
      <c r="N9" s="61">
        <f t="shared" ref="N9" si="0">N8/N7</f>
        <v>3.7895511782937663</v>
      </c>
      <c r="O9" s="61">
        <v>3.98</v>
      </c>
    </row>
    <row r="10" spans="1:15">
      <c r="A10" s="329" t="s">
        <v>50</v>
      </c>
      <c r="B10" s="60" t="s">
        <v>56</v>
      </c>
      <c r="C10" s="61">
        <v>871</v>
      </c>
      <c r="D10" s="61">
        <v>849</v>
      </c>
      <c r="E10" s="61">
        <v>928.76</v>
      </c>
      <c r="F10" s="61">
        <v>882.39499999999998</v>
      </c>
      <c r="G10" s="61">
        <v>891.58299999999997</v>
      </c>
      <c r="H10" s="61">
        <v>924.32100000000003</v>
      </c>
      <c r="I10" s="61">
        <v>954.18</v>
      </c>
      <c r="J10" s="61">
        <v>956.447</v>
      </c>
      <c r="K10" s="61">
        <v>957.65001298024174</v>
      </c>
      <c r="L10" s="61">
        <v>979.77594145852891</v>
      </c>
      <c r="M10" s="61">
        <v>985.57</v>
      </c>
      <c r="N10" s="61">
        <v>997.86500000000001</v>
      </c>
      <c r="O10" s="61">
        <v>916.04</v>
      </c>
    </row>
    <row r="11" spans="1:15">
      <c r="A11" s="329"/>
      <c r="B11" s="60" t="s">
        <v>57</v>
      </c>
      <c r="C11" s="61">
        <v>2179</v>
      </c>
      <c r="D11" s="61">
        <v>1999</v>
      </c>
      <c r="E11" s="61">
        <v>2283</v>
      </c>
      <c r="F11" s="61">
        <v>2145.2910000000002</v>
      </c>
      <c r="G11" s="61">
        <v>2231.5169999999998</v>
      </c>
      <c r="H11" s="61">
        <v>2336.6750000000002</v>
      </c>
      <c r="I11" s="61">
        <v>2555.84</v>
      </c>
      <c r="J11" s="61">
        <v>2713.6347559999995</v>
      </c>
      <c r="K11" s="61">
        <v>2835.6739905181653</v>
      </c>
      <c r="L11" s="61">
        <v>2999.7334189662297</v>
      </c>
      <c r="M11" s="61">
        <v>3106.4</v>
      </c>
      <c r="N11" s="61">
        <v>3193.1680000000001</v>
      </c>
      <c r="O11" s="61">
        <v>3193.87</v>
      </c>
    </row>
    <row r="12" spans="1:15">
      <c r="A12" s="329"/>
      <c r="B12" s="60" t="s">
        <v>89</v>
      </c>
      <c r="C12" s="61">
        <v>2.5</v>
      </c>
      <c r="D12" s="61">
        <v>2.35</v>
      </c>
      <c r="E12" s="61">
        <v>2.46</v>
      </c>
      <c r="F12" s="61">
        <v>2.4300000000000002</v>
      </c>
      <c r="G12" s="61">
        <v>2.5</v>
      </c>
      <c r="H12" s="61">
        <v>2.6</v>
      </c>
      <c r="I12" s="61">
        <v>2.7</v>
      </c>
      <c r="J12" s="61">
        <v>2.8372034791263911</v>
      </c>
      <c r="K12" s="61">
        <v>2.9610754994859181</v>
      </c>
      <c r="L12" s="61">
        <v>3.0616524575003559</v>
      </c>
      <c r="M12" s="61">
        <v>3.15</v>
      </c>
      <c r="N12" s="61">
        <f>N11/N10</f>
        <v>3.2</v>
      </c>
      <c r="O12" s="61">
        <v>3.49</v>
      </c>
    </row>
    <row r="13" spans="1:15">
      <c r="A13" s="329" t="s">
        <v>51</v>
      </c>
      <c r="B13" s="60" t="s">
        <v>56</v>
      </c>
      <c r="C13" s="61">
        <v>765</v>
      </c>
      <c r="D13" s="61">
        <v>759</v>
      </c>
      <c r="E13" s="61">
        <v>754</v>
      </c>
      <c r="F13" s="61">
        <v>762.37300000000005</v>
      </c>
      <c r="G13" s="61">
        <v>745.82299999999998</v>
      </c>
      <c r="H13" s="61">
        <v>740.15</v>
      </c>
      <c r="I13" s="61">
        <v>706.84</v>
      </c>
      <c r="J13" s="61">
        <v>703.99168976643421</v>
      </c>
      <c r="K13" s="61">
        <v>707.50531602570061</v>
      </c>
      <c r="L13" s="61">
        <v>711.06700000000001</v>
      </c>
      <c r="M13" s="61">
        <v>716.98</v>
      </c>
      <c r="N13" s="61">
        <v>711.37699999999995</v>
      </c>
      <c r="O13" s="61">
        <v>681.85</v>
      </c>
    </row>
    <row r="14" spans="1:15">
      <c r="A14" s="329"/>
      <c r="B14" s="60" t="s">
        <v>57</v>
      </c>
      <c r="C14" s="61">
        <v>1846</v>
      </c>
      <c r="D14" s="61">
        <v>1882</v>
      </c>
      <c r="E14" s="61">
        <v>1883</v>
      </c>
      <c r="F14" s="61">
        <v>1975.625</v>
      </c>
      <c r="G14" s="61">
        <v>1736.8489999999999</v>
      </c>
      <c r="H14" s="61">
        <v>1856.191</v>
      </c>
      <c r="I14" s="61">
        <v>1949</v>
      </c>
      <c r="J14" s="61">
        <v>2005.665402298903</v>
      </c>
      <c r="K14" s="61">
        <v>2185.2885965517803</v>
      </c>
      <c r="L14" s="61">
        <v>2127.2759999999998</v>
      </c>
      <c r="M14" s="61">
        <v>2144.5700000000002</v>
      </c>
      <c r="N14" s="61">
        <v>2098.5621499999997</v>
      </c>
      <c r="O14" s="61">
        <v>2035.56</v>
      </c>
    </row>
    <row r="15" spans="1:15">
      <c r="A15" s="329"/>
      <c r="B15" s="60" t="s">
        <v>89</v>
      </c>
      <c r="C15" s="61">
        <v>2.41</v>
      </c>
      <c r="D15" s="61">
        <v>2.4700000000000002</v>
      </c>
      <c r="E15" s="61">
        <v>2.5</v>
      </c>
      <c r="F15" s="61">
        <v>2.59</v>
      </c>
      <c r="G15" s="61">
        <v>2.33</v>
      </c>
      <c r="H15" s="61">
        <v>2.5</v>
      </c>
      <c r="I15" s="61">
        <v>2.8</v>
      </c>
      <c r="J15" s="61">
        <v>2.8489901677167944</v>
      </c>
      <c r="K15" s="61">
        <v>2.9237022939340753</v>
      </c>
      <c r="L15" s="61">
        <v>2.9916674518716238</v>
      </c>
      <c r="M15" s="61">
        <v>2.99</v>
      </c>
      <c r="N15" s="61">
        <f>N14/N13</f>
        <v>2.9499999999999997</v>
      </c>
      <c r="O15" s="61">
        <v>2.99</v>
      </c>
    </row>
    <row r="16" spans="1:15">
      <c r="A16" s="329" t="s">
        <v>52</v>
      </c>
      <c r="B16" s="60" t="s">
        <v>56</v>
      </c>
      <c r="C16" s="61">
        <v>27.3</v>
      </c>
      <c r="D16" s="61">
        <v>28.98</v>
      </c>
      <c r="E16" s="61">
        <v>28</v>
      </c>
      <c r="F16" s="61">
        <v>28.053000000000001</v>
      </c>
      <c r="G16" s="61">
        <v>28.367999999999999</v>
      </c>
      <c r="H16" s="61">
        <v>27.385999999999999</v>
      </c>
      <c r="I16" s="61">
        <v>24.648</v>
      </c>
      <c r="J16" s="61">
        <v>24.40851336466023</v>
      </c>
      <c r="K16" s="61">
        <v>24.403762358442449</v>
      </c>
      <c r="L16" s="61">
        <v>21.861718248332608</v>
      </c>
      <c r="M16" s="61">
        <v>23.13</v>
      </c>
      <c r="N16" s="61">
        <v>22.344000000000001</v>
      </c>
      <c r="O16" s="61">
        <v>18.600000000000001</v>
      </c>
    </row>
    <row r="17" spans="1:15">
      <c r="A17" s="329"/>
      <c r="B17" s="60" t="s">
        <v>57</v>
      </c>
      <c r="C17" s="61">
        <v>35</v>
      </c>
      <c r="D17" s="61">
        <v>37</v>
      </c>
      <c r="E17" s="61">
        <v>35</v>
      </c>
      <c r="F17" s="61">
        <v>37.353999999999999</v>
      </c>
      <c r="G17" s="61">
        <v>32.805999999999997</v>
      </c>
      <c r="H17" s="61">
        <v>30.51</v>
      </c>
      <c r="I17" s="61">
        <v>27.154</v>
      </c>
      <c r="J17" s="61">
        <v>30.54960283285989</v>
      </c>
      <c r="K17" s="61">
        <v>31.1466725105414</v>
      </c>
      <c r="L17" s="61">
        <v>29.433321339688646</v>
      </c>
      <c r="M17" s="61">
        <v>32.159999999999997</v>
      </c>
      <c r="N17" s="61">
        <v>31.281599999999997</v>
      </c>
      <c r="O17" s="61">
        <v>24.93</v>
      </c>
    </row>
    <row r="18" spans="1:15">
      <c r="A18" s="329"/>
      <c r="B18" s="60" t="s">
        <v>89</v>
      </c>
      <c r="C18" s="61">
        <v>1.25</v>
      </c>
      <c r="D18" s="61">
        <v>1.27</v>
      </c>
      <c r="E18" s="61">
        <v>1.24</v>
      </c>
      <c r="F18" s="61">
        <v>1.33</v>
      </c>
      <c r="G18" s="61">
        <v>1.1599999999999999</v>
      </c>
      <c r="H18" s="61">
        <v>1.1000000000000001</v>
      </c>
      <c r="I18" s="61">
        <v>1.1000000000000001</v>
      </c>
      <c r="J18" s="61">
        <v>1.2515962105701617</v>
      </c>
      <c r="K18" s="61">
        <v>1.2763061716902127</v>
      </c>
      <c r="L18" s="61">
        <v>1.35</v>
      </c>
      <c r="M18" s="61">
        <v>1.39</v>
      </c>
      <c r="N18" s="61">
        <f>N17/N16</f>
        <v>1.4</v>
      </c>
      <c r="O18" s="61">
        <v>1.34</v>
      </c>
    </row>
    <row r="19" spans="1:15">
      <c r="A19" s="329" t="s">
        <v>53</v>
      </c>
      <c r="B19" s="60" t="s">
        <v>56</v>
      </c>
      <c r="C19" s="61">
        <v>278</v>
      </c>
      <c r="D19" s="61">
        <v>274</v>
      </c>
      <c r="E19" s="61">
        <v>271</v>
      </c>
      <c r="F19" s="61">
        <v>268.05</v>
      </c>
      <c r="G19" s="61">
        <v>266.79899999999998</v>
      </c>
      <c r="H19" s="61">
        <v>263.596</v>
      </c>
      <c r="I19" s="61">
        <v>263.49700000000001</v>
      </c>
      <c r="J19" s="61">
        <v>263.26090484093407</v>
      </c>
      <c r="K19" s="61">
        <v>262.54670047899782</v>
      </c>
      <c r="L19" s="61">
        <v>265.40100000000001</v>
      </c>
      <c r="M19" s="61">
        <v>267.07</v>
      </c>
      <c r="N19" s="61">
        <v>275.94499999999999</v>
      </c>
      <c r="O19" s="61">
        <v>224.94</v>
      </c>
    </row>
    <row r="20" spans="1:15">
      <c r="A20" s="329"/>
      <c r="B20" s="60" t="s">
        <v>57</v>
      </c>
      <c r="C20" s="61">
        <v>315</v>
      </c>
      <c r="D20" s="61">
        <v>305</v>
      </c>
      <c r="E20" s="61">
        <v>304</v>
      </c>
      <c r="F20" s="61">
        <v>308.488</v>
      </c>
      <c r="G20" s="61">
        <v>302.39699999999999</v>
      </c>
      <c r="H20" s="61">
        <v>306.70400000000001</v>
      </c>
      <c r="I20" s="61">
        <v>313.98700000000002</v>
      </c>
      <c r="J20" s="61">
        <v>314.22505791152292</v>
      </c>
      <c r="K20" s="61">
        <v>320.9525155106038</v>
      </c>
      <c r="L20" s="61">
        <v>326.44322999999997</v>
      </c>
      <c r="M20" s="61">
        <v>339.46</v>
      </c>
      <c r="N20" s="61">
        <v>355.75413149069249</v>
      </c>
      <c r="O20" s="61">
        <v>300.73</v>
      </c>
    </row>
    <row r="21" spans="1:15">
      <c r="A21" s="329"/>
      <c r="B21" s="60" t="s">
        <v>89</v>
      </c>
      <c r="C21" s="61">
        <v>1.1299999999999999</v>
      </c>
      <c r="D21" s="61">
        <v>1.1100000000000001</v>
      </c>
      <c r="E21" s="61">
        <v>1.1200000000000001</v>
      </c>
      <c r="F21" s="61">
        <v>1.1499999999999999</v>
      </c>
      <c r="G21" s="61">
        <v>1.1299999999999999</v>
      </c>
      <c r="H21" s="61">
        <v>1.2</v>
      </c>
      <c r="I21" s="61">
        <v>1.2</v>
      </c>
      <c r="J21" s="61">
        <v>1.193588003890597</v>
      </c>
      <c r="K21" s="61">
        <v>1.2224587660977977</v>
      </c>
      <c r="L21" s="61">
        <v>1.23</v>
      </c>
      <c r="M21" s="61">
        <v>1.27</v>
      </c>
      <c r="N21" s="61">
        <f>N20/N19</f>
        <v>1.2892211545441754</v>
      </c>
      <c r="O21" s="61">
        <v>1.34</v>
      </c>
    </row>
    <row r="22" spans="1:15" ht="20.25" customHeight="1">
      <c r="A22" s="330" t="s">
        <v>90</v>
      </c>
      <c r="B22" s="60" t="s">
        <v>56</v>
      </c>
      <c r="C22" s="61">
        <v>10.3</v>
      </c>
      <c r="D22" s="61">
        <v>10.68</v>
      </c>
      <c r="E22" s="61">
        <v>10.5</v>
      </c>
      <c r="F22" s="61">
        <v>10.819000000000001</v>
      </c>
      <c r="G22" s="61">
        <v>10.842000000000001</v>
      </c>
      <c r="H22" s="61">
        <v>11.07</v>
      </c>
      <c r="I22" s="61">
        <v>10.295999999999999</v>
      </c>
      <c r="J22" s="61">
        <v>10.311338673650646</v>
      </c>
      <c r="K22" s="61">
        <v>10.36855383233703</v>
      </c>
      <c r="L22" s="61">
        <v>13.874731884567032</v>
      </c>
      <c r="M22" s="61">
        <v>16.12</v>
      </c>
      <c r="N22" s="61">
        <v>17.677</v>
      </c>
      <c r="O22" s="61">
        <v>11.25</v>
      </c>
    </row>
    <row r="23" spans="1:15">
      <c r="A23" s="330"/>
      <c r="B23" s="60" t="s">
        <v>57</v>
      </c>
      <c r="C23" s="61">
        <v>10</v>
      </c>
      <c r="D23" s="61">
        <v>10.050000000000001</v>
      </c>
      <c r="E23" s="61">
        <v>10.3</v>
      </c>
      <c r="F23" s="61">
        <v>10.87</v>
      </c>
      <c r="G23" s="61">
        <v>11.64</v>
      </c>
      <c r="H23" s="61">
        <v>12.016999999999999</v>
      </c>
      <c r="I23" s="61">
        <v>11.472</v>
      </c>
      <c r="J23" s="61">
        <v>11.464159173384186</v>
      </c>
      <c r="K23" s="61">
        <v>11.723591202772873</v>
      </c>
      <c r="L23" s="61">
        <v>15.917139835105534</v>
      </c>
      <c r="M23" s="61">
        <v>19.29</v>
      </c>
      <c r="N23" s="61">
        <v>21.572306295687714</v>
      </c>
      <c r="O23" s="61">
        <v>14.52</v>
      </c>
    </row>
    <row r="24" spans="1:15">
      <c r="A24" s="330"/>
      <c r="B24" s="60" t="s">
        <v>89</v>
      </c>
      <c r="C24" s="61">
        <v>0.97</v>
      </c>
      <c r="D24" s="61">
        <v>0.94</v>
      </c>
      <c r="E24" s="61">
        <v>0.98</v>
      </c>
      <c r="F24" s="61">
        <v>1</v>
      </c>
      <c r="G24" s="61">
        <v>1.07</v>
      </c>
      <c r="H24" s="61">
        <v>1.1000000000000001</v>
      </c>
      <c r="I24" s="61">
        <v>1.1000000000000001</v>
      </c>
      <c r="J24" s="61">
        <v>1.1118012448450976</v>
      </c>
      <c r="K24" s="61">
        <v>1.1306872098411456</v>
      </c>
      <c r="L24" s="61">
        <v>1.1499999999999999</v>
      </c>
      <c r="M24" s="61">
        <v>1.2</v>
      </c>
      <c r="N24" s="61">
        <f>N23/N22</f>
        <v>1.2203601457084186</v>
      </c>
      <c r="O24" s="61">
        <v>1.29</v>
      </c>
    </row>
    <row r="25" spans="1:15">
      <c r="A25" s="327" t="s">
        <v>54</v>
      </c>
      <c r="B25" s="327"/>
      <c r="C25" s="62">
        <f t="shared" ref="C25:K26" si="1">SUM(C7,C10,C13,C16,C19,C22)</f>
        <v>3482.6000000000004</v>
      </c>
      <c r="D25" s="62">
        <f t="shared" si="1"/>
        <v>3341.66</v>
      </c>
      <c r="E25" s="62">
        <f t="shared" si="1"/>
        <v>3479.2110000000002</v>
      </c>
      <c r="F25" s="62">
        <f t="shared" si="1"/>
        <v>3377.0360000000001</v>
      </c>
      <c r="G25" s="62">
        <f t="shared" ref="G25:M25" si="2">G7+G10+G13+G16+G19+G22</f>
        <v>3306.3229999999999</v>
      </c>
      <c r="H25" s="62">
        <f t="shared" si="2"/>
        <v>3518.9920000000002</v>
      </c>
      <c r="I25" s="62">
        <f t="shared" si="2"/>
        <v>3429.0009999999997</v>
      </c>
      <c r="J25" s="62">
        <f t="shared" si="2"/>
        <v>3450.1594466456791</v>
      </c>
      <c r="K25" s="62">
        <f t="shared" si="2"/>
        <v>3421.3893456757196</v>
      </c>
      <c r="L25" s="62">
        <f t="shared" si="2"/>
        <v>3465.4543115914284</v>
      </c>
      <c r="M25" s="62">
        <f t="shared" si="2"/>
        <v>3486.2500000000005</v>
      </c>
      <c r="N25" s="62">
        <f>N7+N10+N13+N16+N19+N22</f>
        <v>3472.9974000000002</v>
      </c>
      <c r="O25" s="62">
        <f>O7+O10+O13+O16+O19+O22</f>
        <v>3291.6699999999996</v>
      </c>
    </row>
    <row r="26" spans="1:15">
      <c r="A26" s="327" t="s">
        <v>55</v>
      </c>
      <c r="B26" s="327"/>
      <c r="C26" s="62">
        <f t="shared" si="1"/>
        <v>9457</v>
      </c>
      <c r="D26" s="62">
        <f t="shared" si="1"/>
        <v>8737.0499999999993</v>
      </c>
      <c r="E26" s="62">
        <f t="shared" si="1"/>
        <v>9562.3469999999979</v>
      </c>
      <c r="F26" s="62">
        <f t="shared" si="1"/>
        <v>9266.24</v>
      </c>
      <c r="G26" s="62">
        <f t="shared" si="1"/>
        <v>8614.2870000000003</v>
      </c>
      <c r="H26" s="62">
        <f t="shared" si="1"/>
        <v>9772.4240000000009</v>
      </c>
      <c r="I26" s="62">
        <f t="shared" si="1"/>
        <v>10009.373</v>
      </c>
      <c r="J26" s="62">
        <f t="shared" si="1"/>
        <v>10685.548978216668</v>
      </c>
      <c r="K26" s="62">
        <f t="shared" si="1"/>
        <v>10935.663366293864</v>
      </c>
      <c r="L26" s="62">
        <v>11120.512815006405</v>
      </c>
      <c r="M26" s="62">
        <v>10772.5</v>
      </c>
      <c r="N26" s="62">
        <f t="shared" ref="N26:O26" si="3">SUM(N8,N11,N14,N17,N20,N23)</f>
        <v>11186.810214477604</v>
      </c>
      <c r="O26" s="62">
        <f t="shared" si="3"/>
        <v>11293.839999999998</v>
      </c>
    </row>
    <row r="27" spans="1:15">
      <c r="A27" s="327" t="s">
        <v>89</v>
      </c>
      <c r="B27" s="327"/>
      <c r="C27" s="62">
        <f t="shared" ref="C27:J27" si="4">C26/C25</f>
        <v>2.7154999138574625</v>
      </c>
      <c r="D27" s="62">
        <f t="shared" si="4"/>
        <v>2.6145837697431813</v>
      </c>
      <c r="E27" s="62">
        <f t="shared" si="4"/>
        <v>2.7484239961301564</v>
      </c>
      <c r="F27" s="62">
        <f t="shared" si="4"/>
        <v>2.7438973111331948</v>
      </c>
      <c r="G27" s="62">
        <f t="shared" si="4"/>
        <v>2.6053978997212313</v>
      </c>
      <c r="H27" s="62">
        <f t="shared" si="4"/>
        <v>2.7770520649094967</v>
      </c>
      <c r="I27" s="62">
        <f t="shared" si="4"/>
        <v>2.9190347276072535</v>
      </c>
      <c r="J27" s="62">
        <f t="shared" si="4"/>
        <v>3.0971174357189182</v>
      </c>
      <c r="K27" s="62">
        <f>K26/K25</f>
        <v>3.1962639329883356</v>
      </c>
      <c r="L27" s="62">
        <f>L26/L25</f>
        <v>3.2089624664246608</v>
      </c>
      <c r="M27" s="62">
        <f>M26/M25</f>
        <v>3.0899964144854781</v>
      </c>
      <c r="N27" s="62">
        <f>N26/N25</f>
        <v>3.2210822312961143</v>
      </c>
      <c r="O27" s="62">
        <f>O26/O25</f>
        <v>3.4310365255326323</v>
      </c>
    </row>
    <row r="28" spans="1:15">
      <c r="A28" s="63" t="s">
        <v>237</v>
      </c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5" ht="19.5" hidden="1" customHeight="1">
      <c r="A29" s="328" t="s">
        <v>91</v>
      </c>
      <c r="B29" s="328"/>
      <c r="C29" s="65"/>
      <c r="D29" s="65"/>
      <c r="E29" s="65"/>
      <c r="F29" s="65"/>
      <c r="G29" s="65"/>
      <c r="H29" s="65"/>
      <c r="I29" s="65"/>
      <c r="J29" s="65"/>
      <c r="K29" s="65"/>
      <c r="L29" s="65"/>
    </row>
    <row r="30" spans="1:15">
      <c r="A30" s="65" t="s">
        <v>44</v>
      </c>
      <c r="B30" s="65"/>
      <c r="C30" s="66"/>
      <c r="D30" s="66"/>
      <c r="E30" s="66"/>
      <c r="F30" s="66"/>
      <c r="G30" s="66"/>
      <c r="H30" s="66"/>
      <c r="I30" s="67"/>
    </row>
    <row r="31" spans="1:15"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1:15">
      <c r="C32" s="68"/>
      <c r="D32" s="68"/>
      <c r="E32" s="68"/>
      <c r="F32" s="68"/>
      <c r="G32" s="68"/>
      <c r="H32" s="68"/>
      <c r="I32" s="68"/>
      <c r="J32" s="68"/>
      <c r="K32" s="68"/>
      <c r="L32" s="68"/>
    </row>
  </sheetData>
  <mergeCells count="16">
    <mergeCell ref="A25:B25"/>
    <mergeCell ref="A26:B26"/>
    <mergeCell ref="A27:B27"/>
    <mergeCell ref="A29:B29"/>
    <mergeCell ref="A7:A9"/>
    <mergeCell ref="A10:A12"/>
    <mergeCell ref="A13:A15"/>
    <mergeCell ref="A16:A18"/>
    <mergeCell ref="A19:A21"/>
    <mergeCell ref="A22:A24"/>
    <mergeCell ref="A1:L1"/>
    <mergeCell ref="J2:L2"/>
    <mergeCell ref="J3:L3"/>
    <mergeCell ref="J4:L4"/>
    <mergeCell ref="A5:B6"/>
    <mergeCell ref="C5:M5"/>
  </mergeCells>
  <printOptions horizontalCentered="1"/>
  <pageMargins left="0.9" right="0.9" top="0.8" bottom="1.2" header="0.25" footer="0.25"/>
  <pageSetup paperSize="213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workbookViewId="0">
      <selection activeCell="AC40" sqref="AC40"/>
    </sheetView>
  </sheetViews>
  <sheetFormatPr defaultColWidth="7.77734375" defaultRowHeight="12.75"/>
  <cols>
    <col min="1" max="1" width="8.88671875" style="3" customWidth="1"/>
    <col min="2" max="2" width="11.6640625" style="3" customWidth="1"/>
    <col min="3" max="18" width="6.109375" style="3" bestFit="1" customWidth="1"/>
    <col min="19" max="19" width="6.77734375" style="3" bestFit="1" customWidth="1"/>
    <col min="20" max="20" width="7.109375" style="3" customWidth="1"/>
    <col min="21" max="21" width="6.77734375" style="3" customWidth="1"/>
    <col min="22" max="24" width="6.33203125" style="3" customWidth="1"/>
    <col min="25" max="256" width="7.77734375" style="3"/>
    <col min="257" max="257" width="8.88671875" style="3" customWidth="1"/>
    <col min="258" max="258" width="11.6640625" style="3" customWidth="1"/>
    <col min="259" max="274" width="6.109375" style="3" bestFit="1" customWidth="1"/>
    <col min="275" max="275" width="6.77734375" style="3" bestFit="1" customWidth="1"/>
    <col min="276" max="276" width="7.109375" style="3" customWidth="1"/>
    <col min="277" max="277" width="6.77734375" style="3" customWidth="1"/>
    <col min="278" max="280" width="6.33203125" style="3" customWidth="1"/>
    <col min="281" max="512" width="7.77734375" style="3"/>
    <col min="513" max="513" width="8.88671875" style="3" customWidth="1"/>
    <col min="514" max="514" width="11.6640625" style="3" customWidth="1"/>
    <col min="515" max="530" width="6.109375" style="3" bestFit="1" customWidth="1"/>
    <col min="531" max="531" width="6.77734375" style="3" bestFit="1" customWidth="1"/>
    <col min="532" max="532" width="7.109375" style="3" customWidth="1"/>
    <col min="533" max="533" width="6.77734375" style="3" customWidth="1"/>
    <col min="534" max="536" width="6.33203125" style="3" customWidth="1"/>
    <col min="537" max="768" width="7.77734375" style="3"/>
    <col min="769" max="769" width="8.88671875" style="3" customWidth="1"/>
    <col min="770" max="770" width="11.6640625" style="3" customWidth="1"/>
    <col min="771" max="786" width="6.109375" style="3" bestFit="1" customWidth="1"/>
    <col min="787" max="787" width="6.77734375" style="3" bestFit="1" customWidth="1"/>
    <col min="788" max="788" width="7.109375" style="3" customWidth="1"/>
    <col min="789" max="789" width="6.77734375" style="3" customWidth="1"/>
    <col min="790" max="792" width="6.33203125" style="3" customWidth="1"/>
    <col min="793" max="1024" width="7.77734375" style="3"/>
    <col min="1025" max="1025" width="8.88671875" style="3" customWidth="1"/>
    <col min="1026" max="1026" width="11.6640625" style="3" customWidth="1"/>
    <col min="1027" max="1042" width="6.109375" style="3" bestFit="1" customWidth="1"/>
    <col min="1043" max="1043" width="6.77734375" style="3" bestFit="1" customWidth="1"/>
    <col min="1044" max="1044" width="7.109375" style="3" customWidth="1"/>
    <col min="1045" max="1045" width="6.77734375" style="3" customWidth="1"/>
    <col min="1046" max="1048" width="6.33203125" style="3" customWidth="1"/>
    <col min="1049" max="1280" width="7.77734375" style="3"/>
    <col min="1281" max="1281" width="8.88671875" style="3" customWidth="1"/>
    <col min="1282" max="1282" width="11.6640625" style="3" customWidth="1"/>
    <col min="1283" max="1298" width="6.109375" style="3" bestFit="1" customWidth="1"/>
    <col min="1299" max="1299" width="6.77734375" style="3" bestFit="1" customWidth="1"/>
    <col min="1300" max="1300" width="7.109375" style="3" customWidth="1"/>
    <col min="1301" max="1301" width="6.77734375" style="3" customWidth="1"/>
    <col min="1302" max="1304" width="6.33203125" style="3" customWidth="1"/>
    <col min="1305" max="1536" width="7.77734375" style="3"/>
    <col min="1537" max="1537" width="8.88671875" style="3" customWidth="1"/>
    <col min="1538" max="1538" width="11.6640625" style="3" customWidth="1"/>
    <col min="1539" max="1554" width="6.109375" style="3" bestFit="1" customWidth="1"/>
    <col min="1555" max="1555" width="6.77734375" style="3" bestFit="1" customWidth="1"/>
    <col min="1556" max="1556" width="7.109375" style="3" customWidth="1"/>
    <col min="1557" max="1557" width="6.77734375" style="3" customWidth="1"/>
    <col min="1558" max="1560" width="6.33203125" style="3" customWidth="1"/>
    <col min="1561" max="1792" width="7.77734375" style="3"/>
    <col min="1793" max="1793" width="8.88671875" style="3" customWidth="1"/>
    <col min="1794" max="1794" width="11.6640625" style="3" customWidth="1"/>
    <col min="1795" max="1810" width="6.109375" style="3" bestFit="1" customWidth="1"/>
    <col min="1811" max="1811" width="6.77734375" style="3" bestFit="1" customWidth="1"/>
    <col min="1812" max="1812" width="7.109375" style="3" customWidth="1"/>
    <col min="1813" max="1813" width="6.77734375" style="3" customWidth="1"/>
    <col min="1814" max="1816" width="6.33203125" style="3" customWidth="1"/>
    <col min="1817" max="2048" width="7.77734375" style="3"/>
    <col min="2049" max="2049" width="8.88671875" style="3" customWidth="1"/>
    <col min="2050" max="2050" width="11.6640625" style="3" customWidth="1"/>
    <col min="2051" max="2066" width="6.109375" style="3" bestFit="1" customWidth="1"/>
    <col min="2067" max="2067" width="6.77734375" style="3" bestFit="1" customWidth="1"/>
    <col min="2068" max="2068" width="7.109375" style="3" customWidth="1"/>
    <col min="2069" max="2069" width="6.77734375" style="3" customWidth="1"/>
    <col min="2070" max="2072" width="6.33203125" style="3" customWidth="1"/>
    <col min="2073" max="2304" width="7.77734375" style="3"/>
    <col min="2305" max="2305" width="8.88671875" style="3" customWidth="1"/>
    <col min="2306" max="2306" width="11.6640625" style="3" customWidth="1"/>
    <col min="2307" max="2322" width="6.109375" style="3" bestFit="1" customWidth="1"/>
    <col min="2323" max="2323" width="6.77734375" style="3" bestFit="1" customWidth="1"/>
    <col min="2324" max="2324" width="7.109375" style="3" customWidth="1"/>
    <col min="2325" max="2325" width="6.77734375" style="3" customWidth="1"/>
    <col min="2326" max="2328" width="6.33203125" style="3" customWidth="1"/>
    <col min="2329" max="2560" width="7.77734375" style="3"/>
    <col min="2561" max="2561" width="8.88671875" style="3" customWidth="1"/>
    <col min="2562" max="2562" width="11.6640625" style="3" customWidth="1"/>
    <col min="2563" max="2578" width="6.109375" style="3" bestFit="1" customWidth="1"/>
    <col min="2579" max="2579" width="6.77734375" style="3" bestFit="1" customWidth="1"/>
    <col min="2580" max="2580" width="7.109375" style="3" customWidth="1"/>
    <col min="2581" max="2581" width="6.77734375" style="3" customWidth="1"/>
    <col min="2582" max="2584" width="6.33203125" style="3" customWidth="1"/>
    <col min="2585" max="2816" width="7.77734375" style="3"/>
    <col min="2817" max="2817" width="8.88671875" style="3" customWidth="1"/>
    <col min="2818" max="2818" width="11.6640625" style="3" customWidth="1"/>
    <col min="2819" max="2834" width="6.109375" style="3" bestFit="1" customWidth="1"/>
    <col min="2835" max="2835" width="6.77734375" style="3" bestFit="1" customWidth="1"/>
    <col min="2836" max="2836" width="7.109375" style="3" customWidth="1"/>
    <col min="2837" max="2837" width="6.77734375" style="3" customWidth="1"/>
    <col min="2838" max="2840" width="6.33203125" style="3" customWidth="1"/>
    <col min="2841" max="3072" width="7.77734375" style="3"/>
    <col min="3073" max="3073" width="8.88671875" style="3" customWidth="1"/>
    <col min="3074" max="3074" width="11.6640625" style="3" customWidth="1"/>
    <col min="3075" max="3090" width="6.109375" style="3" bestFit="1" customWidth="1"/>
    <col min="3091" max="3091" width="6.77734375" style="3" bestFit="1" customWidth="1"/>
    <col min="3092" max="3092" width="7.109375" style="3" customWidth="1"/>
    <col min="3093" max="3093" width="6.77734375" style="3" customWidth="1"/>
    <col min="3094" max="3096" width="6.33203125" style="3" customWidth="1"/>
    <col min="3097" max="3328" width="7.77734375" style="3"/>
    <col min="3329" max="3329" width="8.88671875" style="3" customWidth="1"/>
    <col min="3330" max="3330" width="11.6640625" style="3" customWidth="1"/>
    <col min="3331" max="3346" width="6.109375" style="3" bestFit="1" customWidth="1"/>
    <col min="3347" max="3347" width="6.77734375" style="3" bestFit="1" customWidth="1"/>
    <col min="3348" max="3348" width="7.109375" style="3" customWidth="1"/>
    <col min="3349" max="3349" width="6.77734375" style="3" customWidth="1"/>
    <col min="3350" max="3352" width="6.33203125" style="3" customWidth="1"/>
    <col min="3353" max="3584" width="7.77734375" style="3"/>
    <col min="3585" max="3585" width="8.88671875" style="3" customWidth="1"/>
    <col min="3586" max="3586" width="11.6640625" style="3" customWidth="1"/>
    <col min="3587" max="3602" width="6.109375" style="3" bestFit="1" customWidth="1"/>
    <col min="3603" max="3603" width="6.77734375" style="3" bestFit="1" customWidth="1"/>
    <col min="3604" max="3604" width="7.109375" style="3" customWidth="1"/>
    <col min="3605" max="3605" width="6.77734375" style="3" customWidth="1"/>
    <col min="3606" max="3608" width="6.33203125" style="3" customWidth="1"/>
    <col min="3609" max="3840" width="7.77734375" style="3"/>
    <col min="3841" max="3841" width="8.88671875" style="3" customWidth="1"/>
    <col min="3842" max="3842" width="11.6640625" style="3" customWidth="1"/>
    <col min="3843" max="3858" width="6.109375" style="3" bestFit="1" customWidth="1"/>
    <col min="3859" max="3859" width="6.77734375" style="3" bestFit="1" customWidth="1"/>
    <col min="3860" max="3860" width="7.109375" style="3" customWidth="1"/>
    <col min="3861" max="3861" width="6.77734375" style="3" customWidth="1"/>
    <col min="3862" max="3864" width="6.33203125" style="3" customWidth="1"/>
    <col min="3865" max="4096" width="7.77734375" style="3"/>
    <col min="4097" max="4097" width="8.88671875" style="3" customWidth="1"/>
    <col min="4098" max="4098" width="11.6640625" style="3" customWidth="1"/>
    <col min="4099" max="4114" width="6.109375" style="3" bestFit="1" customWidth="1"/>
    <col min="4115" max="4115" width="6.77734375" style="3" bestFit="1" customWidth="1"/>
    <col min="4116" max="4116" width="7.109375" style="3" customWidth="1"/>
    <col min="4117" max="4117" width="6.77734375" style="3" customWidth="1"/>
    <col min="4118" max="4120" width="6.33203125" style="3" customWidth="1"/>
    <col min="4121" max="4352" width="7.77734375" style="3"/>
    <col min="4353" max="4353" width="8.88671875" style="3" customWidth="1"/>
    <col min="4354" max="4354" width="11.6640625" style="3" customWidth="1"/>
    <col min="4355" max="4370" width="6.109375" style="3" bestFit="1" customWidth="1"/>
    <col min="4371" max="4371" width="6.77734375" style="3" bestFit="1" customWidth="1"/>
    <col min="4372" max="4372" width="7.109375" style="3" customWidth="1"/>
    <col min="4373" max="4373" width="6.77734375" style="3" customWidth="1"/>
    <col min="4374" max="4376" width="6.33203125" style="3" customWidth="1"/>
    <col min="4377" max="4608" width="7.77734375" style="3"/>
    <col min="4609" max="4609" width="8.88671875" style="3" customWidth="1"/>
    <col min="4610" max="4610" width="11.6640625" style="3" customWidth="1"/>
    <col min="4611" max="4626" width="6.109375" style="3" bestFit="1" customWidth="1"/>
    <col min="4627" max="4627" width="6.77734375" style="3" bestFit="1" customWidth="1"/>
    <col min="4628" max="4628" width="7.109375" style="3" customWidth="1"/>
    <col min="4629" max="4629" width="6.77734375" style="3" customWidth="1"/>
    <col min="4630" max="4632" width="6.33203125" style="3" customWidth="1"/>
    <col min="4633" max="4864" width="7.77734375" style="3"/>
    <col min="4865" max="4865" width="8.88671875" style="3" customWidth="1"/>
    <col min="4866" max="4866" width="11.6640625" style="3" customWidth="1"/>
    <col min="4867" max="4882" width="6.109375" style="3" bestFit="1" customWidth="1"/>
    <col min="4883" max="4883" width="6.77734375" style="3" bestFit="1" customWidth="1"/>
    <col min="4884" max="4884" width="7.109375" style="3" customWidth="1"/>
    <col min="4885" max="4885" width="6.77734375" style="3" customWidth="1"/>
    <col min="4886" max="4888" width="6.33203125" style="3" customWidth="1"/>
    <col min="4889" max="5120" width="7.77734375" style="3"/>
    <col min="5121" max="5121" width="8.88671875" style="3" customWidth="1"/>
    <col min="5122" max="5122" width="11.6640625" style="3" customWidth="1"/>
    <col min="5123" max="5138" width="6.109375" style="3" bestFit="1" customWidth="1"/>
    <col min="5139" max="5139" width="6.77734375" style="3" bestFit="1" customWidth="1"/>
    <col min="5140" max="5140" width="7.109375" style="3" customWidth="1"/>
    <col min="5141" max="5141" width="6.77734375" style="3" customWidth="1"/>
    <col min="5142" max="5144" width="6.33203125" style="3" customWidth="1"/>
    <col min="5145" max="5376" width="7.77734375" style="3"/>
    <col min="5377" max="5377" width="8.88671875" style="3" customWidth="1"/>
    <col min="5378" max="5378" width="11.6640625" style="3" customWidth="1"/>
    <col min="5379" max="5394" width="6.109375" style="3" bestFit="1" customWidth="1"/>
    <col min="5395" max="5395" width="6.77734375" style="3" bestFit="1" customWidth="1"/>
    <col min="5396" max="5396" width="7.109375" style="3" customWidth="1"/>
    <col min="5397" max="5397" width="6.77734375" style="3" customWidth="1"/>
    <col min="5398" max="5400" width="6.33203125" style="3" customWidth="1"/>
    <col min="5401" max="5632" width="7.77734375" style="3"/>
    <col min="5633" max="5633" width="8.88671875" style="3" customWidth="1"/>
    <col min="5634" max="5634" width="11.6640625" style="3" customWidth="1"/>
    <col min="5635" max="5650" width="6.109375" style="3" bestFit="1" customWidth="1"/>
    <col min="5651" max="5651" width="6.77734375" style="3" bestFit="1" customWidth="1"/>
    <col min="5652" max="5652" width="7.109375" style="3" customWidth="1"/>
    <col min="5653" max="5653" width="6.77734375" style="3" customWidth="1"/>
    <col min="5654" max="5656" width="6.33203125" style="3" customWidth="1"/>
    <col min="5657" max="5888" width="7.77734375" style="3"/>
    <col min="5889" max="5889" width="8.88671875" style="3" customWidth="1"/>
    <col min="5890" max="5890" width="11.6640625" style="3" customWidth="1"/>
    <col min="5891" max="5906" width="6.109375" style="3" bestFit="1" customWidth="1"/>
    <col min="5907" max="5907" width="6.77734375" style="3" bestFit="1" customWidth="1"/>
    <col min="5908" max="5908" width="7.109375" style="3" customWidth="1"/>
    <col min="5909" max="5909" width="6.77734375" style="3" customWidth="1"/>
    <col min="5910" max="5912" width="6.33203125" style="3" customWidth="1"/>
    <col min="5913" max="6144" width="7.77734375" style="3"/>
    <col min="6145" max="6145" width="8.88671875" style="3" customWidth="1"/>
    <col min="6146" max="6146" width="11.6640625" style="3" customWidth="1"/>
    <col min="6147" max="6162" width="6.109375" style="3" bestFit="1" customWidth="1"/>
    <col min="6163" max="6163" width="6.77734375" style="3" bestFit="1" customWidth="1"/>
    <col min="6164" max="6164" width="7.109375" style="3" customWidth="1"/>
    <col min="6165" max="6165" width="6.77734375" style="3" customWidth="1"/>
    <col min="6166" max="6168" width="6.33203125" style="3" customWidth="1"/>
    <col min="6169" max="6400" width="7.77734375" style="3"/>
    <col min="6401" max="6401" width="8.88671875" style="3" customWidth="1"/>
    <col min="6402" max="6402" width="11.6640625" style="3" customWidth="1"/>
    <col min="6403" max="6418" width="6.109375" style="3" bestFit="1" customWidth="1"/>
    <col min="6419" max="6419" width="6.77734375" style="3" bestFit="1" customWidth="1"/>
    <col min="6420" max="6420" width="7.109375" style="3" customWidth="1"/>
    <col min="6421" max="6421" width="6.77734375" style="3" customWidth="1"/>
    <col min="6422" max="6424" width="6.33203125" style="3" customWidth="1"/>
    <col min="6425" max="6656" width="7.77734375" style="3"/>
    <col min="6657" max="6657" width="8.88671875" style="3" customWidth="1"/>
    <col min="6658" max="6658" width="11.6640625" style="3" customWidth="1"/>
    <col min="6659" max="6674" width="6.109375" style="3" bestFit="1" customWidth="1"/>
    <col min="6675" max="6675" width="6.77734375" style="3" bestFit="1" customWidth="1"/>
    <col min="6676" max="6676" width="7.109375" style="3" customWidth="1"/>
    <col min="6677" max="6677" width="6.77734375" style="3" customWidth="1"/>
    <col min="6678" max="6680" width="6.33203125" style="3" customWidth="1"/>
    <col min="6681" max="6912" width="7.77734375" style="3"/>
    <col min="6913" max="6913" width="8.88671875" style="3" customWidth="1"/>
    <col min="6914" max="6914" width="11.6640625" style="3" customWidth="1"/>
    <col min="6915" max="6930" width="6.109375" style="3" bestFit="1" customWidth="1"/>
    <col min="6931" max="6931" width="6.77734375" style="3" bestFit="1" customWidth="1"/>
    <col min="6932" max="6932" width="7.109375" style="3" customWidth="1"/>
    <col min="6933" max="6933" width="6.77734375" style="3" customWidth="1"/>
    <col min="6934" max="6936" width="6.33203125" style="3" customWidth="1"/>
    <col min="6937" max="7168" width="7.77734375" style="3"/>
    <col min="7169" max="7169" width="8.88671875" style="3" customWidth="1"/>
    <col min="7170" max="7170" width="11.6640625" style="3" customWidth="1"/>
    <col min="7171" max="7186" width="6.109375" style="3" bestFit="1" customWidth="1"/>
    <col min="7187" max="7187" width="6.77734375" style="3" bestFit="1" customWidth="1"/>
    <col min="7188" max="7188" width="7.109375" style="3" customWidth="1"/>
    <col min="7189" max="7189" width="6.77734375" style="3" customWidth="1"/>
    <col min="7190" max="7192" width="6.33203125" style="3" customWidth="1"/>
    <col min="7193" max="7424" width="7.77734375" style="3"/>
    <col min="7425" max="7425" width="8.88671875" style="3" customWidth="1"/>
    <col min="7426" max="7426" width="11.6640625" style="3" customWidth="1"/>
    <col min="7427" max="7442" width="6.109375" style="3" bestFit="1" customWidth="1"/>
    <col min="7443" max="7443" width="6.77734375" style="3" bestFit="1" customWidth="1"/>
    <col min="7444" max="7444" width="7.109375" style="3" customWidth="1"/>
    <col min="7445" max="7445" width="6.77734375" style="3" customWidth="1"/>
    <col min="7446" max="7448" width="6.33203125" style="3" customWidth="1"/>
    <col min="7449" max="7680" width="7.77734375" style="3"/>
    <col min="7681" max="7681" width="8.88671875" style="3" customWidth="1"/>
    <col min="7682" max="7682" width="11.6640625" style="3" customWidth="1"/>
    <col min="7683" max="7698" width="6.109375" style="3" bestFit="1" customWidth="1"/>
    <col min="7699" max="7699" width="6.77734375" style="3" bestFit="1" customWidth="1"/>
    <col min="7700" max="7700" width="7.109375" style="3" customWidth="1"/>
    <col min="7701" max="7701" width="6.77734375" style="3" customWidth="1"/>
    <col min="7702" max="7704" width="6.33203125" style="3" customWidth="1"/>
    <col min="7705" max="7936" width="7.77734375" style="3"/>
    <col min="7937" max="7937" width="8.88671875" style="3" customWidth="1"/>
    <col min="7938" max="7938" width="11.6640625" style="3" customWidth="1"/>
    <col min="7939" max="7954" width="6.109375" style="3" bestFit="1" customWidth="1"/>
    <col min="7955" max="7955" width="6.77734375" style="3" bestFit="1" customWidth="1"/>
    <col min="7956" max="7956" width="7.109375" style="3" customWidth="1"/>
    <col min="7957" max="7957" width="6.77734375" style="3" customWidth="1"/>
    <col min="7958" max="7960" width="6.33203125" style="3" customWidth="1"/>
    <col min="7961" max="8192" width="7.77734375" style="3"/>
    <col min="8193" max="8193" width="8.88671875" style="3" customWidth="1"/>
    <col min="8194" max="8194" width="11.6640625" style="3" customWidth="1"/>
    <col min="8195" max="8210" width="6.109375" style="3" bestFit="1" customWidth="1"/>
    <col min="8211" max="8211" width="6.77734375" style="3" bestFit="1" customWidth="1"/>
    <col min="8212" max="8212" width="7.109375" style="3" customWidth="1"/>
    <col min="8213" max="8213" width="6.77734375" style="3" customWidth="1"/>
    <col min="8214" max="8216" width="6.33203125" style="3" customWidth="1"/>
    <col min="8217" max="8448" width="7.77734375" style="3"/>
    <col min="8449" max="8449" width="8.88671875" style="3" customWidth="1"/>
    <col min="8450" max="8450" width="11.6640625" style="3" customWidth="1"/>
    <col min="8451" max="8466" width="6.109375" style="3" bestFit="1" customWidth="1"/>
    <col min="8467" max="8467" width="6.77734375" style="3" bestFit="1" customWidth="1"/>
    <col min="8468" max="8468" width="7.109375" style="3" customWidth="1"/>
    <col min="8469" max="8469" width="6.77734375" style="3" customWidth="1"/>
    <col min="8470" max="8472" width="6.33203125" style="3" customWidth="1"/>
    <col min="8473" max="8704" width="7.77734375" style="3"/>
    <col min="8705" max="8705" width="8.88671875" style="3" customWidth="1"/>
    <col min="8706" max="8706" width="11.6640625" style="3" customWidth="1"/>
    <col min="8707" max="8722" width="6.109375" style="3" bestFit="1" customWidth="1"/>
    <col min="8723" max="8723" width="6.77734375" style="3" bestFit="1" customWidth="1"/>
    <col min="8724" max="8724" width="7.109375" style="3" customWidth="1"/>
    <col min="8725" max="8725" width="6.77734375" style="3" customWidth="1"/>
    <col min="8726" max="8728" width="6.33203125" style="3" customWidth="1"/>
    <col min="8729" max="8960" width="7.77734375" style="3"/>
    <col min="8961" max="8961" width="8.88671875" style="3" customWidth="1"/>
    <col min="8962" max="8962" width="11.6640625" style="3" customWidth="1"/>
    <col min="8963" max="8978" width="6.109375" style="3" bestFit="1" customWidth="1"/>
    <col min="8979" max="8979" width="6.77734375" style="3" bestFit="1" customWidth="1"/>
    <col min="8980" max="8980" width="7.109375" style="3" customWidth="1"/>
    <col min="8981" max="8981" width="6.77734375" style="3" customWidth="1"/>
    <col min="8982" max="8984" width="6.33203125" style="3" customWidth="1"/>
    <col min="8985" max="9216" width="7.77734375" style="3"/>
    <col min="9217" max="9217" width="8.88671875" style="3" customWidth="1"/>
    <col min="9218" max="9218" width="11.6640625" style="3" customWidth="1"/>
    <col min="9219" max="9234" width="6.109375" style="3" bestFit="1" customWidth="1"/>
    <col min="9235" max="9235" width="6.77734375" style="3" bestFit="1" customWidth="1"/>
    <col min="9236" max="9236" width="7.109375" style="3" customWidth="1"/>
    <col min="9237" max="9237" width="6.77734375" style="3" customWidth="1"/>
    <col min="9238" max="9240" width="6.33203125" style="3" customWidth="1"/>
    <col min="9241" max="9472" width="7.77734375" style="3"/>
    <col min="9473" max="9473" width="8.88671875" style="3" customWidth="1"/>
    <col min="9474" max="9474" width="11.6640625" style="3" customWidth="1"/>
    <col min="9475" max="9490" width="6.109375" style="3" bestFit="1" customWidth="1"/>
    <col min="9491" max="9491" width="6.77734375" style="3" bestFit="1" customWidth="1"/>
    <col min="9492" max="9492" width="7.109375" style="3" customWidth="1"/>
    <col min="9493" max="9493" width="6.77734375" style="3" customWidth="1"/>
    <col min="9494" max="9496" width="6.33203125" style="3" customWidth="1"/>
    <col min="9497" max="9728" width="7.77734375" style="3"/>
    <col min="9729" max="9729" width="8.88671875" style="3" customWidth="1"/>
    <col min="9730" max="9730" width="11.6640625" style="3" customWidth="1"/>
    <col min="9731" max="9746" width="6.109375" style="3" bestFit="1" customWidth="1"/>
    <col min="9747" max="9747" width="6.77734375" style="3" bestFit="1" customWidth="1"/>
    <col min="9748" max="9748" width="7.109375" style="3" customWidth="1"/>
    <col min="9749" max="9749" width="6.77734375" style="3" customWidth="1"/>
    <col min="9750" max="9752" width="6.33203125" style="3" customWidth="1"/>
    <col min="9753" max="9984" width="7.77734375" style="3"/>
    <col min="9985" max="9985" width="8.88671875" style="3" customWidth="1"/>
    <col min="9986" max="9986" width="11.6640625" style="3" customWidth="1"/>
    <col min="9987" max="10002" width="6.109375" style="3" bestFit="1" customWidth="1"/>
    <col min="10003" max="10003" width="6.77734375" style="3" bestFit="1" customWidth="1"/>
    <col min="10004" max="10004" width="7.109375" style="3" customWidth="1"/>
    <col min="10005" max="10005" width="6.77734375" style="3" customWidth="1"/>
    <col min="10006" max="10008" width="6.33203125" style="3" customWidth="1"/>
    <col min="10009" max="10240" width="7.77734375" style="3"/>
    <col min="10241" max="10241" width="8.88671875" style="3" customWidth="1"/>
    <col min="10242" max="10242" width="11.6640625" style="3" customWidth="1"/>
    <col min="10243" max="10258" width="6.109375" style="3" bestFit="1" customWidth="1"/>
    <col min="10259" max="10259" width="6.77734375" style="3" bestFit="1" customWidth="1"/>
    <col min="10260" max="10260" width="7.109375" style="3" customWidth="1"/>
    <col min="10261" max="10261" width="6.77734375" style="3" customWidth="1"/>
    <col min="10262" max="10264" width="6.33203125" style="3" customWidth="1"/>
    <col min="10265" max="10496" width="7.77734375" style="3"/>
    <col min="10497" max="10497" width="8.88671875" style="3" customWidth="1"/>
    <col min="10498" max="10498" width="11.6640625" style="3" customWidth="1"/>
    <col min="10499" max="10514" width="6.109375" style="3" bestFit="1" customWidth="1"/>
    <col min="10515" max="10515" width="6.77734375" style="3" bestFit="1" customWidth="1"/>
    <col min="10516" max="10516" width="7.109375" style="3" customWidth="1"/>
    <col min="10517" max="10517" width="6.77734375" style="3" customWidth="1"/>
    <col min="10518" max="10520" width="6.33203125" style="3" customWidth="1"/>
    <col min="10521" max="10752" width="7.77734375" style="3"/>
    <col min="10753" max="10753" width="8.88671875" style="3" customWidth="1"/>
    <col min="10754" max="10754" width="11.6640625" style="3" customWidth="1"/>
    <col min="10755" max="10770" width="6.109375" style="3" bestFit="1" customWidth="1"/>
    <col min="10771" max="10771" width="6.77734375" style="3" bestFit="1" customWidth="1"/>
    <col min="10772" max="10772" width="7.109375" style="3" customWidth="1"/>
    <col min="10773" max="10773" width="6.77734375" style="3" customWidth="1"/>
    <col min="10774" max="10776" width="6.33203125" style="3" customWidth="1"/>
    <col min="10777" max="11008" width="7.77734375" style="3"/>
    <col min="11009" max="11009" width="8.88671875" style="3" customWidth="1"/>
    <col min="11010" max="11010" width="11.6640625" style="3" customWidth="1"/>
    <col min="11011" max="11026" width="6.109375" style="3" bestFit="1" customWidth="1"/>
    <col min="11027" max="11027" width="6.77734375" style="3" bestFit="1" customWidth="1"/>
    <col min="11028" max="11028" width="7.109375" style="3" customWidth="1"/>
    <col min="11029" max="11029" width="6.77734375" style="3" customWidth="1"/>
    <col min="11030" max="11032" width="6.33203125" style="3" customWidth="1"/>
    <col min="11033" max="11264" width="7.77734375" style="3"/>
    <col min="11265" max="11265" width="8.88671875" style="3" customWidth="1"/>
    <col min="11266" max="11266" width="11.6640625" style="3" customWidth="1"/>
    <col min="11267" max="11282" width="6.109375" style="3" bestFit="1" customWidth="1"/>
    <col min="11283" max="11283" width="6.77734375" style="3" bestFit="1" customWidth="1"/>
    <col min="11284" max="11284" width="7.109375" style="3" customWidth="1"/>
    <col min="11285" max="11285" width="6.77734375" style="3" customWidth="1"/>
    <col min="11286" max="11288" width="6.33203125" style="3" customWidth="1"/>
    <col min="11289" max="11520" width="7.77734375" style="3"/>
    <col min="11521" max="11521" width="8.88671875" style="3" customWidth="1"/>
    <col min="11522" max="11522" width="11.6640625" style="3" customWidth="1"/>
    <col min="11523" max="11538" width="6.109375" style="3" bestFit="1" customWidth="1"/>
    <col min="11539" max="11539" width="6.77734375" style="3" bestFit="1" customWidth="1"/>
    <col min="11540" max="11540" width="7.109375" style="3" customWidth="1"/>
    <col min="11541" max="11541" width="6.77734375" style="3" customWidth="1"/>
    <col min="11542" max="11544" width="6.33203125" style="3" customWidth="1"/>
    <col min="11545" max="11776" width="7.77734375" style="3"/>
    <col min="11777" max="11777" width="8.88671875" style="3" customWidth="1"/>
    <col min="11778" max="11778" width="11.6640625" style="3" customWidth="1"/>
    <col min="11779" max="11794" width="6.109375" style="3" bestFit="1" customWidth="1"/>
    <col min="11795" max="11795" width="6.77734375" style="3" bestFit="1" customWidth="1"/>
    <col min="11796" max="11796" width="7.109375" style="3" customWidth="1"/>
    <col min="11797" max="11797" width="6.77734375" style="3" customWidth="1"/>
    <col min="11798" max="11800" width="6.33203125" style="3" customWidth="1"/>
    <col min="11801" max="12032" width="7.77734375" style="3"/>
    <col min="12033" max="12033" width="8.88671875" style="3" customWidth="1"/>
    <col min="12034" max="12034" width="11.6640625" style="3" customWidth="1"/>
    <col min="12035" max="12050" width="6.109375" style="3" bestFit="1" customWidth="1"/>
    <col min="12051" max="12051" width="6.77734375" style="3" bestFit="1" customWidth="1"/>
    <col min="12052" max="12052" width="7.109375" style="3" customWidth="1"/>
    <col min="12053" max="12053" width="6.77734375" style="3" customWidth="1"/>
    <col min="12054" max="12056" width="6.33203125" style="3" customWidth="1"/>
    <col min="12057" max="12288" width="7.77734375" style="3"/>
    <col min="12289" max="12289" width="8.88671875" style="3" customWidth="1"/>
    <col min="12290" max="12290" width="11.6640625" style="3" customWidth="1"/>
    <col min="12291" max="12306" width="6.109375" style="3" bestFit="1" customWidth="1"/>
    <col min="12307" max="12307" width="6.77734375" style="3" bestFit="1" customWidth="1"/>
    <col min="12308" max="12308" width="7.109375" style="3" customWidth="1"/>
    <col min="12309" max="12309" width="6.77734375" style="3" customWidth="1"/>
    <col min="12310" max="12312" width="6.33203125" style="3" customWidth="1"/>
    <col min="12313" max="12544" width="7.77734375" style="3"/>
    <col min="12545" max="12545" width="8.88671875" style="3" customWidth="1"/>
    <col min="12546" max="12546" width="11.6640625" style="3" customWidth="1"/>
    <col min="12547" max="12562" width="6.109375" style="3" bestFit="1" customWidth="1"/>
    <col min="12563" max="12563" width="6.77734375" style="3" bestFit="1" customWidth="1"/>
    <col min="12564" max="12564" width="7.109375" style="3" customWidth="1"/>
    <col min="12565" max="12565" width="6.77734375" style="3" customWidth="1"/>
    <col min="12566" max="12568" width="6.33203125" style="3" customWidth="1"/>
    <col min="12569" max="12800" width="7.77734375" style="3"/>
    <col min="12801" max="12801" width="8.88671875" style="3" customWidth="1"/>
    <col min="12802" max="12802" width="11.6640625" style="3" customWidth="1"/>
    <col min="12803" max="12818" width="6.109375" style="3" bestFit="1" customWidth="1"/>
    <col min="12819" max="12819" width="6.77734375" style="3" bestFit="1" customWidth="1"/>
    <col min="12820" max="12820" width="7.109375" style="3" customWidth="1"/>
    <col min="12821" max="12821" width="6.77734375" style="3" customWidth="1"/>
    <col min="12822" max="12824" width="6.33203125" style="3" customWidth="1"/>
    <col min="12825" max="13056" width="7.77734375" style="3"/>
    <col min="13057" max="13057" width="8.88671875" style="3" customWidth="1"/>
    <col min="13058" max="13058" width="11.6640625" style="3" customWidth="1"/>
    <col min="13059" max="13074" width="6.109375" style="3" bestFit="1" customWidth="1"/>
    <col min="13075" max="13075" width="6.77734375" style="3" bestFit="1" customWidth="1"/>
    <col min="13076" max="13076" width="7.109375" style="3" customWidth="1"/>
    <col min="13077" max="13077" width="6.77734375" style="3" customWidth="1"/>
    <col min="13078" max="13080" width="6.33203125" style="3" customWidth="1"/>
    <col min="13081" max="13312" width="7.77734375" style="3"/>
    <col min="13313" max="13313" width="8.88671875" style="3" customWidth="1"/>
    <col min="13314" max="13314" width="11.6640625" style="3" customWidth="1"/>
    <col min="13315" max="13330" width="6.109375" style="3" bestFit="1" customWidth="1"/>
    <col min="13331" max="13331" width="6.77734375" style="3" bestFit="1" customWidth="1"/>
    <col min="13332" max="13332" width="7.109375" style="3" customWidth="1"/>
    <col min="13333" max="13333" width="6.77734375" style="3" customWidth="1"/>
    <col min="13334" max="13336" width="6.33203125" style="3" customWidth="1"/>
    <col min="13337" max="13568" width="7.77734375" style="3"/>
    <col min="13569" max="13569" width="8.88671875" style="3" customWidth="1"/>
    <col min="13570" max="13570" width="11.6640625" style="3" customWidth="1"/>
    <col min="13571" max="13586" width="6.109375" style="3" bestFit="1" customWidth="1"/>
    <col min="13587" max="13587" width="6.77734375" style="3" bestFit="1" customWidth="1"/>
    <col min="13588" max="13588" width="7.109375" style="3" customWidth="1"/>
    <col min="13589" max="13589" width="6.77734375" style="3" customWidth="1"/>
    <col min="13590" max="13592" width="6.33203125" style="3" customWidth="1"/>
    <col min="13593" max="13824" width="7.77734375" style="3"/>
    <col min="13825" max="13825" width="8.88671875" style="3" customWidth="1"/>
    <col min="13826" max="13826" width="11.6640625" style="3" customWidth="1"/>
    <col min="13827" max="13842" width="6.109375" style="3" bestFit="1" customWidth="1"/>
    <col min="13843" max="13843" width="6.77734375" style="3" bestFit="1" customWidth="1"/>
    <col min="13844" max="13844" width="7.109375" style="3" customWidth="1"/>
    <col min="13845" max="13845" width="6.77734375" style="3" customWidth="1"/>
    <col min="13846" max="13848" width="6.33203125" style="3" customWidth="1"/>
    <col min="13849" max="14080" width="7.77734375" style="3"/>
    <col min="14081" max="14081" width="8.88671875" style="3" customWidth="1"/>
    <col min="14082" max="14082" width="11.6640625" style="3" customWidth="1"/>
    <col min="14083" max="14098" width="6.109375" style="3" bestFit="1" customWidth="1"/>
    <col min="14099" max="14099" width="6.77734375" style="3" bestFit="1" customWidth="1"/>
    <col min="14100" max="14100" width="7.109375" style="3" customWidth="1"/>
    <col min="14101" max="14101" width="6.77734375" style="3" customWidth="1"/>
    <col min="14102" max="14104" width="6.33203125" style="3" customWidth="1"/>
    <col min="14105" max="14336" width="7.77734375" style="3"/>
    <col min="14337" max="14337" width="8.88671875" style="3" customWidth="1"/>
    <col min="14338" max="14338" width="11.6640625" style="3" customWidth="1"/>
    <col min="14339" max="14354" width="6.109375" style="3" bestFit="1" customWidth="1"/>
    <col min="14355" max="14355" width="6.77734375" style="3" bestFit="1" customWidth="1"/>
    <col min="14356" max="14356" width="7.109375" style="3" customWidth="1"/>
    <col min="14357" max="14357" width="6.77734375" style="3" customWidth="1"/>
    <col min="14358" max="14360" width="6.33203125" style="3" customWidth="1"/>
    <col min="14361" max="14592" width="7.77734375" style="3"/>
    <col min="14593" max="14593" width="8.88671875" style="3" customWidth="1"/>
    <col min="14594" max="14594" width="11.6640625" style="3" customWidth="1"/>
    <col min="14595" max="14610" width="6.109375" style="3" bestFit="1" customWidth="1"/>
    <col min="14611" max="14611" width="6.77734375" style="3" bestFit="1" customWidth="1"/>
    <col min="14612" max="14612" width="7.109375" style="3" customWidth="1"/>
    <col min="14613" max="14613" width="6.77734375" style="3" customWidth="1"/>
    <col min="14614" max="14616" width="6.33203125" style="3" customWidth="1"/>
    <col min="14617" max="14848" width="7.77734375" style="3"/>
    <col min="14849" max="14849" width="8.88671875" style="3" customWidth="1"/>
    <col min="14850" max="14850" width="11.6640625" style="3" customWidth="1"/>
    <col min="14851" max="14866" width="6.109375" style="3" bestFit="1" customWidth="1"/>
    <col min="14867" max="14867" width="6.77734375" style="3" bestFit="1" customWidth="1"/>
    <col min="14868" max="14868" width="7.109375" style="3" customWidth="1"/>
    <col min="14869" max="14869" width="6.77734375" style="3" customWidth="1"/>
    <col min="14870" max="14872" width="6.33203125" style="3" customWidth="1"/>
    <col min="14873" max="15104" width="7.77734375" style="3"/>
    <col min="15105" max="15105" width="8.88671875" style="3" customWidth="1"/>
    <col min="15106" max="15106" width="11.6640625" style="3" customWidth="1"/>
    <col min="15107" max="15122" width="6.109375" style="3" bestFit="1" customWidth="1"/>
    <col min="15123" max="15123" width="6.77734375" style="3" bestFit="1" customWidth="1"/>
    <col min="15124" max="15124" width="7.109375" style="3" customWidth="1"/>
    <col min="15125" max="15125" width="6.77734375" style="3" customWidth="1"/>
    <col min="15126" max="15128" width="6.33203125" style="3" customWidth="1"/>
    <col min="15129" max="15360" width="7.77734375" style="3"/>
    <col min="15361" max="15361" width="8.88671875" style="3" customWidth="1"/>
    <col min="15362" max="15362" width="11.6640625" style="3" customWidth="1"/>
    <col min="15363" max="15378" width="6.109375" style="3" bestFit="1" customWidth="1"/>
    <col min="15379" max="15379" width="6.77734375" style="3" bestFit="1" customWidth="1"/>
    <col min="15380" max="15380" width="7.109375" style="3" customWidth="1"/>
    <col min="15381" max="15381" width="6.77734375" style="3" customWidth="1"/>
    <col min="15382" max="15384" width="6.33203125" style="3" customWidth="1"/>
    <col min="15385" max="15616" width="7.77734375" style="3"/>
    <col min="15617" max="15617" width="8.88671875" style="3" customWidth="1"/>
    <col min="15618" max="15618" width="11.6640625" style="3" customWidth="1"/>
    <col min="15619" max="15634" width="6.109375" style="3" bestFit="1" customWidth="1"/>
    <col min="15635" max="15635" width="6.77734375" style="3" bestFit="1" customWidth="1"/>
    <col min="15636" max="15636" width="7.109375" style="3" customWidth="1"/>
    <col min="15637" max="15637" width="6.77734375" style="3" customWidth="1"/>
    <col min="15638" max="15640" width="6.33203125" style="3" customWidth="1"/>
    <col min="15641" max="15872" width="7.77734375" style="3"/>
    <col min="15873" max="15873" width="8.88671875" style="3" customWidth="1"/>
    <col min="15874" max="15874" width="11.6640625" style="3" customWidth="1"/>
    <col min="15875" max="15890" width="6.109375" style="3" bestFit="1" customWidth="1"/>
    <col min="15891" max="15891" width="6.77734375" style="3" bestFit="1" customWidth="1"/>
    <col min="15892" max="15892" width="7.109375" style="3" customWidth="1"/>
    <col min="15893" max="15893" width="6.77734375" style="3" customWidth="1"/>
    <col min="15894" max="15896" width="6.33203125" style="3" customWidth="1"/>
    <col min="15897" max="16128" width="7.77734375" style="3"/>
    <col min="16129" max="16129" width="8.88671875" style="3" customWidth="1"/>
    <col min="16130" max="16130" width="11.6640625" style="3" customWidth="1"/>
    <col min="16131" max="16146" width="6.109375" style="3" bestFit="1" customWidth="1"/>
    <col min="16147" max="16147" width="6.77734375" style="3" bestFit="1" customWidth="1"/>
    <col min="16148" max="16148" width="7.109375" style="3" customWidth="1"/>
    <col min="16149" max="16149" width="6.77734375" style="3" customWidth="1"/>
    <col min="16150" max="16152" width="6.33203125" style="3" customWidth="1"/>
    <col min="16153" max="16384" width="7.77734375" style="3"/>
  </cols>
  <sheetData>
    <row r="1" spans="1:20" s="1" customFormat="1" ht="27.75" customHeight="1">
      <c r="A1" s="300" t="s">
        <v>232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>
      <c r="A2" s="46"/>
      <c r="H2" s="70"/>
      <c r="M2" s="71"/>
      <c r="N2" s="71"/>
      <c r="O2" s="71"/>
      <c r="P2" s="71"/>
      <c r="R2" s="71"/>
      <c r="S2" s="71"/>
      <c r="T2" s="4" t="s">
        <v>68</v>
      </c>
    </row>
    <row r="3" spans="1:20">
      <c r="H3" s="70"/>
      <c r="M3" s="71"/>
      <c r="N3" s="71"/>
      <c r="O3" s="71"/>
      <c r="P3" s="71"/>
      <c r="R3" s="71"/>
      <c r="S3" s="71"/>
      <c r="T3" s="4" t="s">
        <v>69</v>
      </c>
    </row>
    <row r="4" spans="1:20" ht="13.5" thickBot="1">
      <c r="B4" s="72"/>
      <c r="C4" s="72"/>
      <c r="D4" s="72"/>
      <c r="E4" s="72"/>
      <c r="F4" s="72"/>
      <c r="H4" s="6"/>
      <c r="M4" s="4"/>
      <c r="N4" s="4"/>
      <c r="O4" s="4"/>
      <c r="P4" s="4"/>
      <c r="R4" s="4"/>
      <c r="S4" s="4"/>
      <c r="T4" s="4" t="s">
        <v>70</v>
      </c>
    </row>
    <row r="5" spans="1:20" ht="20.100000000000001" customHeight="1" thickTop="1">
      <c r="A5" s="301" t="s">
        <v>93</v>
      </c>
      <c r="B5" s="302"/>
      <c r="C5" s="305" t="s">
        <v>78</v>
      </c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7"/>
    </row>
    <row r="6" spans="1:20" ht="20.100000000000001" customHeight="1">
      <c r="A6" s="303"/>
      <c r="B6" s="304"/>
      <c r="C6" s="7" t="s">
        <v>59</v>
      </c>
      <c r="D6" s="7" t="s">
        <v>60</v>
      </c>
      <c r="E6" s="7" t="s">
        <v>61</v>
      </c>
      <c r="F6" s="7" t="s">
        <v>62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5</v>
      </c>
      <c r="L6" s="7" t="s">
        <v>6</v>
      </c>
      <c r="M6" s="7" t="s">
        <v>7</v>
      </c>
      <c r="N6" s="7" t="s">
        <v>8</v>
      </c>
      <c r="O6" s="7" t="s">
        <v>9</v>
      </c>
      <c r="P6" s="7" t="s">
        <v>10</v>
      </c>
      <c r="Q6" s="7" t="s">
        <v>11</v>
      </c>
      <c r="R6" s="7" t="s">
        <v>12</v>
      </c>
      <c r="S6" s="7" t="s">
        <v>13</v>
      </c>
      <c r="T6" s="8" t="s">
        <v>14</v>
      </c>
    </row>
    <row r="7" spans="1:20" ht="20.100000000000001" customHeight="1">
      <c r="A7" s="73"/>
      <c r="B7" s="10" t="s">
        <v>56</v>
      </c>
      <c r="C7" s="10">
        <v>15</v>
      </c>
      <c r="D7" s="10">
        <v>15</v>
      </c>
      <c r="E7" s="10">
        <v>18</v>
      </c>
      <c r="F7" s="10">
        <v>23</v>
      </c>
      <c r="G7" s="74">
        <v>22</v>
      </c>
      <c r="H7" s="74">
        <v>22</v>
      </c>
      <c r="I7" s="74">
        <v>24</v>
      </c>
      <c r="J7" s="74">
        <v>25</v>
      </c>
      <c r="K7" s="74">
        <v>25</v>
      </c>
      <c r="L7" s="74">
        <v>23</v>
      </c>
      <c r="M7" s="74">
        <v>18</v>
      </c>
      <c r="N7" s="74">
        <v>24</v>
      </c>
      <c r="O7" s="10">
        <v>25</v>
      </c>
      <c r="P7" s="10">
        <v>30</v>
      </c>
      <c r="Q7" s="10">
        <v>30</v>
      </c>
      <c r="R7" s="74">
        <v>31</v>
      </c>
      <c r="S7" s="10">
        <v>33</v>
      </c>
      <c r="T7" s="75">
        <v>37</v>
      </c>
    </row>
    <row r="8" spans="1:20" ht="20.100000000000001" customHeight="1">
      <c r="A8" s="9" t="s">
        <v>71</v>
      </c>
      <c r="B8" s="10" t="s">
        <v>57</v>
      </c>
      <c r="C8" s="10">
        <v>251</v>
      </c>
      <c r="D8" s="10">
        <v>253</v>
      </c>
      <c r="E8" s="10">
        <v>311</v>
      </c>
      <c r="F8" s="10">
        <v>387</v>
      </c>
      <c r="G8" s="74">
        <v>370</v>
      </c>
      <c r="H8" s="74">
        <v>385</v>
      </c>
      <c r="I8" s="74">
        <v>480</v>
      </c>
      <c r="J8" s="74">
        <v>590</v>
      </c>
      <c r="K8" s="74">
        <v>616</v>
      </c>
      <c r="L8" s="74">
        <v>509</v>
      </c>
      <c r="M8" s="74">
        <v>425</v>
      </c>
      <c r="N8" s="74">
        <v>567</v>
      </c>
      <c r="O8" s="10">
        <v>626</v>
      </c>
      <c r="P8" s="10">
        <v>819</v>
      </c>
      <c r="Q8" s="10">
        <v>904</v>
      </c>
      <c r="R8" s="74">
        <v>997</v>
      </c>
      <c r="S8" s="10">
        <v>1106</v>
      </c>
      <c r="T8" s="75">
        <v>1291</v>
      </c>
    </row>
    <row r="9" spans="1:20" ht="20.100000000000001" customHeight="1">
      <c r="A9" s="24"/>
      <c r="B9" s="16" t="s">
        <v>58</v>
      </c>
      <c r="C9" s="16">
        <v>16.54</v>
      </c>
      <c r="D9" s="16">
        <v>16.78</v>
      </c>
      <c r="E9" s="16">
        <v>17.309999999999999</v>
      </c>
      <c r="F9" s="16">
        <v>16.93</v>
      </c>
      <c r="G9" s="76">
        <v>16.82</v>
      </c>
      <c r="H9" s="76">
        <v>17.18</v>
      </c>
      <c r="I9" s="76">
        <v>20.02</v>
      </c>
      <c r="J9" s="76">
        <v>23.44</v>
      </c>
      <c r="K9" s="76">
        <v>24.25</v>
      </c>
      <c r="L9" s="76">
        <v>22.39</v>
      </c>
      <c r="M9" s="76">
        <v>23.1</v>
      </c>
      <c r="N9" s="76">
        <v>24.04</v>
      </c>
      <c r="O9" s="76">
        <v>24.61</v>
      </c>
      <c r="P9" s="76">
        <v>27.52</v>
      </c>
      <c r="Q9" s="16">
        <v>30.54</v>
      </c>
      <c r="R9" s="76">
        <v>31.71</v>
      </c>
      <c r="S9" s="76">
        <v>33.520000000000003</v>
      </c>
      <c r="T9" s="77">
        <v>34.520000000000003</v>
      </c>
    </row>
    <row r="10" spans="1:20" ht="20.100000000000001" customHeight="1">
      <c r="A10" s="73"/>
      <c r="B10" s="20" t="s">
        <v>56</v>
      </c>
      <c r="C10" s="10">
        <v>112</v>
      </c>
      <c r="D10" s="10">
        <v>113</v>
      </c>
      <c r="E10" s="10">
        <v>108</v>
      </c>
      <c r="F10" s="10">
        <v>133</v>
      </c>
      <c r="G10" s="74">
        <v>144</v>
      </c>
      <c r="H10" s="74">
        <v>118</v>
      </c>
      <c r="I10" s="74">
        <v>122</v>
      </c>
      <c r="J10" s="74">
        <v>114</v>
      </c>
      <c r="K10" s="74">
        <v>110</v>
      </c>
      <c r="L10" s="74">
        <v>111</v>
      </c>
      <c r="M10" s="74">
        <v>151</v>
      </c>
      <c r="N10" s="74">
        <v>152</v>
      </c>
      <c r="O10" s="10">
        <v>151</v>
      </c>
      <c r="P10" s="10">
        <v>152</v>
      </c>
      <c r="Q10" s="10">
        <v>152</v>
      </c>
      <c r="R10" s="74">
        <v>152</v>
      </c>
      <c r="S10" s="10">
        <v>154</v>
      </c>
      <c r="T10" s="75">
        <v>154</v>
      </c>
    </row>
    <row r="11" spans="1:20" ht="20.100000000000001" customHeight="1">
      <c r="A11" s="9" t="s">
        <v>72</v>
      </c>
      <c r="B11" s="20" t="s">
        <v>57</v>
      </c>
      <c r="C11" s="10">
        <v>66</v>
      </c>
      <c r="D11" s="10">
        <v>68</v>
      </c>
      <c r="E11" s="10">
        <v>61</v>
      </c>
      <c r="F11" s="10">
        <v>78</v>
      </c>
      <c r="G11" s="74">
        <v>93</v>
      </c>
      <c r="H11" s="74">
        <v>62</v>
      </c>
      <c r="I11" s="74">
        <v>77</v>
      </c>
      <c r="J11" s="74">
        <v>79</v>
      </c>
      <c r="K11" s="74">
        <v>70</v>
      </c>
      <c r="L11" s="74">
        <v>73</v>
      </c>
      <c r="M11" s="74">
        <v>99</v>
      </c>
      <c r="N11" s="74">
        <v>87</v>
      </c>
      <c r="O11" s="10">
        <v>88</v>
      </c>
      <c r="P11" s="10">
        <v>95</v>
      </c>
      <c r="Q11" s="10">
        <v>97</v>
      </c>
      <c r="R11" s="74">
        <v>97</v>
      </c>
      <c r="S11" s="10">
        <v>91</v>
      </c>
      <c r="T11" s="75">
        <v>88</v>
      </c>
    </row>
    <row r="12" spans="1:20" ht="20.100000000000001" customHeight="1">
      <c r="A12" s="24"/>
      <c r="B12" s="22" t="s">
        <v>58</v>
      </c>
      <c r="C12" s="16">
        <v>0.59</v>
      </c>
      <c r="D12" s="16">
        <v>0.61</v>
      </c>
      <c r="E12" s="16">
        <v>0.56999999999999995</v>
      </c>
      <c r="F12" s="16">
        <v>0.59</v>
      </c>
      <c r="G12" s="76">
        <v>0.64</v>
      </c>
      <c r="H12" s="76">
        <v>0.52</v>
      </c>
      <c r="I12" s="76">
        <v>0.63</v>
      </c>
      <c r="J12" s="76">
        <v>0.7</v>
      </c>
      <c r="K12" s="76">
        <v>0.63</v>
      </c>
      <c r="L12" s="76">
        <v>0.66</v>
      </c>
      <c r="M12" s="76">
        <v>0.66</v>
      </c>
      <c r="N12" s="76">
        <v>0.56999999999999995</v>
      </c>
      <c r="O12" s="16">
        <v>0.57999999999999996</v>
      </c>
      <c r="P12" s="16">
        <v>0.62</v>
      </c>
      <c r="Q12" s="16">
        <v>0.64</v>
      </c>
      <c r="R12" s="76">
        <v>0.64</v>
      </c>
      <c r="S12" s="76">
        <v>0.59</v>
      </c>
      <c r="T12" s="77">
        <v>0.56999999999999995</v>
      </c>
    </row>
    <row r="13" spans="1:20" ht="20.100000000000001" customHeight="1">
      <c r="A13" s="9"/>
      <c r="B13" s="20" t="s">
        <v>56</v>
      </c>
      <c r="C13" s="10">
        <v>7</v>
      </c>
      <c r="D13" s="10">
        <v>7</v>
      </c>
      <c r="E13" s="10">
        <v>7</v>
      </c>
      <c r="F13" s="10">
        <v>8</v>
      </c>
      <c r="G13" s="10">
        <v>8</v>
      </c>
      <c r="H13" s="10">
        <v>8</v>
      </c>
      <c r="I13" s="10">
        <v>7</v>
      </c>
      <c r="J13" s="10">
        <v>7</v>
      </c>
      <c r="K13" s="10">
        <v>9</v>
      </c>
      <c r="L13" s="10">
        <v>9</v>
      </c>
      <c r="M13" s="78">
        <v>9</v>
      </c>
      <c r="N13" s="78">
        <v>9</v>
      </c>
      <c r="O13" s="79">
        <v>9</v>
      </c>
      <c r="P13" s="10">
        <v>6</v>
      </c>
      <c r="Q13" s="10">
        <v>7</v>
      </c>
      <c r="R13" s="74">
        <v>8</v>
      </c>
      <c r="S13" s="10">
        <v>7</v>
      </c>
      <c r="T13" s="75">
        <v>7</v>
      </c>
    </row>
    <row r="14" spans="1:20" ht="20.100000000000001" customHeight="1">
      <c r="A14" s="9" t="s">
        <v>73</v>
      </c>
      <c r="B14" s="20" t="s">
        <v>57</v>
      </c>
      <c r="C14" s="10">
        <v>5</v>
      </c>
      <c r="D14" s="10">
        <v>5</v>
      </c>
      <c r="E14" s="10">
        <v>5</v>
      </c>
      <c r="F14" s="10">
        <v>6</v>
      </c>
      <c r="G14" s="10">
        <v>5</v>
      </c>
      <c r="H14" s="10">
        <v>6</v>
      </c>
      <c r="I14" s="10">
        <v>5</v>
      </c>
      <c r="J14" s="10">
        <v>5</v>
      </c>
      <c r="K14" s="10">
        <v>7</v>
      </c>
      <c r="L14" s="10">
        <v>7</v>
      </c>
      <c r="M14" s="78">
        <v>6</v>
      </c>
      <c r="N14" s="78">
        <v>5</v>
      </c>
      <c r="O14" s="80">
        <v>5</v>
      </c>
      <c r="P14" s="10">
        <v>4</v>
      </c>
      <c r="Q14" s="10">
        <v>5</v>
      </c>
      <c r="R14" s="74">
        <v>7</v>
      </c>
      <c r="S14" s="10">
        <v>7</v>
      </c>
      <c r="T14" s="75">
        <v>6</v>
      </c>
    </row>
    <row r="15" spans="1:20" ht="20.100000000000001" customHeight="1">
      <c r="A15" s="24"/>
      <c r="B15" s="22" t="s">
        <v>58</v>
      </c>
      <c r="C15" s="16">
        <v>0.71</v>
      </c>
      <c r="D15" s="16">
        <v>0.72</v>
      </c>
      <c r="E15" s="16">
        <v>0.74</v>
      </c>
      <c r="F15" s="16">
        <v>0.76</v>
      </c>
      <c r="G15" s="76">
        <v>0.72</v>
      </c>
      <c r="H15" s="76">
        <v>0.73</v>
      </c>
      <c r="I15" s="76">
        <v>0.71</v>
      </c>
      <c r="J15" s="76">
        <v>0.71</v>
      </c>
      <c r="K15" s="76">
        <v>0.78</v>
      </c>
      <c r="L15" s="76">
        <v>0.78</v>
      </c>
      <c r="M15" s="76">
        <v>0.75</v>
      </c>
      <c r="N15" s="76">
        <v>0.54</v>
      </c>
      <c r="O15" s="76">
        <v>0.56000000000000005</v>
      </c>
      <c r="P15" s="16">
        <v>0.69</v>
      </c>
      <c r="Q15" s="16">
        <v>0.74</v>
      </c>
      <c r="R15" s="76">
        <v>0.87</v>
      </c>
      <c r="S15" s="76">
        <v>0.96</v>
      </c>
      <c r="T15" s="77">
        <v>0.92</v>
      </c>
    </row>
    <row r="16" spans="1:20" ht="20.100000000000001" customHeight="1">
      <c r="A16" s="9"/>
      <c r="B16" s="20" t="s">
        <v>56</v>
      </c>
      <c r="C16" s="10">
        <v>54</v>
      </c>
      <c r="D16" s="10">
        <v>53</v>
      </c>
      <c r="E16" s="10">
        <v>52</v>
      </c>
      <c r="F16" s="10">
        <v>51</v>
      </c>
      <c r="G16" s="74">
        <v>51</v>
      </c>
      <c r="H16" s="74">
        <v>51</v>
      </c>
      <c r="I16" s="74">
        <v>50</v>
      </c>
      <c r="J16" s="74">
        <v>52</v>
      </c>
      <c r="K16" s="74">
        <v>59</v>
      </c>
      <c r="L16" s="74">
        <v>59</v>
      </c>
      <c r="M16" s="74">
        <v>80</v>
      </c>
      <c r="N16" s="74">
        <v>81</v>
      </c>
      <c r="O16" s="10">
        <v>82</v>
      </c>
      <c r="P16" s="10">
        <v>82</v>
      </c>
      <c r="Q16" s="10">
        <v>83</v>
      </c>
      <c r="R16" s="74">
        <v>84</v>
      </c>
      <c r="S16" s="10">
        <v>85</v>
      </c>
      <c r="T16" s="75">
        <v>85</v>
      </c>
    </row>
    <row r="17" spans="1:24" ht="20.100000000000001" customHeight="1">
      <c r="A17" s="9" t="s">
        <v>74</v>
      </c>
      <c r="B17" s="20" t="s">
        <v>57</v>
      </c>
      <c r="C17" s="10">
        <v>307</v>
      </c>
      <c r="D17" s="10">
        <v>314</v>
      </c>
      <c r="E17" s="10">
        <v>270</v>
      </c>
      <c r="F17" s="10">
        <v>272</v>
      </c>
      <c r="G17" s="74">
        <v>279</v>
      </c>
      <c r="H17" s="74">
        <v>278</v>
      </c>
      <c r="I17" s="74">
        <v>281</v>
      </c>
      <c r="J17" s="74">
        <v>321</v>
      </c>
      <c r="K17" s="74">
        <v>373</v>
      </c>
      <c r="L17" s="74">
        <v>383</v>
      </c>
      <c r="M17" s="74">
        <v>504</v>
      </c>
      <c r="N17" s="74">
        <v>412</v>
      </c>
      <c r="O17" s="10">
        <v>438</v>
      </c>
      <c r="P17" s="10">
        <v>582</v>
      </c>
      <c r="Q17" s="10">
        <v>629</v>
      </c>
      <c r="R17" s="74">
        <v>677</v>
      </c>
      <c r="S17" s="10">
        <v>746</v>
      </c>
      <c r="T17" s="75">
        <v>733</v>
      </c>
    </row>
    <row r="18" spans="1:24" ht="20.100000000000001" customHeight="1">
      <c r="A18" s="24"/>
      <c r="B18" s="22" t="s">
        <v>58</v>
      </c>
      <c r="C18" s="16">
        <v>5.72</v>
      </c>
      <c r="D18" s="16">
        <v>5.88</v>
      </c>
      <c r="E18" s="16">
        <v>5.16</v>
      </c>
      <c r="F18" s="16">
        <v>5.37</v>
      </c>
      <c r="G18" s="76">
        <v>5.5</v>
      </c>
      <c r="H18" s="76">
        <v>5.42</v>
      </c>
      <c r="I18" s="76">
        <v>5.66</v>
      </c>
      <c r="J18" s="76">
        <v>6.17</v>
      </c>
      <c r="K18" s="76">
        <v>6.3</v>
      </c>
      <c r="L18" s="76">
        <v>6.51</v>
      </c>
      <c r="M18" s="76">
        <v>6.31</v>
      </c>
      <c r="N18" s="76">
        <v>5.12</v>
      </c>
      <c r="O18" s="10">
        <v>5.34</v>
      </c>
      <c r="P18" s="16">
        <v>7.06</v>
      </c>
      <c r="Q18" s="76">
        <v>7.57</v>
      </c>
      <c r="R18" s="76">
        <v>8.0399999999999991</v>
      </c>
      <c r="S18" s="76">
        <v>8.82</v>
      </c>
      <c r="T18" s="77">
        <v>8.59</v>
      </c>
    </row>
    <row r="19" spans="1:24" ht="20.100000000000001" customHeight="1">
      <c r="A19" s="9"/>
      <c r="B19" s="20" t="s">
        <v>56</v>
      </c>
      <c r="C19" s="10">
        <v>33</v>
      </c>
      <c r="D19" s="10">
        <v>34</v>
      </c>
      <c r="E19" s="10">
        <v>33</v>
      </c>
      <c r="F19" s="10">
        <v>40</v>
      </c>
      <c r="G19" s="74">
        <v>47</v>
      </c>
      <c r="H19" s="74">
        <v>57</v>
      </c>
      <c r="I19" s="74">
        <v>52</v>
      </c>
      <c r="J19" s="74">
        <v>35</v>
      </c>
      <c r="K19" s="74">
        <v>30</v>
      </c>
      <c r="L19" s="74">
        <v>24</v>
      </c>
      <c r="M19" s="74">
        <v>27</v>
      </c>
      <c r="N19" s="78">
        <v>47</v>
      </c>
      <c r="O19" s="79">
        <v>20</v>
      </c>
      <c r="P19" s="10">
        <v>14</v>
      </c>
      <c r="Q19" s="10">
        <v>14</v>
      </c>
      <c r="R19" s="74">
        <v>13</v>
      </c>
      <c r="S19" s="10">
        <v>14</v>
      </c>
      <c r="T19" s="81">
        <v>15</v>
      </c>
    </row>
    <row r="20" spans="1:24" ht="20.100000000000001" customHeight="1">
      <c r="A20" s="9" t="s">
        <v>75</v>
      </c>
      <c r="B20" s="20" t="s">
        <v>57</v>
      </c>
      <c r="C20" s="10">
        <v>41</v>
      </c>
      <c r="D20" s="10">
        <v>41</v>
      </c>
      <c r="E20" s="10">
        <v>45</v>
      </c>
      <c r="F20" s="10">
        <v>56</v>
      </c>
      <c r="G20" s="74">
        <v>66</v>
      </c>
      <c r="H20" s="74">
        <v>68</v>
      </c>
      <c r="I20" s="74">
        <v>59</v>
      </c>
      <c r="J20" s="74">
        <v>43</v>
      </c>
      <c r="K20" s="74">
        <v>39</v>
      </c>
      <c r="L20" s="74">
        <v>25</v>
      </c>
      <c r="M20" s="74">
        <v>33</v>
      </c>
      <c r="N20" s="78">
        <v>61</v>
      </c>
      <c r="O20" s="80">
        <v>23</v>
      </c>
      <c r="P20" s="10">
        <v>15</v>
      </c>
      <c r="Q20" s="10">
        <v>18</v>
      </c>
      <c r="R20" s="74">
        <v>16</v>
      </c>
      <c r="S20" s="10">
        <v>16</v>
      </c>
      <c r="T20" s="81">
        <v>19</v>
      </c>
    </row>
    <row r="21" spans="1:24" ht="20.100000000000001" customHeight="1">
      <c r="A21" s="24"/>
      <c r="B21" s="22" t="s">
        <v>58</v>
      </c>
      <c r="C21" s="10">
        <v>1.23</v>
      </c>
      <c r="D21" s="10">
        <v>1.21</v>
      </c>
      <c r="E21" s="10">
        <v>1.36</v>
      </c>
      <c r="F21" s="10">
        <v>1.4</v>
      </c>
      <c r="G21" s="80">
        <v>1.4</v>
      </c>
      <c r="H21" s="80">
        <v>1.19</v>
      </c>
      <c r="I21" s="80">
        <v>1.1399999999999999</v>
      </c>
      <c r="J21" s="80">
        <v>1.21</v>
      </c>
      <c r="K21" s="80">
        <v>1.28</v>
      </c>
      <c r="L21" s="80">
        <v>1.06</v>
      </c>
      <c r="M21" s="80">
        <v>1.22</v>
      </c>
      <c r="N21" s="80">
        <v>1.3</v>
      </c>
      <c r="O21" s="16">
        <v>1.1499999999999999</v>
      </c>
      <c r="P21" s="16">
        <v>1.07</v>
      </c>
      <c r="Q21" s="76">
        <v>1.29</v>
      </c>
      <c r="R21" s="76">
        <v>1.23</v>
      </c>
      <c r="S21" s="76">
        <v>1.1399999999999999</v>
      </c>
      <c r="T21" s="77">
        <v>1.27</v>
      </c>
    </row>
    <row r="22" spans="1:24" s="46" customFormat="1" ht="20.100000000000001" customHeight="1">
      <c r="A22" s="335" t="s">
        <v>54</v>
      </c>
      <c r="B22" s="336"/>
      <c r="C22" s="82">
        <f t="shared" ref="C22:T23" si="0">C19+C16+C13+C10+C7</f>
        <v>221</v>
      </c>
      <c r="D22" s="82">
        <f t="shared" si="0"/>
        <v>222</v>
      </c>
      <c r="E22" s="82">
        <f t="shared" si="0"/>
        <v>218</v>
      </c>
      <c r="F22" s="82">
        <f t="shared" si="0"/>
        <v>255</v>
      </c>
      <c r="G22" s="82">
        <f t="shared" si="0"/>
        <v>272</v>
      </c>
      <c r="H22" s="82">
        <f t="shared" si="0"/>
        <v>256</v>
      </c>
      <c r="I22" s="82">
        <f t="shared" si="0"/>
        <v>255</v>
      </c>
      <c r="J22" s="82">
        <f t="shared" si="0"/>
        <v>233</v>
      </c>
      <c r="K22" s="82">
        <f t="shared" si="0"/>
        <v>233</v>
      </c>
      <c r="L22" s="82">
        <f t="shared" si="0"/>
        <v>226</v>
      </c>
      <c r="M22" s="82">
        <f t="shared" si="0"/>
        <v>285</v>
      </c>
      <c r="N22" s="82">
        <f t="shared" si="0"/>
        <v>313</v>
      </c>
      <c r="O22" s="82">
        <f t="shared" si="0"/>
        <v>287</v>
      </c>
      <c r="P22" s="82">
        <f t="shared" si="0"/>
        <v>284</v>
      </c>
      <c r="Q22" s="82">
        <f t="shared" si="0"/>
        <v>286</v>
      </c>
      <c r="R22" s="82">
        <f t="shared" si="0"/>
        <v>288</v>
      </c>
      <c r="S22" s="82">
        <f t="shared" si="0"/>
        <v>293</v>
      </c>
      <c r="T22" s="83">
        <f t="shared" si="0"/>
        <v>298</v>
      </c>
    </row>
    <row r="23" spans="1:24" s="46" customFormat="1" ht="20.100000000000001" customHeight="1" thickBot="1">
      <c r="A23" s="337" t="s">
        <v>55</v>
      </c>
      <c r="B23" s="338"/>
      <c r="C23" s="84">
        <f t="shared" si="0"/>
        <v>670</v>
      </c>
      <c r="D23" s="84">
        <f t="shared" si="0"/>
        <v>681</v>
      </c>
      <c r="E23" s="84">
        <f t="shared" si="0"/>
        <v>692</v>
      </c>
      <c r="F23" s="84">
        <f t="shared" si="0"/>
        <v>799</v>
      </c>
      <c r="G23" s="84">
        <f t="shared" si="0"/>
        <v>813</v>
      </c>
      <c r="H23" s="84">
        <f t="shared" si="0"/>
        <v>799</v>
      </c>
      <c r="I23" s="84">
        <f t="shared" si="0"/>
        <v>902</v>
      </c>
      <c r="J23" s="84">
        <f t="shared" si="0"/>
        <v>1038</v>
      </c>
      <c r="K23" s="84">
        <f t="shared" si="0"/>
        <v>1105</v>
      </c>
      <c r="L23" s="84">
        <f t="shared" si="0"/>
        <v>997</v>
      </c>
      <c r="M23" s="84">
        <f t="shared" si="0"/>
        <v>1067</v>
      </c>
      <c r="N23" s="84">
        <f t="shared" si="0"/>
        <v>1132</v>
      </c>
      <c r="O23" s="84">
        <f t="shared" si="0"/>
        <v>1180</v>
      </c>
      <c r="P23" s="84">
        <f t="shared" si="0"/>
        <v>1515</v>
      </c>
      <c r="Q23" s="84">
        <f t="shared" si="0"/>
        <v>1653</v>
      </c>
      <c r="R23" s="84">
        <f t="shared" si="0"/>
        <v>1794</v>
      </c>
      <c r="S23" s="84">
        <f t="shared" si="0"/>
        <v>1966</v>
      </c>
      <c r="T23" s="85">
        <f t="shared" si="0"/>
        <v>2137</v>
      </c>
    </row>
    <row r="24" spans="1:24" ht="13.5" thickTop="1">
      <c r="T24" s="4" t="s">
        <v>79</v>
      </c>
    </row>
    <row r="25" spans="1:24" ht="13.5" thickBot="1"/>
    <row r="26" spans="1:24" ht="20.100000000000001" customHeight="1">
      <c r="A26" s="312" t="s">
        <v>93</v>
      </c>
      <c r="B26" s="313"/>
      <c r="C26" s="316" t="s">
        <v>78</v>
      </c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</row>
    <row r="27" spans="1:24" ht="20.100000000000001" customHeight="1">
      <c r="A27" s="314"/>
      <c r="B27" s="315"/>
      <c r="C27" s="33" t="s">
        <v>15</v>
      </c>
      <c r="D27" s="34" t="s">
        <v>16</v>
      </c>
      <c r="E27" s="34" t="s">
        <v>17</v>
      </c>
      <c r="F27" s="34" t="s">
        <v>18</v>
      </c>
      <c r="G27" s="34" t="s">
        <v>19</v>
      </c>
      <c r="H27" s="34" t="s">
        <v>20</v>
      </c>
      <c r="I27" s="34" t="s">
        <v>21</v>
      </c>
      <c r="J27" s="34" t="s">
        <v>22</v>
      </c>
      <c r="K27" s="34" t="s">
        <v>23</v>
      </c>
      <c r="L27" s="34" t="s">
        <v>24</v>
      </c>
      <c r="M27" s="34" t="s">
        <v>25</v>
      </c>
      <c r="N27" s="34" t="s">
        <v>26</v>
      </c>
      <c r="O27" s="34" t="s">
        <v>27</v>
      </c>
      <c r="P27" s="34" t="s">
        <v>28</v>
      </c>
      <c r="Q27" s="34" t="s">
        <v>29</v>
      </c>
      <c r="R27" s="34" t="s">
        <v>30</v>
      </c>
      <c r="S27" s="34" t="s">
        <v>31</v>
      </c>
      <c r="T27" s="34" t="s">
        <v>32</v>
      </c>
      <c r="U27" s="34" t="s">
        <v>33</v>
      </c>
      <c r="V27" s="34" t="s">
        <v>34</v>
      </c>
      <c r="W27" s="34" t="s">
        <v>35</v>
      </c>
      <c r="X27" s="7" t="s">
        <v>36</v>
      </c>
    </row>
    <row r="28" spans="1:24" ht="20.100000000000001" customHeight="1">
      <c r="A28" s="35"/>
      <c r="B28" s="36" t="s">
        <v>56</v>
      </c>
      <c r="C28" s="86">
        <v>38</v>
      </c>
      <c r="D28" s="87">
        <v>40</v>
      </c>
      <c r="E28" s="87">
        <v>42</v>
      </c>
      <c r="F28" s="88">
        <v>45</v>
      </c>
      <c r="G28" s="88">
        <v>46</v>
      </c>
      <c r="H28" s="88">
        <v>49</v>
      </c>
      <c r="I28" s="88">
        <v>54</v>
      </c>
      <c r="J28" s="88">
        <v>58</v>
      </c>
      <c r="K28" s="88">
        <v>59</v>
      </c>
      <c r="L28" s="88">
        <v>59</v>
      </c>
      <c r="M28" s="88">
        <v>60</v>
      </c>
      <c r="N28" s="88">
        <v>59</v>
      </c>
      <c r="O28" s="87">
        <v>59</v>
      </c>
      <c r="P28" s="87">
        <v>62</v>
      </c>
      <c r="Q28" s="87">
        <v>64</v>
      </c>
      <c r="R28" s="87">
        <v>63</v>
      </c>
      <c r="S28" s="87">
        <v>58</v>
      </c>
      <c r="T28" s="89">
        <v>58</v>
      </c>
      <c r="U28" s="89">
        <v>63</v>
      </c>
      <c r="V28" s="90">
        <v>64</v>
      </c>
      <c r="W28" s="91">
        <v>64</v>
      </c>
      <c r="X28" s="91">
        <v>65</v>
      </c>
    </row>
    <row r="29" spans="1:24" ht="20.100000000000001" customHeight="1">
      <c r="A29" s="35" t="s">
        <v>71</v>
      </c>
      <c r="B29" s="36" t="s">
        <v>57</v>
      </c>
      <c r="C29" s="86">
        <v>1366</v>
      </c>
      <c r="D29" s="87">
        <v>1431</v>
      </c>
      <c r="E29" s="87">
        <v>1500</v>
      </c>
      <c r="F29" s="88">
        <v>1569</v>
      </c>
      <c r="G29" s="88">
        <v>1622</v>
      </c>
      <c r="H29" s="88">
        <v>1718</v>
      </c>
      <c r="I29" s="88">
        <v>1972</v>
      </c>
      <c r="J29" s="88">
        <v>2103</v>
      </c>
      <c r="K29" s="88">
        <v>2212</v>
      </c>
      <c r="L29" s="88">
        <v>2248</v>
      </c>
      <c r="M29" s="88">
        <v>2343</v>
      </c>
      <c r="N29" s="88">
        <v>2305</v>
      </c>
      <c r="O29" s="87">
        <v>2376</v>
      </c>
      <c r="P29" s="87">
        <v>2463</v>
      </c>
      <c r="Q29" s="87">
        <v>2600</v>
      </c>
      <c r="R29" s="87">
        <v>2485</v>
      </c>
      <c r="S29" s="87">
        <v>2354</v>
      </c>
      <c r="T29" s="89">
        <v>2495</v>
      </c>
      <c r="U29" s="89">
        <v>2718</v>
      </c>
      <c r="V29" s="90">
        <v>2869</v>
      </c>
      <c r="W29" s="91">
        <v>2930</v>
      </c>
      <c r="X29" s="91">
        <v>3020</v>
      </c>
    </row>
    <row r="30" spans="1:24" ht="20.100000000000001" customHeight="1">
      <c r="A30" s="35"/>
      <c r="B30" s="36" t="s">
        <v>58</v>
      </c>
      <c r="C30" s="35">
        <v>35.950000000000003</v>
      </c>
      <c r="D30" s="92">
        <v>35.49</v>
      </c>
      <c r="E30" s="92">
        <v>35.99</v>
      </c>
      <c r="F30" s="92">
        <v>35</v>
      </c>
      <c r="G30" s="92">
        <v>35.299999999999997</v>
      </c>
      <c r="H30" s="92">
        <v>35.130000000000003</v>
      </c>
      <c r="I30" s="92">
        <v>36.58</v>
      </c>
      <c r="J30" s="92">
        <v>36.18</v>
      </c>
      <c r="K30" s="92">
        <v>37.22</v>
      </c>
      <c r="L30" s="92">
        <v>37.799999999999997</v>
      </c>
      <c r="M30" s="92">
        <v>38.78</v>
      </c>
      <c r="N30" s="92">
        <v>38.799999999999997</v>
      </c>
      <c r="O30" s="92">
        <v>40.21</v>
      </c>
      <c r="P30" s="92">
        <v>39.68</v>
      </c>
      <c r="Q30" s="92">
        <v>40.61</v>
      </c>
      <c r="R30" s="92">
        <v>39.47</v>
      </c>
      <c r="S30" s="92">
        <v>40.520000000000003</v>
      </c>
      <c r="T30" s="93">
        <v>43.01</v>
      </c>
      <c r="U30" s="93">
        <v>43.14</v>
      </c>
      <c r="V30" s="94">
        <v>14.33</v>
      </c>
      <c r="W30" s="95">
        <v>45.43</v>
      </c>
      <c r="X30" s="91">
        <v>46.46</v>
      </c>
    </row>
    <row r="31" spans="1:24" ht="20.100000000000001" customHeight="1">
      <c r="A31" s="35"/>
      <c r="B31" s="36" t="s">
        <v>56</v>
      </c>
      <c r="C31" s="86">
        <v>165</v>
      </c>
      <c r="D31" s="87">
        <v>166</v>
      </c>
      <c r="E31" s="87">
        <v>170</v>
      </c>
      <c r="F31" s="88">
        <v>185</v>
      </c>
      <c r="G31" s="88">
        <v>184</v>
      </c>
      <c r="H31" s="88">
        <v>179</v>
      </c>
      <c r="I31" s="88">
        <v>190</v>
      </c>
      <c r="J31" s="88">
        <v>190</v>
      </c>
      <c r="K31" s="88">
        <v>189</v>
      </c>
      <c r="L31" s="88">
        <v>188</v>
      </c>
      <c r="M31" s="88">
        <v>187</v>
      </c>
      <c r="N31" s="88">
        <v>187</v>
      </c>
      <c r="O31" s="87">
        <v>188</v>
      </c>
      <c r="P31" s="87">
        <v>188</v>
      </c>
      <c r="Q31" s="87">
        <v>184</v>
      </c>
      <c r="R31" s="87">
        <v>180</v>
      </c>
      <c r="S31" s="87">
        <v>181</v>
      </c>
      <c r="T31" s="89">
        <v>199</v>
      </c>
      <c r="U31" s="89">
        <v>214</v>
      </c>
      <c r="V31" s="90">
        <v>218</v>
      </c>
      <c r="W31" s="91">
        <v>215</v>
      </c>
      <c r="X31" s="91">
        <v>216.4</v>
      </c>
    </row>
    <row r="32" spans="1:24" ht="20.100000000000001" customHeight="1">
      <c r="A32" s="35" t="s">
        <v>72</v>
      </c>
      <c r="B32" s="36" t="s">
        <v>57</v>
      </c>
      <c r="C32" s="86">
        <v>94</v>
      </c>
      <c r="D32" s="87">
        <v>98</v>
      </c>
      <c r="E32" s="87">
        <v>102</v>
      </c>
      <c r="F32" s="88">
        <v>116</v>
      </c>
      <c r="G32" s="88">
        <v>119</v>
      </c>
      <c r="H32" s="88">
        <v>109</v>
      </c>
      <c r="I32" s="88">
        <v>120</v>
      </c>
      <c r="J32" s="88">
        <v>123</v>
      </c>
      <c r="K32" s="88">
        <v>132</v>
      </c>
      <c r="L32" s="88">
        <v>135</v>
      </c>
      <c r="M32" s="88">
        <v>125</v>
      </c>
      <c r="N32" s="88">
        <v>133</v>
      </c>
      <c r="O32" s="87">
        <v>142</v>
      </c>
      <c r="P32" s="87">
        <v>139</v>
      </c>
      <c r="Q32" s="87">
        <v>136</v>
      </c>
      <c r="R32" s="87">
        <v>134</v>
      </c>
      <c r="S32" s="87">
        <v>135</v>
      </c>
      <c r="T32" s="89">
        <v>155</v>
      </c>
      <c r="U32" s="89">
        <v>176</v>
      </c>
      <c r="V32" s="90">
        <v>181</v>
      </c>
      <c r="W32" s="91">
        <v>179</v>
      </c>
      <c r="X32" s="91">
        <v>184</v>
      </c>
    </row>
    <row r="33" spans="1:24" ht="20.100000000000001" customHeight="1">
      <c r="A33" s="35"/>
      <c r="B33" s="36" t="s">
        <v>58</v>
      </c>
      <c r="C33" s="35">
        <v>0.56999999999999995</v>
      </c>
      <c r="D33" s="92">
        <v>0.59</v>
      </c>
      <c r="E33" s="92">
        <v>0.6</v>
      </c>
      <c r="F33" s="92">
        <v>0.63</v>
      </c>
      <c r="G33" s="92">
        <v>0.65</v>
      </c>
      <c r="H33" s="92">
        <v>0.61</v>
      </c>
      <c r="I33" s="92">
        <v>0.63</v>
      </c>
      <c r="J33" s="92">
        <v>0.65</v>
      </c>
      <c r="K33" s="92">
        <v>0.7</v>
      </c>
      <c r="L33" s="92">
        <v>0.72</v>
      </c>
      <c r="M33" s="92">
        <v>0.7</v>
      </c>
      <c r="N33" s="92">
        <v>0.71</v>
      </c>
      <c r="O33" s="87">
        <v>0.76</v>
      </c>
      <c r="P33" s="87">
        <v>0.74</v>
      </c>
      <c r="Q33" s="87">
        <v>0.74</v>
      </c>
      <c r="R33" s="87">
        <v>0.74</v>
      </c>
      <c r="S33" s="87">
        <v>0.75</v>
      </c>
      <c r="T33" s="89">
        <v>0.78</v>
      </c>
      <c r="U33" s="89">
        <v>0.82</v>
      </c>
      <c r="V33" s="90">
        <v>0.83</v>
      </c>
      <c r="W33" s="91">
        <v>0.83</v>
      </c>
      <c r="X33" s="91">
        <v>0.85</v>
      </c>
    </row>
    <row r="34" spans="1:24" ht="20.100000000000001" customHeight="1">
      <c r="A34" s="35"/>
      <c r="B34" s="36" t="s">
        <v>56</v>
      </c>
      <c r="C34" s="96">
        <v>7</v>
      </c>
      <c r="D34" s="87">
        <v>7</v>
      </c>
      <c r="E34" s="87">
        <v>7</v>
      </c>
      <c r="F34" s="88">
        <v>6</v>
      </c>
      <c r="G34" s="92">
        <v>6</v>
      </c>
      <c r="H34" s="97">
        <v>6</v>
      </c>
      <c r="I34" s="97">
        <v>4.4000000000000004</v>
      </c>
      <c r="J34" s="97">
        <v>4.3</v>
      </c>
      <c r="K34" s="97">
        <v>4.2</v>
      </c>
      <c r="L34" s="97">
        <v>3.8</v>
      </c>
      <c r="M34" s="97">
        <v>3.6</v>
      </c>
      <c r="N34" s="97">
        <v>3.4</v>
      </c>
      <c r="O34" s="92">
        <v>3</v>
      </c>
      <c r="P34" s="92">
        <v>2.73</v>
      </c>
      <c r="Q34" s="92">
        <v>2.73</v>
      </c>
      <c r="R34" s="92">
        <v>2.69</v>
      </c>
      <c r="S34" s="92">
        <v>2.54</v>
      </c>
      <c r="T34" s="93">
        <v>2.5299999999999998</v>
      </c>
      <c r="U34" s="93">
        <v>1.1299999999999999</v>
      </c>
      <c r="V34" s="94">
        <v>1.1100000000000001</v>
      </c>
      <c r="W34" s="95">
        <v>1.8</v>
      </c>
      <c r="X34" s="91">
        <v>1.77</v>
      </c>
    </row>
    <row r="35" spans="1:24" ht="20.100000000000001" customHeight="1">
      <c r="A35" s="35" t="s">
        <v>73</v>
      </c>
      <c r="B35" s="36" t="s">
        <v>57</v>
      </c>
      <c r="C35" s="86">
        <v>6</v>
      </c>
      <c r="D35" s="87">
        <v>6</v>
      </c>
      <c r="E35" s="87">
        <v>7</v>
      </c>
      <c r="F35" s="88">
        <v>6</v>
      </c>
      <c r="G35" s="97">
        <v>5</v>
      </c>
      <c r="H35" s="97">
        <v>4.5999999999999996</v>
      </c>
      <c r="I35" s="97">
        <v>3.9</v>
      </c>
      <c r="J35" s="97">
        <v>3.8</v>
      </c>
      <c r="K35" s="97">
        <v>3.9</v>
      </c>
      <c r="L35" s="97">
        <v>3.8</v>
      </c>
      <c r="M35" s="97">
        <v>3.4</v>
      </c>
      <c r="N35" s="97">
        <v>3.3</v>
      </c>
      <c r="O35" s="92">
        <v>3</v>
      </c>
      <c r="P35" s="92">
        <v>2.72</v>
      </c>
      <c r="Q35" s="92">
        <v>2.65</v>
      </c>
      <c r="R35" s="92">
        <v>2.61</v>
      </c>
      <c r="S35" s="92">
        <v>2.5</v>
      </c>
      <c r="T35" s="93">
        <v>2.5</v>
      </c>
      <c r="U35" s="93">
        <v>1.24</v>
      </c>
      <c r="V35" s="94">
        <v>1.2</v>
      </c>
      <c r="W35" s="95">
        <v>2.4</v>
      </c>
      <c r="X35" s="91">
        <v>2.2000000000000002</v>
      </c>
    </row>
    <row r="36" spans="1:24" ht="20.100000000000001" customHeight="1">
      <c r="A36" s="35"/>
      <c r="B36" s="36" t="s">
        <v>58</v>
      </c>
      <c r="C36" s="98">
        <v>0.86</v>
      </c>
      <c r="D36" s="92">
        <v>0.9</v>
      </c>
      <c r="E36" s="92">
        <v>0.91</v>
      </c>
      <c r="F36" s="92">
        <v>0.9</v>
      </c>
      <c r="G36" s="92">
        <v>0.83</v>
      </c>
      <c r="H36" s="92">
        <v>0.8</v>
      </c>
      <c r="I36" s="92">
        <v>0.88</v>
      </c>
      <c r="J36" s="92">
        <v>0.89</v>
      </c>
      <c r="K36" s="92">
        <v>0.94</v>
      </c>
      <c r="L36" s="92">
        <v>0.99</v>
      </c>
      <c r="M36" s="92">
        <v>0.96</v>
      </c>
      <c r="N36" s="92">
        <v>0.97</v>
      </c>
      <c r="O36" s="92">
        <v>1</v>
      </c>
      <c r="P36" s="92">
        <v>1</v>
      </c>
      <c r="Q36" s="92">
        <v>0.97</v>
      </c>
      <c r="R36" s="92">
        <v>0.97</v>
      </c>
      <c r="S36" s="92">
        <v>0.98</v>
      </c>
      <c r="T36" s="93">
        <v>0.98</v>
      </c>
      <c r="U36" s="93">
        <v>1.0900000000000001</v>
      </c>
      <c r="V36" s="94">
        <v>1.08</v>
      </c>
      <c r="W36" s="95">
        <v>1.35</v>
      </c>
      <c r="X36" s="91">
        <v>1.28</v>
      </c>
    </row>
    <row r="37" spans="1:24" ht="20.100000000000001" customHeight="1">
      <c r="A37" s="35"/>
      <c r="B37" s="36" t="s">
        <v>56</v>
      </c>
      <c r="C37" s="86">
        <v>87</v>
      </c>
      <c r="D37" s="87">
        <v>89</v>
      </c>
      <c r="E37" s="87">
        <v>97</v>
      </c>
      <c r="F37" s="88">
        <v>106</v>
      </c>
      <c r="G37" s="88">
        <v>110</v>
      </c>
      <c r="H37" s="88">
        <v>112</v>
      </c>
      <c r="I37" s="88">
        <v>118</v>
      </c>
      <c r="J37" s="88">
        <v>123</v>
      </c>
      <c r="K37" s="88">
        <v>129</v>
      </c>
      <c r="L37" s="88">
        <v>135</v>
      </c>
      <c r="M37" s="88">
        <v>140</v>
      </c>
      <c r="N37" s="88">
        <v>143</v>
      </c>
      <c r="O37" s="87">
        <v>147</v>
      </c>
      <c r="P37" s="87">
        <v>151</v>
      </c>
      <c r="Q37" s="87">
        <v>154</v>
      </c>
      <c r="R37" s="87">
        <v>157</v>
      </c>
      <c r="S37" s="87">
        <v>182</v>
      </c>
      <c r="T37" s="89">
        <v>185</v>
      </c>
      <c r="U37" s="89">
        <v>183</v>
      </c>
      <c r="V37" s="90">
        <v>187</v>
      </c>
      <c r="W37" s="91">
        <v>188</v>
      </c>
      <c r="X37" s="91">
        <v>205.72</v>
      </c>
    </row>
    <row r="38" spans="1:24" ht="20.100000000000001" customHeight="1">
      <c r="A38" s="35" t="s">
        <v>74</v>
      </c>
      <c r="B38" s="36" t="s">
        <v>57</v>
      </c>
      <c r="C38" s="86">
        <v>733</v>
      </c>
      <c r="D38" s="87">
        <v>780</v>
      </c>
      <c r="E38" s="87">
        <v>840</v>
      </c>
      <c r="F38" s="88">
        <v>898</v>
      </c>
      <c r="G38" s="88">
        <v>961</v>
      </c>
      <c r="H38" s="88">
        <v>935</v>
      </c>
      <c r="I38" s="88">
        <v>1091</v>
      </c>
      <c r="J38" s="88">
        <v>1183</v>
      </c>
      <c r="K38" s="88">
        <v>1314</v>
      </c>
      <c r="L38" s="88">
        <v>1473</v>
      </c>
      <c r="M38" s="88">
        <v>1531</v>
      </c>
      <c r="N38" s="88">
        <v>1643</v>
      </c>
      <c r="O38" s="87">
        <v>1739</v>
      </c>
      <c r="P38" s="87">
        <v>1975</v>
      </c>
      <c r="Q38" s="87">
        <v>1943</v>
      </c>
      <c r="R38" s="87">
        <v>2055</v>
      </c>
      <c r="S38" s="87">
        <v>2424</v>
      </c>
      <c r="T38" s="89">
        <v>2518</v>
      </c>
      <c r="U38" s="89">
        <v>2508</v>
      </c>
      <c r="V38" s="90">
        <v>2682</v>
      </c>
      <c r="W38" s="91">
        <v>2753</v>
      </c>
      <c r="X38" s="91">
        <v>2817.51</v>
      </c>
    </row>
    <row r="39" spans="1:24" ht="20.100000000000001" customHeight="1">
      <c r="A39" s="35"/>
      <c r="B39" s="36" t="s">
        <v>58</v>
      </c>
      <c r="C39" s="35">
        <v>8.43</v>
      </c>
      <c r="D39" s="92">
        <v>8.76</v>
      </c>
      <c r="E39" s="92">
        <v>8.6199999999999992</v>
      </c>
      <c r="F39" s="92">
        <v>8.48</v>
      </c>
      <c r="G39" s="92">
        <v>8.74</v>
      </c>
      <c r="H39" s="92">
        <v>8.39</v>
      </c>
      <c r="I39" s="92">
        <v>9.24</v>
      </c>
      <c r="J39" s="92">
        <v>9.64</v>
      </c>
      <c r="K39" s="92">
        <v>10.18</v>
      </c>
      <c r="L39" s="92">
        <v>10.9</v>
      </c>
      <c r="M39" s="92">
        <v>10.92</v>
      </c>
      <c r="N39" s="92">
        <v>11.49</v>
      </c>
      <c r="O39" s="87">
        <v>11.85</v>
      </c>
      <c r="P39" s="87">
        <v>13.09</v>
      </c>
      <c r="Q39" s="87">
        <v>12.66</v>
      </c>
      <c r="R39" s="87">
        <v>13.11</v>
      </c>
      <c r="S39" s="87">
        <v>13.3</v>
      </c>
      <c r="T39" s="89">
        <v>13.61</v>
      </c>
      <c r="U39" s="89">
        <v>13.7</v>
      </c>
      <c r="V39" s="90">
        <v>14.33</v>
      </c>
      <c r="W39" s="91">
        <v>14.64</v>
      </c>
      <c r="X39" s="91">
        <v>13.69</v>
      </c>
    </row>
    <row r="40" spans="1:24" ht="20.100000000000001" customHeight="1">
      <c r="A40" s="35"/>
      <c r="B40" s="36" t="s">
        <v>56</v>
      </c>
      <c r="C40" s="35">
        <v>9</v>
      </c>
      <c r="D40" s="87">
        <v>9</v>
      </c>
      <c r="E40" s="87">
        <v>9</v>
      </c>
      <c r="F40" s="88">
        <v>11</v>
      </c>
      <c r="G40" s="88">
        <v>11</v>
      </c>
      <c r="H40" s="88">
        <v>12</v>
      </c>
      <c r="I40" s="97">
        <v>11.6</v>
      </c>
      <c r="J40" s="97">
        <v>14.7</v>
      </c>
      <c r="K40" s="97">
        <v>11.3</v>
      </c>
      <c r="L40" s="97">
        <v>11.6</v>
      </c>
      <c r="M40" s="97">
        <v>11.8</v>
      </c>
      <c r="N40" s="97">
        <v>11.8</v>
      </c>
      <c r="O40" s="92">
        <v>12.2</v>
      </c>
      <c r="P40" s="92">
        <v>11.97</v>
      </c>
      <c r="Q40" s="92">
        <v>11.72</v>
      </c>
      <c r="R40" s="92">
        <v>11.59</v>
      </c>
      <c r="S40" s="92">
        <v>11.4</v>
      </c>
      <c r="T40" s="93">
        <v>10.5</v>
      </c>
      <c r="U40" s="93">
        <v>10.56</v>
      </c>
      <c r="V40" s="94">
        <v>10.54</v>
      </c>
      <c r="W40" s="95">
        <v>11.3</v>
      </c>
      <c r="X40" s="91">
        <v>11.35</v>
      </c>
    </row>
    <row r="41" spans="1:24" ht="20.100000000000001" customHeight="1">
      <c r="A41" s="35" t="s">
        <v>75</v>
      </c>
      <c r="B41" s="36" t="s">
        <v>57</v>
      </c>
      <c r="C41" s="35">
        <v>10</v>
      </c>
      <c r="D41" s="87">
        <v>11</v>
      </c>
      <c r="E41" s="87">
        <v>11</v>
      </c>
      <c r="F41" s="88">
        <v>15</v>
      </c>
      <c r="G41" s="88">
        <v>14</v>
      </c>
      <c r="H41" s="88">
        <v>15</v>
      </c>
      <c r="I41" s="97">
        <v>15.1</v>
      </c>
      <c r="J41" s="97">
        <v>15.2</v>
      </c>
      <c r="K41" s="97">
        <v>16.399999999999999</v>
      </c>
      <c r="L41" s="97">
        <v>17</v>
      </c>
      <c r="M41" s="97">
        <v>17.100000000000001</v>
      </c>
      <c r="N41" s="97">
        <v>16.899999999999999</v>
      </c>
      <c r="O41" s="92">
        <v>17.7</v>
      </c>
      <c r="P41" s="92">
        <v>17.100000000000001</v>
      </c>
      <c r="Q41" s="92">
        <v>16.809999999999999</v>
      </c>
      <c r="R41" s="92">
        <v>16.98</v>
      </c>
      <c r="S41" s="92">
        <v>15.7</v>
      </c>
      <c r="T41" s="93">
        <v>12.96</v>
      </c>
      <c r="U41" s="93">
        <v>14.42</v>
      </c>
      <c r="V41" s="94">
        <v>14.42</v>
      </c>
      <c r="W41" s="95">
        <v>15.5</v>
      </c>
      <c r="X41" s="91">
        <v>15.75</v>
      </c>
    </row>
    <row r="42" spans="1:24" ht="20.100000000000001" customHeight="1">
      <c r="A42" s="35"/>
      <c r="B42" s="36" t="s">
        <v>58</v>
      </c>
      <c r="C42" s="35">
        <v>1.1100000000000001</v>
      </c>
      <c r="D42" s="92">
        <v>1.21</v>
      </c>
      <c r="E42" s="92">
        <v>1.2</v>
      </c>
      <c r="F42" s="92">
        <v>1.34</v>
      </c>
      <c r="G42" s="92">
        <v>1.27</v>
      </c>
      <c r="H42" s="92">
        <v>1.26</v>
      </c>
      <c r="I42" s="92">
        <v>1.33</v>
      </c>
      <c r="J42" s="92">
        <v>1.04</v>
      </c>
      <c r="K42" s="92">
        <v>1.45</v>
      </c>
      <c r="L42" s="92">
        <v>1.45</v>
      </c>
      <c r="M42" s="92">
        <v>1.44</v>
      </c>
      <c r="N42" s="92">
        <v>1.43</v>
      </c>
      <c r="O42" s="87">
        <v>1.45</v>
      </c>
      <c r="P42" s="92">
        <v>1.43</v>
      </c>
      <c r="Q42" s="92">
        <v>1.43</v>
      </c>
      <c r="R42" s="92">
        <v>1.46</v>
      </c>
      <c r="S42" s="92">
        <v>1.38</v>
      </c>
      <c r="T42" s="93">
        <v>1.23</v>
      </c>
      <c r="U42" s="93">
        <v>1.36</v>
      </c>
      <c r="V42" s="94">
        <v>1.37</v>
      </c>
      <c r="W42" s="95">
        <v>1.37</v>
      </c>
      <c r="X42" s="91">
        <v>1.39</v>
      </c>
    </row>
    <row r="43" spans="1:24" ht="20.100000000000001" customHeight="1">
      <c r="A43" s="331" t="s">
        <v>54</v>
      </c>
      <c r="B43" s="332"/>
      <c r="C43" s="99">
        <f t="shared" ref="C43:E44" si="1">C40+C37+C34+C31+C28</f>
        <v>306</v>
      </c>
      <c r="D43" s="82">
        <f t="shared" si="1"/>
        <v>311</v>
      </c>
      <c r="E43" s="82">
        <f t="shared" si="1"/>
        <v>325</v>
      </c>
      <c r="F43" s="82">
        <v>353</v>
      </c>
      <c r="G43" s="82">
        <f t="shared" ref="G43:M44" si="2">G40+G37+G34+G31+G28</f>
        <v>357</v>
      </c>
      <c r="H43" s="82">
        <f t="shared" si="2"/>
        <v>358</v>
      </c>
      <c r="I43" s="82">
        <f t="shared" si="2"/>
        <v>378</v>
      </c>
      <c r="J43" s="82">
        <f t="shared" si="2"/>
        <v>390</v>
      </c>
      <c r="K43" s="100">
        <f t="shared" si="2"/>
        <v>392.5</v>
      </c>
      <c r="L43" s="100">
        <f t="shared" si="2"/>
        <v>397.4</v>
      </c>
      <c r="M43" s="100">
        <f t="shared" si="2"/>
        <v>402.4</v>
      </c>
      <c r="N43" s="100">
        <v>404.2</v>
      </c>
      <c r="O43" s="82">
        <v>409.2</v>
      </c>
      <c r="P43" s="101">
        <f>P28+P31+P34+P37+P40</f>
        <v>415.70000000000005</v>
      </c>
      <c r="Q43" s="100">
        <f t="shared" ref="Q43:S44" si="3">Q40+Q37+Q34+Q31+Q28</f>
        <v>416.45</v>
      </c>
      <c r="R43" s="100">
        <f t="shared" si="3"/>
        <v>414.28</v>
      </c>
      <c r="S43" s="101">
        <f t="shared" si="3"/>
        <v>434.94</v>
      </c>
      <c r="T43" s="102">
        <v>455.03</v>
      </c>
      <c r="U43" s="102">
        <v>461.26</v>
      </c>
      <c r="V43" s="103">
        <v>480.65</v>
      </c>
      <c r="W43" s="104">
        <v>480.1</v>
      </c>
      <c r="X43" s="104">
        <v>500.24</v>
      </c>
    </row>
    <row r="44" spans="1:24" ht="20.100000000000001" customHeight="1" thickBot="1">
      <c r="A44" s="333" t="s">
        <v>55</v>
      </c>
      <c r="B44" s="334"/>
      <c r="C44" s="105">
        <f t="shared" si="1"/>
        <v>2209</v>
      </c>
      <c r="D44" s="106">
        <f t="shared" si="1"/>
        <v>2326</v>
      </c>
      <c r="E44" s="106">
        <f t="shared" si="1"/>
        <v>2460</v>
      </c>
      <c r="F44" s="106">
        <v>2604</v>
      </c>
      <c r="G44" s="106">
        <f>G41+G38+G35+G32+G29</f>
        <v>2721</v>
      </c>
      <c r="H44" s="107">
        <f>H41+H38+H35+H32+H29</f>
        <v>2781.6</v>
      </c>
      <c r="I44" s="106">
        <f>I41+I38+I35+I32+I29</f>
        <v>3202</v>
      </c>
      <c r="J44" s="106">
        <f>J41+J38+J35+J32+J29</f>
        <v>3428</v>
      </c>
      <c r="K44" s="106">
        <f>K41+K38+K35+K32+K29</f>
        <v>3678.3</v>
      </c>
      <c r="L44" s="106">
        <f t="shared" si="2"/>
        <v>3876.8</v>
      </c>
      <c r="M44" s="106">
        <f t="shared" si="2"/>
        <v>4019.5</v>
      </c>
      <c r="N44" s="107">
        <v>4101.2</v>
      </c>
      <c r="O44" s="106">
        <v>4277.7</v>
      </c>
      <c r="P44" s="108">
        <f>P29+P32+P35+P38+P41</f>
        <v>4596.82</v>
      </c>
      <c r="Q44" s="108">
        <f t="shared" si="3"/>
        <v>4698.46</v>
      </c>
      <c r="R44" s="108">
        <f t="shared" si="3"/>
        <v>4693.59</v>
      </c>
      <c r="S44" s="108">
        <f t="shared" si="3"/>
        <v>4931.2</v>
      </c>
      <c r="T44" s="109">
        <v>5183.3599999999997</v>
      </c>
      <c r="U44" s="109">
        <v>5403.37</v>
      </c>
      <c r="V44" s="110">
        <v>5747.62</v>
      </c>
      <c r="W44" s="111">
        <v>5879.9</v>
      </c>
      <c r="X44" s="111">
        <v>6039.46</v>
      </c>
    </row>
    <row r="45" spans="1:24">
      <c r="A45" s="3" t="s">
        <v>44</v>
      </c>
    </row>
    <row r="46" spans="1:24">
      <c r="A46" s="3" t="s">
        <v>45</v>
      </c>
    </row>
  </sheetData>
  <mergeCells count="9">
    <mergeCell ref="A43:B43"/>
    <mergeCell ref="A44:B44"/>
    <mergeCell ref="A1:T1"/>
    <mergeCell ref="A5:B6"/>
    <mergeCell ref="C5:T5"/>
    <mergeCell ref="A22:B22"/>
    <mergeCell ref="A23:B23"/>
    <mergeCell ref="A26:B27"/>
    <mergeCell ref="C26:X26"/>
  </mergeCells>
  <printOptions horizontalCentered="1" verticalCentered="1"/>
  <pageMargins left="0.87" right="0.64" top="1.08" bottom="1.46" header="0.33" footer="0.38"/>
  <pageSetup paperSize="9" scale="70" orientation="landscape" horizontalDpi="300" verticalDpi="300" r:id="rId1"/>
  <headerFooter alignWithMargins="0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zoomScaleSheetLayoutView="106" workbookViewId="0">
      <pane xSplit="2" ySplit="1" topLeftCell="C2" activePane="bottomRight" state="frozen"/>
      <selection activeCell="J23" sqref="J23"/>
      <selection pane="topRight" activeCell="J23" sqref="J23"/>
      <selection pane="bottomLeft" activeCell="J23" sqref="J23"/>
      <selection pane="bottomRight" activeCell="F27" sqref="F27"/>
    </sheetView>
  </sheetViews>
  <sheetFormatPr defaultColWidth="7.77734375" defaultRowHeight="15"/>
  <cols>
    <col min="1" max="1" width="8" style="54" customWidth="1"/>
    <col min="2" max="2" width="8.44140625" style="54" customWidth="1"/>
    <col min="3" max="6" width="9.44140625" style="54" customWidth="1"/>
    <col min="7" max="7" width="9.44140625" style="69" customWidth="1"/>
    <col min="8" max="8" width="9.33203125" style="54" customWidth="1"/>
    <col min="9" max="10" width="9.44140625" style="54" customWidth="1"/>
    <col min="11" max="11" width="10.5546875" style="54" customWidth="1"/>
    <col min="12" max="12" width="11" style="54" bestFit="1" customWidth="1"/>
    <col min="13" max="13" width="10.44140625" style="54" customWidth="1"/>
    <col min="14" max="16384" width="7.77734375" style="54"/>
  </cols>
  <sheetData>
    <row r="1" spans="1:15" ht="18.75">
      <c r="A1" s="133" t="s">
        <v>100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5">
      <c r="G2" s="112"/>
      <c r="J2" s="134" t="s">
        <v>82</v>
      </c>
      <c r="K2" s="134"/>
      <c r="L2" s="134"/>
    </row>
    <row r="3" spans="1:15">
      <c r="G3" s="112"/>
      <c r="J3" s="134" t="s">
        <v>84</v>
      </c>
      <c r="K3" s="134"/>
      <c r="L3" s="134"/>
    </row>
    <row r="4" spans="1:15">
      <c r="G4" s="112"/>
      <c r="J4" s="290" t="s">
        <v>85</v>
      </c>
      <c r="K4" s="290"/>
      <c r="L4" s="290"/>
    </row>
    <row r="5" spans="1:15" ht="19.5" customHeight="1">
      <c r="A5" s="132" t="s">
        <v>93</v>
      </c>
      <c r="B5" s="132"/>
      <c r="C5" s="324" t="s">
        <v>78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</row>
    <row r="6" spans="1:15">
      <c r="A6" s="132"/>
      <c r="B6" s="132"/>
      <c r="C6" s="59" t="s">
        <v>34</v>
      </c>
      <c r="D6" s="59" t="s">
        <v>35</v>
      </c>
      <c r="E6" s="59" t="s">
        <v>36</v>
      </c>
      <c r="F6" s="59" t="s">
        <v>37</v>
      </c>
      <c r="G6" s="59" t="s">
        <v>38</v>
      </c>
      <c r="H6" s="59" t="s">
        <v>39</v>
      </c>
      <c r="I6" s="59" t="s">
        <v>40</v>
      </c>
      <c r="J6" s="59" t="s">
        <v>41</v>
      </c>
      <c r="K6" s="59" t="s">
        <v>42</v>
      </c>
      <c r="L6" s="59" t="s">
        <v>43</v>
      </c>
      <c r="M6" s="59" t="s">
        <v>233</v>
      </c>
      <c r="N6" s="276" t="s">
        <v>234</v>
      </c>
      <c r="O6" s="276" t="s">
        <v>235</v>
      </c>
    </row>
    <row r="7" spans="1:15">
      <c r="A7" s="60" t="s">
        <v>95</v>
      </c>
      <c r="B7" s="60" t="s">
        <v>56</v>
      </c>
      <c r="C7" s="113">
        <v>218</v>
      </c>
      <c r="D7" s="113">
        <v>215</v>
      </c>
      <c r="E7" s="113">
        <v>216.4</v>
      </c>
      <c r="F7" s="113">
        <v>233.05429999999998</v>
      </c>
      <c r="G7" s="113">
        <v>234.11382999999998</v>
      </c>
      <c r="H7" s="113">
        <v>234.55986999999999</v>
      </c>
      <c r="I7" s="113">
        <v>224.59</v>
      </c>
      <c r="J7" s="113">
        <v>262.13342417148635</v>
      </c>
      <c r="K7" s="114">
        <v>258.14100000000002</v>
      </c>
      <c r="L7" s="114">
        <v>259.101</v>
      </c>
      <c r="M7" s="114">
        <v>260.64999999999998</v>
      </c>
      <c r="N7" s="278">
        <v>244.05</v>
      </c>
      <c r="O7" s="277">
        <v>239.03</v>
      </c>
    </row>
    <row r="8" spans="1:15">
      <c r="A8" s="60"/>
      <c r="B8" s="60" t="s">
        <v>57</v>
      </c>
      <c r="C8" s="113">
        <v>181</v>
      </c>
      <c r="D8" s="113">
        <v>179</v>
      </c>
      <c r="E8" s="113">
        <v>184</v>
      </c>
      <c r="F8" s="113">
        <v>209.63276000000002</v>
      </c>
      <c r="G8" s="113">
        <v>211.13624999999999</v>
      </c>
      <c r="H8" s="113">
        <v>211.73230999999998</v>
      </c>
      <c r="I8" s="113">
        <v>245.86</v>
      </c>
      <c r="J8" s="113">
        <v>282.23167446626707</v>
      </c>
      <c r="K8" s="115">
        <v>278.32499999999999</v>
      </c>
      <c r="L8" s="114">
        <v>287.03792131149601</v>
      </c>
      <c r="M8" s="114">
        <v>287.33999999999997</v>
      </c>
      <c r="N8" s="278">
        <v>270.48</v>
      </c>
      <c r="O8" s="277">
        <v>262.56</v>
      </c>
    </row>
    <row r="9" spans="1:15">
      <c r="A9" s="60"/>
      <c r="B9" s="60" t="s">
        <v>89</v>
      </c>
      <c r="C9" s="113">
        <f t="shared" ref="C9:J9" si="0">C8/C7</f>
        <v>0.83027522935779818</v>
      </c>
      <c r="D9" s="113">
        <f t="shared" si="0"/>
        <v>0.83255813953488367</v>
      </c>
      <c r="E9" s="113">
        <f t="shared" si="0"/>
        <v>0.85027726432532347</v>
      </c>
      <c r="F9" s="113">
        <f t="shared" si="0"/>
        <v>0.89950178992621044</v>
      </c>
      <c r="G9" s="113">
        <f t="shared" si="0"/>
        <v>0.90185295759759265</v>
      </c>
      <c r="H9" s="113">
        <f t="shared" si="0"/>
        <v>0.90267917525704633</v>
      </c>
      <c r="I9" s="113">
        <f t="shared" si="0"/>
        <v>1.0947059085444588</v>
      </c>
      <c r="J9" s="113">
        <f t="shared" si="0"/>
        <v>1.0766718336599173</v>
      </c>
      <c r="K9" s="115">
        <v>1.1503679836159519</v>
      </c>
      <c r="L9" s="114">
        <v>1.1078225144306506</v>
      </c>
      <c r="M9" s="114">
        <v>1.1000000000000001</v>
      </c>
      <c r="N9" s="279">
        <v>1.1100000000000001</v>
      </c>
      <c r="O9" s="277">
        <v>1.1000000000000001</v>
      </c>
    </row>
    <row r="10" spans="1:15">
      <c r="A10" s="128" t="s">
        <v>74</v>
      </c>
      <c r="B10" s="60" t="s">
        <v>56</v>
      </c>
      <c r="C10" s="113">
        <v>187</v>
      </c>
      <c r="D10" s="113">
        <v>188</v>
      </c>
      <c r="E10" s="113">
        <v>205.72</v>
      </c>
      <c r="F10" s="113">
        <v>197.03700000000001</v>
      </c>
      <c r="G10" s="113">
        <v>190.89599999999999</v>
      </c>
      <c r="H10" s="113">
        <v>202.3</v>
      </c>
      <c r="I10" s="113">
        <v>195.26</v>
      </c>
      <c r="J10" s="113">
        <v>193.99694845000951</v>
      </c>
      <c r="K10" s="116">
        <v>188.097900874636</v>
      </c>
      <c r="L10" s="114">
        <v>198.787735</v>
      </c>
      <c r="M10" s="114">
        <v>198.25</v>
      </c>
      <c r="N10" s="278">
        <v>203.81</v>
      </c>
      <c r="O10" s="277">
        <v>211.5</v>
      </c>
    </row>
    <row r="11" spans="1:15">
      <c r="A11" s="129"/>
      <c r="B11" s="60" t="s">
        <v>57</v>
      </c>
      <c r="C11" s="113">
        <v>2682</v>
      </c>
      <c r="D11" s="113">
        <v>2753</v>
      </c>
      <c r="E11" s="113">
        <v>2817.51</v>
      </c>
      <c r="F11" s="113">
        <v>2586.2869999999998</v>
      </c>
      <c r="G11" s="113">
        <v>2551.739</v>
      </c>
      <c r="H11" s="113">
        <v>2755.8789999999999</v>
      </c>
      <c r="I11" s="113">
        <v>2881.29</v>
      </c>
      <c r="J11" s="113">
        <v>3112.946871300594</v>
      </c>
      <c r="K11" s="115">
        <v>3131.8300495626891</v>
      </c>
      <c r="L11" s="114">
        <v>3325.2308826200001</v>
      </c>
      <c r="M11" s="114">
        <v>3410.83</v>
      </c>
      <c r="N11" s="280">
        <v>3472.2</v>
      </c>
      <c r="O11" s="277">
        <v>3521.79</v>
      </c>
    </row>
    <row r="12" spans="1:15">
      <c r="A12" s="130"/>
      <c r="B12" s="60" t="s">
        <v>89</v>
      </c>
      <c r="C12" s="113">
        <f t="shared" ref="C12:J12" si="1">C11/C10</f>
        <v>14.342245989304812</v>
      </c>
      <c r="D12" s="113">
        <f t="shared" si="1"/>
        <v>14.643617021276595</v>
      </c>
      <c r="E12" s="113">
        <f t="shared" si="1"/>
        <v>13.695848726424266</v>
      </c>
      <c r="F12" s="113">
        <f t="shared" si="1"/>
        <v>13.125895136446452</v>
      </c>
      <c r="G12" s="113">
        <f t="shared" si="1"/>
        <v>13.367168510602633</v>
      </c>
      <c r="H12" s="113">
        <f t="shared" si="1"/>
        <v>13.62273356401384</v>
      </c>
      <c r="I12" s="113">
        <f t="shared" si="1"/>
        <v>14.756171258834375</v>
      </c>
      <c r="J12" s="113">
        <f t="shared" si="1"/>
        <v>16.046370296916088</v>
      </c>
      <c r="K12" s="115">
        <v>16.649999999999999</v>
      </c>
      <c r="L12" s="114">
        <v>16.727545502845032</v>
      </c>
      <c r="M12" s="114">
        <v>17.2</v>
      </c>
      <c r="N12" s="279">
        <v>17.04</v>
      </c>
      <c r="O12" s="277">
        <v>16.649999999999999</v>
      </c>
    </row>
    <row r="13" spans="1:15" ht="17.45" hidden="1" customHeight="1">
      <c r="A13" s="131" t="s">
        <v>96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281">
        <v>452.01</v>
      </c>
      <c r="O13" s="277"/>
    </row>
    <row r="14" spans="1:15">
      <c r="A14" s="132" t="s">
        <v>54</v>
      </c>
      <c r="B14" s="132"/>
      <c r="C14" s="117">
        <f t="shared" ref="C14:K15" si="2">C7+C10</f>
        <v>405</v>
      </c>
      <c r="D14" s="117">
        <f t="shared" si="2"/>
        <v>403</v>
      </c>
      <c r="E14" s="117">
        <f t="shared" si="2"/>
        <v>422.12</v>
      </c>
      <c r="F14" s="117">
        <f t="shared" si="2"/>
        <v>430.09129999999999</v>
      </c>
      <c r="G14" s="117">
        <f t="shared" si="2"/>
        <v>425.00982999999997</v>
      </c>
      <c r="H14" s="117">
        <f t="shared" si="2"/>
        <v>436.85987</v>
      </c>
      <c r="I14" s="117">
        <f t="shared" si="2"/>
        <v>419.85</v>
      </c>
      <c r="J14" s="117">
        <f t="shared" si="2"/>
        <v>456.13037262149589</v>
      </c>
      <c r="K14" s="117">
        <f t="shared" si="2"/>
        <v>446.23890087463599</v>
      </c>
      <c r="L14" s="117">
        <v>457.888735</v>
      </c>
      <c r="M14" s="117">
        <v>458.9</v>
      </c>
      <c r="N14" s="279">
        <v>447.86</v>
      </c>
      <c r="O14" s="277">
        <v>450.54</v>
      </c>
    </row>
    <row r="15" spans="1:15">
      <c r="A15" s="132" t="s">
        <v>55</v>
      </c>
      <c r="B15" s="132"/>
      <c r="C15" s="117">
        <f t="shared" si="2"/>
        <v>2863</v>
      </c>
      <c r="D15" s="117">
        <f t="shared" si="2"/>
        <v>2932</v>
      </c>
      <c r="E15" s="117">
        <f t="shared" si="2"/>
        <v>3001.51</v>
      </c>
      <c r="F15" s="117">
        <f t="shared" si="2"/>
        <v>2795.9197599999998</v>
      </c>
      <c r="G15" s="117">
        <f t="shared" si="2"/>
        <v>2762.8752500000001</v>
      </c>
      <c r="H15" s="117">
        <f t="shared" si="2"/>
        <v>2967.6113099999998</v>
      </c>
      <c r="I15" s="117">
        <f t="shared" si="2"/>
        <v>3127.15</v>
      </c>
      <c r="J15" s="117">
        <f t="shared" si="2"/>
        <v>3395.1785457668611</v>
      </c>
      <c r="K15" s="117">
        <f t="shared" si="2"/>
        <v>3410.1550495626889</v>
      </c>
      <c r="L15" s="117">
        <v>3612.2688039314962</v>
      </c>
      <c r="M15" s="117">
        <v>3698.17</v>
      </c>
      <c r="N15" s="279">
        <v>3742.68</v>
      </c>
      <c r="O15" s="277">
        <v>3784.36</v>
      </c>
    </row>
    <row r="16" spans="1:15">
      <c r="A16" s="132" t="s">
        <v>89</v>
      </c>
      <c r="B16" s="132"/>
      <c r="C16" s="117">
        <f t="shared" ref="C16:J16" si="3">C15/C14</f>
        <v>7.0691358024691358</v>
      </c>
      <c r="D16" s="117">
        <f t="shared" si="3"/>
        <v>7.2754342431761785</v>
      </c>
      <c r="E16" s="117">
        <f t="shared" si="3"/>
        <v>7.1105609779209704</v>
      </c>
      <c r="F16" s="117">
        <f t="shared" si="3"/>
        <v>6.5007586993738302</v>
      </c>
      <c r="G16" s="117">
        <f t="shared" si="3"/>
        <v>6.5007325830557852</v>
      </c>
      <c r="H16" s="117">
        <f t="shared" si="3"/>
        <v>6.7930508471744036</v>
      </c>
      <c r="I16" s="117">
        <f t="shared" si="3"/>
        <v>7.4482553292842679</v>
      </c>
      <c r="J16" s="117">
        <f t="shared" si="3"/>
        <v>7.4434388708954344</v>
      </c>
      <c r="K16" s="117">
        <f>K15/K14</f>
        <v>7.6419941042314461</v>
      </c>
      <c r="L16" s="117">
        <v>7.8889663095369587</v>
      </c>
      <c r="M16" s="117">
        <v>8.06</v>
      </c>
      <c r="N16" s="279">
        <v>8.36</v>
      </c>
      <c r="O16" s="277">
        <v>8.4</v>
      </c>
    </row>
    <row r="17" spans="1:15" ht="26.25">
      <c r="A17" s="60" t="s">
        <v>97</v>
      </c>
      <c r="B17" s="118" t="s">
        <v>98</v>
      </c>
      <c r="C17" s="113" t="s">
        <v>76</v>
      </c>
      <c r="D17" s="113" t="s">
        <v>76</v>
      </c>
      <c r="E17" s="113" t="s">
        <v>76</v>
      </c>
      <c r="F17" s="113" t="s">
        <v>76</v>
      </c>
      <c r="G17" s="113">
        <v>225</v>
      </c>
      <c r="H17" s="113">
        <v>232</v>
      </c>
      <c r="I17" s="113">
        <v>240</v>
      </c>
      <c r="J17" s="113">
        <v>242</v>
      </c>
      <c r="K17" s="113">
        <v>242.55500000000001</v>
      </c>
      <c r="L17" s="113">
        <v>244.68</v>
      </c>
      <c r="M17" s="113">
        <v>249</v>
      </c>
      <c r="N17" s="279">
        <v>245.01</v>
      </c>
      <c r="O17" s="277">
        <v>250.5</v>
      </c>
    </row>
    <row r="18" spans="1:15">
      <c r="A18" s="60"/>
      <c r="B18" s="60" t="s">
        <v>57</v>
      </c>
      <c r="C18" s="113" t="s">
        <v>76</v>
      </c>
      <c r="D18" s="113" t="s">
        <v>76</v>
      </c>
      <c r="E18" s="113" t="s">
        <v>76</v>
      </c>
      <c r="F18" s="113" t="s">
        <v>76</v>
      </c>
      <c r="G18" s="113">
        <v>3</v>
      </c>
      <c r="H18" s="113">
        <v>3.5</v>
      </c>
      <c r="I18" s="113">
        <v>3.95</v>
      </c>
      <c r="J18" s="113">
        <v>3.98</v>
      </c>
      <c r="K18" s="113">
        <v>3.7949999999999999</v>
      </c>
      <c r="L18" s="113">
        <v>4.0616880000000002</v>
      </c>
      <c r="M18" s="113">
        <v>4.0999999999999996</v>
      </c>
      <c r="N18" s="279">
        <v>4.3</v>
      </c>
      <c r="O18" s="277">
        <v>4.37</v>
      </c>
    </row>
    <row r="19" spans="1:15">
      <c r="A19" s="60"/>
      <c r="B19" s="60" t="s">
        <v>89</v>
      </c>
      <c r="C19" s="113" t="s">
        <v>76</v>
      </c>
      <c r="D19" s="113" t="s">
        <v>76</v>
      </c>
      <c r="E19" s="113" t="s">
        <v>76</v>
      </c>
      <c r="F19" s="113" t="s">
        <v>76</v>
      </c>
      <c r="G19" s="113">
        <f>G18/G17</f>
        <v>1.3333333333333334E-2</v>
      </c>
      <c r="H19" s="113">
        <f>H18/H17</f>
        <v>1.5086206896551725E-2</v>
      </c>
      <c r="I19" s="113">
        <f>I18/I17</f>
        <v>1.6458333333333335E-2</v>
      </c>
      <c r="J19" s="113">
        <f>J18/J17</f>
        <v>1.6446280991735538E-2</v>
      </c>
      <c r="K19" s="113">
        <v>1.6470491228793471E-2</v>
      </c>
      <c r="L19" s="113">
        <v>1.66E-2</v>
      </c>
      <c r="M19" s="113">
        <v>1.6E-2</v>
      </c>
      <c r="N19" s="291">
        <v>1.7999999999999999E-2</v>
      </c>
      <c r="O19" s="292">
        <v>1.7000000000000001E-2</v>
      </c>
    </row>
    <row r="20" spans="1:15">
      <c r="A20" s="119" t="s">
        <v>237</v>
      </c>
      <c r="B20" s="120"/>
      <c r="C20" s="121"/>
      <c r="D20" s="122"/>
      <c r="E20" s="122"/>
      <c r="F20" s="122"/>
      <c r="G20" s="122"/>
      <c r="H20" s="122"/>
      <c r="I20" s="122"/>
      <c r="J20" s="122"/>
      <c r="K20" s="122"/>
    </row>
    <row r="21" spans="1:15">
      <c r="A21" s="123" t="s">
        <v>238</v>
      </c>
      <c r="B21" s="120"/>
      <c r="C21" s="121"/>
      <c r="D21" s="122"/>
      <c r="E21" s="122"/>
      <c r="F21" s="122"/>
      <c r="G21" s="122"/>
      <c r="H21" s="122"/>
      <c r="I21" s="122"/>
      <c r="J21" s="122"/>
      <c r="K21" s="122"/>
    </row>
    <row r="22" spans="1:15">
      <c r="A22" s="123" t="s">
        <v>99</v>
      </c>
      <c r="B22" s="124"/>
      <c r="C22" s="125"/>
      <c r="D22" s="126"/>
      <c r="E22" s="126"/>
      <c r="F22" s="126"/>
      <c r="G22" s="126"/>
    </row>
    <row r="23" spans="1:15">
      <c r="B23" s="127"/>
      <c r="C23" s="126"/>
      <c r="D23" s="126"/>
      <c r="E23" s="126"/>
      <c r="F23" s="126"/>
      <c r="G23" s="126"/>
    </row>
    <row r="24" spans="1:15">
      <c r="D24" s="54" t="s">
        <v>83</v>
      </c>
    </row>
  </sheetData>
  <mergeCells count="1">
    <mergeCell ref="C5:O5"/>
  </mergeCells>
  <printOptions horizontalCentered="1"/>
  <pageMargins left="0.9" right="0.9" top="0.8" bottom="1.2" header="1" footer="1"/>
  <pageSetup paperSize="213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>
      <selection activeCell="J23" sqref="J23"/>
    </sheetView>
  </sheetViews>
  <sheetFormatPr defaultColWidth="7.77734375" defaultRowHeight="12.75"/>
  <cols>
    <col min="1" max="1" width="13.109375" style="136" customWidth="1"/>
    <col min="2" max="13" width="6.88671875" style="136" bestFit="1" customWidth="1"/>
    <col min="14" max="14" width="7.6640625" style="136" bestFit="1" customWidth="1"/>
    <col min="15" max="15" width="7.88671875" style="136" customWidth="1"/>
    <col min="16" max="16" width="6.88671875" style="136" customWidth="1"/>
    <col min="17" max="17" width="6.5546875" style="136" customWidth="1"/>
    <col min="18" max="18" width="6.77734375" style="136" customWidth="1"/>
    <col min="19" max="255" width="7.77734375" style="136"/>
    <col min="256" max="256" width="13.109375" style="136" customWidth="1"/>
    <col min="257" max="268" width="6.88671875" style="136" bestFit="1" customWidth="1"/>
    <col min="269" max="269" width="7.6640625" style="136" bestFit="1" customWidth="1"/>
    <col min="270" max="270" width="7.88671875" style="136" customWidth="1"/>
    <col min="271" max="271" width="6.88671875" style="136" customWidth="1"/>
    <col min="272" max="272" width="6.5546875" style="136" customWidth="1"/>
    <col min="273" max="273" width="6.77734375" style="136" customWidth="1"/>
    <col min="274" max="511" width="7.77734375" style="136"/>
    <col min="512" max="512" width="13.109375" style="136" customWidth="1"/>
    <col min="513" max="524" width="6.88671875" style="136" bestFit="1" customWidth="1"/>
    <col min="525" max="525" width="7.6640625" style="136" bestFit="1" customWidth="1"/>
    <col min="526" max="526" width="7.88671875" style="136" customWidth="1"/>
    <col min="527" max="527" width="6.88671875" style="136" customWidth="1"/>
    <col min="528" max="528" width="6.5546875" style="136" customWidth="1"/>
    <col min="529" max="529" width="6.77734375" style="136" customWidth="1"/>
    <col min="530" max="767" width="7.77734375" style="136"/>
    <col min="768" max="768" width="13.109375" style="136" customWidth="1"/>
    <col min="769" max="780" width="6.88671875" style="136" bestFit="1" customWidth="1"/>
    <col min="781" max="781" width="7.6640625" style="136" bestFit="1" customWidth="1"/>
    <col min="782" max="782" width="7.88671875" style="136" customWidth="1"/>
    <col min="783" max="783" width="6.88671875" style="136" customWidth="1"/>
    <col min="784" max="784" width="6.5546875" style="136" customWidth="1"/>
    <col min="785" max="785" width="6.77734375" style="136" customWidth="1"/>
    <col min="786" max="1023" width="7.77734375" style="136"/>
    <col min="1024" max="1024" width="13.109375" style="136" customWidth="1"/>
    <col min="1025" max="1036" width="6.88671875" style="136" bestFit="1" customWidth="1"/>
    <col min="1037" max="1037" width="7.6640625" style="136" bestFit="1" customWidth="1"/>
    <col min="1038" max="1038" width="7.88671875" style="136" customWidth="1"/>
    <col min="1039" max="1039" width="6.88671875" style="136" customWidth="1"/>
    <col min="1040" max="1040" width="6.5546875" style="136" customWidth="1"/>
    <col min="1041" max="1041" width="6.77734375" style="136" customWidth="1"/>
    <col min="1042" max="1279" width="7.77734375" style="136"/>
    <col min="1280" max="1280" width="13.109375" style="136" customWidth="1"/>
    <col min="1281" max="1292" width="6.88671875" style="136" bestFit="1" customWidth="1"/>
    <col min="1293" max="1293" width="7.6640625" style="136" bestFit="1" customWidth="1"/>
    <col min="1294" max="1294" width="7.88671875" style="136" customWidth="1"/>
    <col min="1295" max="1295" width="6.88671875" style="136" customWidth="1"/>
    <col min="1296" max="1296" width="6.5546875" style="136" customWidth="1"/>
    <col min="1297" max="1297" width="6.77734375" style="136" customWidth="1"/>
    <col min="1298" max="1535" width="7.77734375" style="136"/>
    <col min="1536" max="1536" width="13.109375" style="136" customWidth="1"/>
    <col min="1537" max="1548" width="6.88671875" style="136" bestFit="1" customWidth="1"/>
    <col min="1549" max="1549" width="7.6640625" style="136" bestFit="1" customWidth="1"/>
    <col min="1550" max="1550" width="7.88671875" style="136" customWidth="1"/>
    <col min="1551" max="1551" width="6.88671875" style="136" customWidth="1"/>
    <col min="1552" max="1552" width="6.5546875" style="136" customWidth="1"/>
    <col min="1553" max="1553" width="6.77734375" style="136" customWidth="1"/>
    <col min="1554" max="1791" width="7.77734375" style="136"/>
    <col min="1792" max="1792" width="13.109375" style="136" customWidth="1"/>
    <col min="1793" max="1804" width="6.88671875" style="136" bestFit="1" customWidth="1"/>
    <col min="1805" max="1805" width="7.6640625" style="136" bestFit="1" customWidth="1"/>
    <col min="1806" max="1806" width="7.88671875" style="136" customWidth="1"/>
    <col min="1807" max="1807" width="6.88671875" style="136" customWidth="1"/>
    <col min="1808" max="1808" width="6.5546875" style="136" customWidth="1"/>
    <col min="1809" max="1809" width="6.77734375" style="136" customWidth="1"/>
    <col min="1810" max="2047" width="7.77734375" style="136"/>
    <col min="2048" max="2048" width="13.109375" style="136" customWidth="1"/>
    <col min="2049" max="2060" width="6.88671875" style="136" bestFit="1" customWidth="1"/>
    <col min="2061" max="2061" width="7.6640625" style="136" bestFit="1" customWidth="1"/>
    <col min="2062" max="2062" width="7.88671875" style="136" customWidth="1"/>
    <col min="2063" max="2063" width="6.88671875" style="136" customWidth="1"/>
    <col min="2064" max="2064" width="6.5546875" style="136" customWidth="1"/>
    <col min="2065" max="2065" width="6.77734375" style="136" customWidth="1"/>
    <col min="2066" max="2303" width="7.77734375" style="136"/>
    <col min="2304" max="2304" width="13.109375" style="136" customWidth="1"/>
    <col min="2305" max="2316" width="6.88671875" style="136" bestFit="1" customWidth="1"/>
    <col min="2317" max="2317" width="7.6640625" style="136" bestFit="1" customWidth="1"/>
    <col min="2318" max="2318" width="7.88671875" style="136" customWidth="1"/>
    <col min="2319" max="2319" width="6.88671875" style="136" customWidth="1"/>
    <col min="2320" max="2320" width="6.5546875" style="136" customWidth="1"/>
    <col min="2321" max="2321" width="6.77734375" style="136" customWidth="1"/>
    <col min="2322" max="2559" width="7.77734375" style="136"/>
    <col min="2560" max="2560" width="13.109375" style="136" customWidth="1"/>
    <col min="2561" max="2572" width="6.88671875" style="136" bestFit="1" customWidth="1"/>
    <col min="2573" max="2573" width="7.6640625" style="136" bestFit="1" customWidth="1"/>
    <col min="2574" max="2574" width="7.88671875" style="136" customWidth="1"/>
    <col min="2575" max="2575" width="6.88671875" style="136" customWidth="1"/>
    <col min="2576" max="2576" width="6.5546875" style="136" customWidth="1"/>
    <col min="2577" max="2577" width="6.77734375" style="136" customWidth="1"/>
    <col min="2578" max="2815" width="7.77734375" style="136"/>
    <col min="2816" max="2816" width="13.109375" style="136" customWidth="1"/>
    <col min="2817" max="2828" width="6.88671875" style="136" bestFit="1" customWidth="1"/>
    <col min="2829" max="2829" width="7.6640625" style="136" bestFit="1" customWidth="1"/>
    <col min="2830" max="2830" width="7.88671875" style="136" customWidth="1"/>
    <col min="2831" max="2831" width="6.88671875" style="136" customWidth="1"/>
    <col min="2832" max="2832" width="6.5546875" style="136" customWidth="1"/>
    <col min="2833" max="2833" width="6.77734375" style="136" customWidth="1"/>
    <col min="2834" max="3071" width="7.77734375" style="136"/>
    <col min="3072" max="3072" width="13.109375" style="136" customWidth="1"/>
    <col min="3073" max="3084" width="6.88671875" style="136" bestFit="1" customWidth="1"/>
    <col min="3085" max="3085" width="7.6640625" style="136" bestFit="1" customWidth="1"/>
    <col min="3086" max="3086" width="7.88671875" style="136" customWidth="1"/>
    <col min="3087" max="3087" width="6.88671875" style="136" customWidth="1"/>
    <col min="3088" max="3088" width="6.5546875" style="136" customWidth="1"/>
    <col min="3089" max="3089" width="6.77734375" style="136" customWidth="1"/>
    <col min="3090" max="3327" width="7.77734375" style="136"/>
    <col min="3328" max="3328" width="13.109375" style="136" customWidth="1"/>
    <col min="3329" max="3340" width="6.88671875" style="136" bestFit="1" customWidth="1"/>
    <col min="3341" max="3341" width="7.6640625" style="136" bestFit="1" customWidth="1"/>
    <col min="3342" max="3342" width="7.88671875" style="136" customWidth="1"/>
    <col min="3343" max="3343" width="6.88671875" style="136" customWidth="1"/>
    <col min="3344" max="3344" width="6.5546875" style="136" customWidth="1"/>
    <col min="3345" max="3345" width="6.77734375" style="136" customWidth="1"/>
    <col min="3346" max="3583" width="7.77734375" style="136"/>
    <col min="3584" max="3584" width="13.109375" style="136" customWidth="1"/>
    <col min="3585" max="3596" width="6.88671875" style="136" bestFit="1" customWidth="1"/>
    <col min="3597" max="3597" width="7.6640625" style="136" bestFit="1" customWidth="1"/>
    <col min="3598" max="3598" width="7.88671875" style="136" customWidth="1"/>
    <col min="3599" max="3599" width="6.88671875" style="136" customWidth="1"/>
    <col min="3600" max="3600" width="6.5546875" style="136" customWidth="1"/>
    <col min="3601" max="3601" width="6.77734375" style="136" customWidth="1"/>
    <col min="3602" max="3839" width="7.77734375" style="136"/>
    <col min="3840" max="3840" width="13.109375" style="136" customWidth="1"/>
    <col min="3841" max="3852" width="6.88671875" style="136" bestFit="1" customWidth="1"/>
    <col min="3853" max="3853" width="7.6640625" style="136" bestFit="1" customWidth="1"/>
    <col min="3854" max="3854" width="7.88671875" style="136" customWidth="1"/>
    <col min="3855" max="3855" width="6.88671875" style="136" customWidth="1"/>
    <col min="3856" max="3856" width="6.5546875" style="136" customWidth="1"/>
    <col min="3857" max="3857" width="6.77734375" style="136" customWidth="1"/>
    <col min="3858" max="4095" width="7.77734375" style="136"/>
    <col min="4096" max="4096" width="13.109375" style="136" customWidth="1"/>
    <col min="4097" max="4108" width="6.88671875" style="136" bestFit="1" customWidth="1"/>
    <col min="4109" max="4109" width="7.6640625" style="136" bestFit="1" customWidth="1"/>
    <col min="4110" max="4110" width="7.88671875" style="136" customWidth="1"/>
    <col min="4111" max="4111" width="6.88671875" style="136" customWidth="1"/>
    <col min="4112" max="4112" width="6.5546875" style="136" customWidth="1"/>
    <col min="4113" max="4113" width="6.77734375" style="136" customWidth="1"/>
    <col min="4114" max="4351" width="7.77734375" style="136"/>
    <col min="4352" max="4352" width="13.109375" style="136" customWidth="1"/>
    <col min="4353" max="4364" width="6.88671875" style="136" bestFit="1" customWidth="1"/>
    <col min="4365" max="4365" width="7.6640625" style="136" bestFit="1" customWidth="1"/>
    <col min="4366" max="4366" width="7.88671875" style="136" customWidth="1"/>
    <col min="4367" max="4367" width="6.88671875" style="136" customWidth="1"/>
    <col min="4368" max="4368" width="6.5546875" style="136" customWidth="1"/>
    <col min="4369" max="4369" width="6.77734375" style="136" customWidth="1"/>
    <col min="4370" max="4607" width="7.77734375" style="136"/>
    <col min="4608" max="4608" width="13.109375" style="136" customWidth="1"/>
    <col min="4609" max="4620" width="6.88671875" style="136" bestFit="1" customWidth="1"/>
    <col min="4621" max="4621" width="7.6640625" style="136" bestFit="1" customWidth="1"/>
    <col min="4622" max="4622" width="7.88671875" style="136" customWidth="1"/>
    <col min="4623" max="4623" width="6.88671875" style="136" customWidth="1"/>
    <col min="4624" max="4624" width="6.5546875" style="136" customWidth="1"/>
    <col min="4625" max="4625" width="6.77734375" style="136" customWidth="1"/>
    <col min="4626" max="4863" width="7.77734375" style="136"/>
    <col min="4864" max="4864" width="13.109375" style="136" customWidth="1"/>
    <col min="4865" max="4876" width="6.88671875" style="136" bestFit="1" customWidth="1"/>
    <col min="4877" max="4877" width="7.6640625" style="136" bestFit="1" customWidth="1"/>
    <col min="4878" max="4878" width="7.88671875" style="136" customWidth="1"/>
    <col min="4879" max="4879" width="6.88671875" style="136" customWidth="1"/>
    <col min="4880" max="4880" width="6.5546875" style="136" customWidth="1"/>
    <col min="4881" max="4881" width="6.77734375" style="136" customWidth="1"/>
    <col min="4882" max="5119" width="7.77734375" style="136"/>
    <col min="5120" max="5120" width="13.109375" style="136" customWidth="1"/>
    <col min="5121" max="5132" width="6.88671875" style="136" bestFit="1" customWidth="1"/>
    <col min="5133" max="5133" width="7.6640625" style="136" bestFit="1" customWidth="1"/>
    <col min="5134" max="5134" width="7.88671875" style="136" customWidth="1"/>
    <col min="5135" max="5135" width="6.88671875" style="136" customWidth="1"/>
    <col min="5136" max="5136" width="6.5546875" style="136" customWidth="1"/>
    <col min="5137" max="5137" width="6.77734375" style="136" customWidth="1"/>
    <col min="5138" max="5375" width="7.77734375" style="136"/>
    <col min="5376" max="5376" width="13.109375" style="136" customWidth="1"/>
    <col min="5377" max="5388" width="6.88671875" style="136" bestFit="1" customWidth="1"/>
    <col min="5389" max="5389" width="7.6640625" style="136" bestFit="1" customWidth="1"/>
    <col min="5390" max="5390" width="7.88671875" style="136" customWidth="1"/>
    <col min="5391" max="5391" width="6.88671875" style="136" customWidth="1"/>
    <col min="5392" max="5392" width="6.5546875" style="136" customWidth="1"/>
    <col min="5393" max="5393" width="6.77734375" style="136" customWidth="1"/>
    <col min="5394" max="5631" width="7.77734375" style="136"/>
    <col min="5632" max="5632" width="13.109375" style="136" customWidth="1"/>
    <col min="5633" max="5644" width="6.88671875" style="136" bestFit="1" customWidth="1"/>
    <col min="5645" max="5645" width="7.6640625" style="136" bestFit="1" customWidth="1"/>
    <col min="5646" max="5646" width="7.88671875" style="136" customWidth="1"/>
    <col min="5647" max="5647" width="6.88671875" style="136" customWidth="1"/>
    <col min="5648" max="5648" width="6.5546875" style="136" customWidth="1"/>
    <col min="5649" max="5649" width="6.77734375" style="136" customWidth="1"/>
    <col min="5650" max="5887" width="7.77734375" style="136"/>
    <col min="5888" max="5888" width="13.109375" style="136" customWidth="1"/>
    <col min="5889" max="5900" width="6.88671875" style="136" bestFit="1" customWidth="1"/>
    <col min="5901" max="5901" width="7.6640625" style="136" bestFit="1" customWidth="1"/>
    <col min="5902" max="5902" width="7.88671875" style="136" customWidth="1"/>
    <col min="5903" max="5903" width="6.88671875" style="136" customWidth="1"/>
    <col min="5904" max="5904" width="6.5546875" style="136" customWidth="1"/>
    <col min="5905" max="5905" width="6.77734375" style="136" customWidth="1"/>
    <col min="5906" max="6143" width="7.77734375" style="136"/>
    <col min="6144" max="6144" width="13.109375" style="136" customWidth="1"/>
    <col min="6145" max="6156" width="6.88671875" style="136" bestFit="1" customWidth="1"/>
    <col min="6157" max="6157" width="7.6640625" style="136" bestFit="1" customWidth="1"/>
    <col min="6158" max="6158" width="7.88671875" style="136" customWidth="1"/>
    <col min="6159" max="6159" width="6.88671875" style="136" customWidth="1"/>
    <col min="6160" max="6160" width="6.5546875" style="136" customWidth="1"/>
    <col min="6161" max="6161" width="6.77734375" style="136" customWidth="1"/>
    <col min="6162" max="6399" width="7.77734375" style="136"/>
    <col min="6400" max="6400" width="13.109375" style="136" customWidth="1"/>
    <col min="6401" max="6412" width="6.88671875" style="136" bestFit="1" customWidth="1"/>
    <col min="6413" max="6413" width="7.6640625" style="136" bestFit="1" customWidth="1"/>
    <col min="6414" max="6414" width="7.88671875" style="136" customWidth="1"/>
    <col min="6415" max="6415" width="6.88671875" style="136" customWidth="1"/>
    <col min="6416" max="6416" width="6.5546875" style="136" customWidth="1"/>
    <col min="6417" max="6417" width="6.77734375" style="136" customWidth="1"/>
    <col min="6418" max="6655" width="7.77734375" style="136"/>
    <col min="6656" max="6656" width="13.109375" style="136" customWidth="1"/>
    <col min="6657" max="6668" width="6.88671875" style="136" bestFit="1" customWidth="1"/>
    <col min="6669" max="6669" width="7.6640625" style="136" bestFit="1" customWidth="1"/>
    <col min="6670" max="6670" width="7.88671875" style="136" customWidth="1"/>
    <col min="6671" max="6671" width="6.88671875" style="136" customWidth="1"/>
    <col min="6672" max="6672" width="6.5546875" style="136" customWidth="1"/>
    <col min="6673" max="6673" width="6.77734375" style="136" customWidth="1"/>
    <col min="6674" max="6911" width="7.77734375" style="136"/>
    <col min="6912" max="6912" width="13.109375" style="136" customWidth="1"/>
    <col min="6913" max="6924" width="6.88671875" style="136" bestFit="1" customWidth="1"/>
    <col min="6925" max="6925" width="7.6640625" style="136" bestFit="1" customWidth="1"/>
    <col min="6926" max="6926" width="7.88671875" style="136" customWidth="1"/>
    <col min="6927" max="6927" width="6.88671875" style="136" customWidth="1"/>
    <col min="6928" max="6928" width="6.5546875" style="136" customWidth="1"/>
    <col min="6929" max="6929" width="6.77734375" style="136" customWidth="1"/>
    <col min="6930" max="7167" width="7.77734375" style="136"/>
    <col min="7168" max="7168" width="13.109375" style="136" customWidth="1"/>
    <col min="7169" max="7180" width="6.88671875" style="136" bestFit="1" customWidth="1"/>
    <col min="7181" max="7181" width="7.6640625" style="136" bestFit="1" customWidth="1"/>
    <col min="7182" max="7182" width="7.88671875" style="136" customWidth="1"/>
    <col min="7183" max="7183" width="6.88671875" style="136" customWidth="1"/>
    <col min="7184" max="7184" width="6.5546875" style="136" customWidth="1"/>
    <col min="7185" max="7185" width="6.77734375" style="136" customWidth="1"/>
    <col min="7186" max="7423" width="7.77734375" style="136"/>
    <col min="7424" max="7424" width="13.109375" style="136" customWidth="1"/>
    <col min="7425" max="7436" width="6.88671875" style="136" bestFit="1" customWidth="1"/>
    <col min="7437" max="7437" width="7.6640625" style="136" bestFit="1" customWidth="1"/>
    <col min="7438" max="7438" width="7.88671875" style="136" customWidth="1"/>
    <col min="7439" max="7439" width="6.88671875" style="136" customWidth="1"/>
    <col min="7440" max="7440" width="6.5546875" style="136" customWidth="1"/>
    <col min="7441" max="7441" width="6.77734375" style="136" customWidth="1"/>
    <col min="7442" max="7679" width="7.77734375" style="136"/>
    <col min="7680" max="7680" width="13.109375" style="136" customWidth="1"/>
    <col min="7681" max="7692" width="6.88671875" style="136" bestFit="1" customWidth="1"/>
    <col min="7693" max="7693" width="7.6640625" style="136" bestFit="1" customWidth="1"/>
    <col min="7694" max="7694" width="7.88671875" style="136" customWidth="1"/>
    <col min="7695" max="7695" width="6.88671875" style="136" customWidth="1"/>
    <col min="7696" max="7696" width="6.5546875" style="136" customWidth="1"/>
    <col min="7697" max="7697" width="6.77734375" style="136" customWidth="1"/>
    <col min="7698" max="7935" width="7.77734375" style="136"/>
    <col min="7936" max="7936" width="13.109375" style="136" customWidth="1"/>
    <col min="7937" max="7948" width="6.88671875" style="136" bestFit="1" customWidth="1"/>
    <col min="7949" max="7949" width="7.6640625" style="136" bestFit="1" customWidth="1"/>
    <col min="7950" max="7950" width="7.88671875" style="136" customWidth="1"/>
    <col min="7951" max="7951" width="6.88671875" style="136" customWidth="1"/>
    <col min="7952" max="7952" width="6.5546875" style="136" customWidth="1"/>
    <col min="7953" max="7953" width="6.77734375" style="136" customWidth="1"/>
    <col min="7954" max="8191" width="7.77734375" style="136"/>
    <col min="8192" max="8192" width="13.109375" style="136" customWidth="1"/>
    <col min="8193" max="8204" width="6.88671875" style="136" bestFit="1" customWidth="1"/>
    <col min="8205" max="8205" width="7.6640625" style="136" bestFit="1" customWidth="1"/>
    <col min="8206" max="8206" width="7.88671875" style="136" customWidth="1"/>
    <col min="8207" max="8207" width="6.88671875" style="136" customWidth="1"/>
    <col min="8208" max="8208" width="6.5546875" style="136" customWidth="1"/>
    <col min="8209" max="8209" width="6.77734375" style="136" customWidth="1"/>
    <col min="8210" max="8447" width="7.77734375" style="136"/>
    <col min="8448" max="8448" width="13.109375" style="136" customWidth="1"/>
    <col min="8449" max="8460" width="6.88671875" style="136" bestFit="1" customWidth="1"/>
    <col min="8461" max="8461" width="7.6640625" style="136" bestFit="1" customWidth="1"/>
    <col min="8462" max="8462" width="7.88671875" style="136" customWidth="1"/>
    <col min="8463" max="8463" width="6.88671875" style="136" customWidth="1"/>
    <col min="8464" max="8464" width="6.5546875" style="136" customWidth="1"/>
    <col min="8465" max="8465" width="6.77734375" style="136" customWidth="1"/>
    <col min="8466" max="8703" width="7.77734375" style="136"/>
    <col min="8704" max="8704" width="13.109375" style="136" customWidth="1"/>
    <col min="8705" max="8716" width="6.88671875" style="136" bestFit="1" customWidth="1"/>
    <col min="8717" max="8717" width="7.6640625" style="136" bestFit="1" customWidth="1"/>
    <col min="8718" max="8718" width="7.88671875" style="136" customWidth="1"/>
    <col min="8719" max="8719" width="6.88671875" style="136" customWidth="1"/>
    <col min="8720" max="8720" width="6.5546875" style="136" customWidth="1"/>
    <col min="8721" max="8721" width="6.77734375" style="136" customWidth="1"/>
    <col min="8722" max="8959" width="7.77734375" style="136"/>
    <col min="8960" max="8960" width="13.109375" style="136" customWidth="1"/>
    <col min="8961" max="8972" width="6.88671875" style="136" bestFit="1" customWidth="1"/>
    <col min="8973" max="8973" width="7.6640625" style="136" bestFit="1" customWidth="1"/>
    <col min="8974" max="8974" width="7.88671875" style="136" customWidth="1"/>
    <col min="8975" max="8975" width="6.88671875" style="136" customWidth="1"/>
    <col min="8976" max="8976" width="6.5546875" style="136" customWidth="1"/>
    <col min="8977" max="8977" width="6.77734375" style="136" customWidth="1"/>
    <col min="8978" max="9215" width="7.77734375" style="136"/>
    <col min="9216" max="9216" width="13.109375" style="136" customWidth="1"/>
    <col min="9217" max="9228" width="6.88671875" style="136" bestFit="1" customWidth="1"/>
    <col min="9229" max="9229" width="7.6640625" style="136" bestFit="1" customWidth="1"/>
    <col min="9230" max="9230" width="7.88671875" style="136" customWidth="1"/>
    <col min="9231" max="9231" width="6.88671875" style="136" customWidth="1"/>
    <col min="9232" max="9232" width="6.5546875" style="136" customWidth="1"/>
    <col min="9233" max="9233" width="6.77734375" style="136" customWidth="1"/>
    <col min="9234" max="9471" width="7.77734375" style="136"/>
    <col min="9472" max="9472" width="13.109375" style="136" customWidth="1"/>
    <col min="9473" max="9484" width="6.88671875" style="136" bestFit="1" customWidth="1"/>
    <col min="9485" max="9485" width="7.6640625" style="136" bestFit="1" customWidth="1"/>
    <col min="9486" max="9486" width="7.88671875" style="136" customWidth="1"/>
    <col min="9487" max="9487" width="6.88671875" style="136" customWidth="1"/>
    <col min="9488" max="9488" width="6.5546875" style="136" customWidth="1"/>
    <col min="9489" max="9489" width="6.77734375" style="136" customWidth="1"/>
    <col min="9490" max="9727" width="7.77734375" style="136"/>
    <col min="9728" max="9728" width="13.109375" style="136" customWidth="1"/>
    <col min="9729" max="9740" width="6.88671875" style="136" bestFit="1" customWidth="1"/>
    <col min="9741" max="9741" width="7.6640625" style="136" bestFit="1" customWidth="1"/>
    <col min="9742" max="9742" width="7.88671875" style="136" customWidth="1"/>
    <col min="9743" max="9743" width="6.88671875" style="136" customWidth="1"/>
    <col min="9744" max="9744" width="6.5546875" style="136" customWidth="1"/>
    <col min="9745" max="9745" width="6.77734375" style="136" customWidth="1"/>
    <col min="9746" max="9983" width="7.77734375" style="136"/>
    <col min="9984" max="9984" width="13.109375" style="136" customWidth="1"/>
    <col min="9985" max="9996" width="6.88671875" style="136" bestFit="1" customWidth="1"/>
    <col min="9997" max="9997" width="7.6640625" style="136" bestFit="1" customWidth="1"/>
    <col min="9998" max="9998" width="7.88671875" style="136" customWidth="1"/>
    <col min="9999" max="9999" width="6.88671875" style="136" customWidth="1"/>
    <col min="10000" max="10000" width="6.5546875" style="136" customWidth="1"/>
    <col min="10001" max="10001" width="6.77734375" style="136" customWidth="1"/>
    <col min="10002" max="10239" width="7.77734375" style="136"/>
    <col min="10240" max="10240" width="13.109375" style="136" customWidth="1"/>
    <col min="10241" max="10252" width="6.88671875" style="136" bestFit="1" customWidth="1"/>
    <col min="10253" max="10253" width="7.6640625" style="136" bestFit="1" customWidth="1"/>
    <col min="10254" max="10254" width="7.88671875" style="136" customWidth="1"/>
    <col min="10255" max="10255" width="6.88671875" style="136" customWidth="1"/>
    <col min="10256" max="10256" width="6.5546875" style="136" customWidth="1"/>
    <col min="10257" max="10257" width="6.77734375" style="136" customWidth="1"/>
    <col min="10258" max="10495" width="7.77734375" style="136"/>
    <col min="10496" max="10496" width="13.109375" style="136" customWidth="1"/>
    <col min="10497" max="10508" width="6.88671875" style="136" bestFit="1" customWidth="1"/>
    <col min="10509" max="10509" width="7.6640625" style="136" bestFit="1" customWidth="1"/>
    <col min="10510" max="10510" width="7.88671875" style="136" customWidth="1"/>
    <col min="10511" max="10511" width="6.88671875" style="136" customWidth="1"/>
    <col min="10512" max="10512" width="6.5546875" style="136" customWidth="1"/>
    <col min="10513" max="10513" width="6.77734375" style="136" customWidth="1"/>
    <col min="10514" max="10751" width="7.77734375" style="136"/>
    <col min="10752" max="10752" width="13.109375" style="136" customWidth="1"/>
    <col min="10753" max="10764" width="6.88671875" style="136" bestFit="1" customWidth="1"/>
    <col min="10765" max="10765" width="7.6640625" style="136" bestFit="1" customWidth="1"/>
    <col min="10766" max="10766" width="7.88671875" style="136" customWidth="1"/>
    <col min="10767" max="10767" width="6.88671875" style="136" customWidth="1"/>
    <col min="10768" max="10768" width="6.5546875" style="136" customWidth="1"/>
    <col min="10769" max="10769" width="6.77734375" style="136" customWidth="1"/>
    <col min="10770" max="11007" width="7.77734375" style="136"/>
    <col min="11008" max="11008" width="13.109375" style="136" customWidth="1"/>
    <col min="11009" max="11020" width="6.88671875" style="136" bestFit="1" customWidth="1"/>
    <col min="11021" max="11021" width="7.6640625" style="136" bestFit="1" customWidth="1"/>
    <col min="11022" max="11022" width="7.88671875" style="136" customWidth="1"/>
    <col min="11023" max="11023" width="6.88671875" style="136" customWidth="1"/>
    <col min="11024" max="11024" width="6.5546875" style="136" customWidth="1"/>
    <col min="11025" max="11025" width="6.77734375" style="136" customWidth="1"/>
    <col min="11026" max="11263" width="7.77734375" style="136"/>
    <col min="11264" max="11264" width="13.109375" style="136" customWidth="1"/>
    <col min="11265" max="11276" width="6.88671875" style="136" bestFit="1" customWidth="1"/>
    <col min="11277" max="11277" width="7.6640625" style="136" bestFit="1" customWidth="1"/>
    <col min="11278" max="11278" width="7.88671875" style="136" customWidth="1"/>
    <col min="11279" max="11279" width="6.88671875" style="136" customWidth="1"/>
    <col min="11280" max="11280" width="6.5546875" style="136" customWidth="1"/>
    <col min="11281" max="11281" width="6.77734375" style="136" customWidth="1"/>
    <col min="11282" max="11519" width="7.77734375" style="136"/>
    <col min="11520" max="11520" width="13.109375" style="136" customWidth="1"/>
    <col min="11521" max="11532" width="6.88671875" style="136" bestFit="1" customWidth="1"/>
    <col min="11533" max="11533" width="7.6640625" style="136" bestFit="1" customWidth="1"/>
    <col min="11534" max="11534" width="7.88671875" style="136" customWidth="1"/>
    <col min="11535" max="11535" width="6.88671875" style="136" customWidth="1"/>
    <col min="11536" max="11536" width="6.5546875" style="136" customWidth="1"/>
    <col min="11537" max="11537" width="6.77734375" style="136" customWidth="1"/>
    <col min="11538" max="11775" width="7.77734375" style="136"/>
    <col min="11776" max="11776" width="13.109375" style="136" customWidth="1"/>
    <col min="11777" max="11788" width="6.88671875" style="136" bestFit="1" customWidth="1"/>
    <col min="11789" max="11789" width="7.6640625" style="136" bestFit="1" customWidth="1"/>
    <col min="11790" max="11790" width="7.88671875" style="136" customWidth="1"/>
    <col min="11791" max="11791" width="6.88671875" style="136" customWidth="1"/>
    <col min="11792" max="11792" width="6.5546875" style="136" customWidth="1"/>
    <col min="11793" max="11793" width="6.77734375" style="136" customWidth="1"/>
    <col min="11794" max="12031" width="7.77734375" style="136"/>
    <col min="12032" max="12032" width="13.109375" style="136" customWidth="1"/>
    <col min="12033" max="12044" width="6.88671875" style="136" bestFit="1" customWidth="1"/>
    <col min="12045" max="12045" width="7.6640625" style="136" bestFit="1" customWidth="1"/>
    <col min="12046" max="12046" width="7.88671875" style="136" customWidth="1"/>
    <col min="12047" max="12047" width="6.88671875" style="136" customWidth="1"/>
    <col min="12048" max="12048" width="6.5546875" style="136" customWidth="1"/>
    <col min="12049" max="12049" width="6.77734375" style="136" customWidth="1"/>
    <col min="12050" max="12287" width="7.77734375" style="136"/>
    <col min="12288" max="12288" width="13.109375" style="136" customWidth="1"/>
    <col min="12289" max="12300" width="6.88671875" style="136" bestFit="1" customWidth="1"/>
    <col min="12301" max="12301" width="7.6640625" style="136" bestFit="1" customWidth="1"/>
    <col min="12302" max="12302" width="7.88671875" style="136" customWidth="1"/>
    <col min="12303" max="12303" width="6.88671875" style="136" customWidth="1"/>
    <col min="12304" max="12304" width="6.5546875" style="136" customWidth="1"/>
    <col min="12305" max="12305" width="6.77734375" style="136" customWidth="1"/>
    <col min="12306" max="12543" width="7.77734375" style="136"/>
    <col min="12544" max="12544" width="13.109375" style="136" customWidth="1"/>
    <col min="12545" max="12556" width="6.88671875" style="136" bestFit="1" customWidth="1"/>
    <col min="12557" max="12557" width="7.6640625" style="136" bestFit="1" customWidth="1"/>
    <col min="12558" max="12558" width="7.88671875" style="136" customWidth="1"/>
    <col min="12559" max="12559" width="6.88671875" style="136" customWidth="1"/>
    <col min="12560" max="12560" width="6.5546875" style="136" customWidth="1"/>
    <col min="12561" max="12561" width="6.77734375" style="136" customWidth="1"/>
    <col min="12562" max="12799" width="7.77734375" style="136"/>
    <col min="12800" max="12800" width="13.109375" style="136" customWidth="1"/>
    <col min="12801" max="12812" width="6.88671875" style="136" bestFit="1" customWidth="1"/>
    <col min="12813" max="12813" width="7.6640625" style="136" bestFit="1" customWidth="1"/>
    <col min="12814" max="12814" width="7.88671875" style="136" customWidth="1"/>
    <col min="12815" max="12815" width="6.88671875" style="136" customWidth="1"/>
    <col min="12816" max="12816" width="6.5546875" style="136" customWidth="1"/>
    <col min="12817" max="12817" width="6.77734375" style="136" customWidth="1"/>
    <col min="12818" max="13055" width="7.77734375" style="136"/>
    <col min="13056" max="13056" width="13.109375" style="136" customWidth="1"/>
    <col min="13057" max="13068" width="6.88671875" style="136" bestFit="1" customWidth="1"/>
    <col min="13069" max="13069" width="7.6640625" style="136" bestFit="1" customWidth="1"/>
    <col min="13070" max="13070" width="7.88671875" style="136" customWidth="1"/>
    <col min="13071" max="13071" width="6.88671875" style="136" customWidth="1"/>
    <col min="13072" max="13072" width="6.5546875" style="136" customWidth="1"/>
    <col min="13073" max="13073" width="6.77734375" style="136" customWidth="1"/>
    <col min="13074" max="13311" width="7.77734375" style="136"/>
    <col min="13312" max="13312" width="13.109375" style="136" customWidth="1"/>
    <col min="13313" max="13324" width="6.88671875" style="136" bestFit="1" customWidth="1"/>
    <col min="13325" max="13325" width="7.6640625" style="136" bestFit="1" customWidth="1"/>
    <col min="13326" max="13326" width="7.88671875" style="136" customWidth="1"/>
    <col min="13327" max="13327" width="6.88671875" style="136" customWidth="1"/>
    <col min="13328" max="13328" width="6.5546875" style="136" customWidth="1"/>
    <col min="13329" max="13329" width="6.77734375" style="136" customWidth="1"/>
    <col min="13330" max="13567" width="7.77734375" style="136"/>
    <col min="13568" max="13568" width="13.109375" style="136" customWidth="1"/>
    <col min="13569" max="13580" width="6.88671875" style="136" bestFit="1" customWidth="1"/>
    <col min="13581" max="13581" width="7.6640625" style="136" bestFit="1" customWidth="1"/>
    <col min="13582" max="13582" width="7.88671875" style="136" customWidth="1"/>
    <col min="13583" max="13583" width="6.88671875" style="136" customWidth="1"/>
    <col min="13584" max="13584" width="6.5546875" style="136" customWidth="1"/>
    <col min="13585" max="13585" width="6.77734375" style="136" customWidth="1"/>
    <col min="13586" max="13823" width="7.77734375" style="136"/>
    <col min="13824" max="13824" width="13.109375" style="136" customWidth="1"/>
    <col min="13825" max="13836" width="6.88671875" style="136" bestFit="1" customWidth="1"/>
    <col min="13837" max="13837" width="7.6640625" style="136" bestFit="1" customWidth="1"/>
    <col min="13838" max="13838" width="7.88671875" style="136" customWidth="1"/>
    <col min="13839" max="13839" width="6.88671875" style="136" customWidth="1"/>
    <col min="13840" max="13840" width="6.5546875" style="136" customWidth="1"/>
    <col min="13841" max="13841" width="6.77734375" style="136" customWidth="1"/>
    <col min="13842" max="14079" width="7.77734375" style="136"/>
    <col min="14080" max="14080" width="13.109375" style="136" customWidth="1"/>
    <col min="14081" max="14092" width="6.88671875" style="136" bestFit="1" customWidth="1"/>
    <col min="14093" max="14093" width="7.6640625" style="136" bestFit="1" customWidth="1"/>
    <col min="14094" max="14094" width="7.88671875" style="136" customWidth="1"/>
    <col min="14095" max="14095" width="6.88671875" style="136" customWidth="1"/>
    <col min="14096" max="14096" width="6.5546875" style="136" customWidth="1"/>
    <col min="14097" max="14097" width="6.77734375" style="136" customWidth="1"/>
    <col min="14098" max="14335" width="7.77734375" style="136"/>
    <col min="14336" max="14336" width="13.109375" style="136" customWidth="1"/>
    <col min="14337" max="14348" width="6.88671875" style="136" bestFit="1" customWidth="1"/>
    <col min="14349" max="14349" width="7.6640625" style="136" bestFit="1" customWidth="1"/>
    <col min="14350" max="14350" width="7.88671875" style="136" customWidth="1"/>
    <col min="14351" max="14351" width="6.88671875" style="136" customWidth="1"/>
    <col min="14352" max="14352" width="6.5546875" style="136" customWidth="1"/>
    <col min="14353" max="14353" width="6.77734375" style="136" customWidth="1"/>
    <col min="14354" max="14591" width="7.77734375" style="136"/>
    <col min="14592" max="14592" width="13.109375" style="136" customWidth="1"/>
    <col min="14593" max="14604" width="6.88671875" style="136" bestFit="1" customWidth="1"/>
    <col min="14605" max="14605" width="7.6640625" style="136" bestFit="1" customWidth="1"/>
    <col min="14606" max="14606" width="7.88671875" style="136" customWidth="1"/>
    <col min="14607" max="14607" width="6.88671875" style="136" customWidth="1"/>
    <col min="14608" max="14608" width="6.5546875" style="136" customWidth="1"/>
    <col min="14609" max="14609" width="6.77734375" style="136" customWidth="1"/>
    <col min="14610" max="14847" width="7.77734375" style="136"/>
    <col min="14848" max="14848" width="13.109375" style="136" customWidth="1"/>
    <col min="14849" max="14860" width="6.88671875" style="136" bestFit="1" customWidth="1"/>
    <col min="14861" max="14861" width="7.6640625" style="136" bestFit="1" customWidth="1"/>
    <col min="14862" max="14862" width="7.88671875" style="136" customWidth="1"/>
    <col min="14863" max="14863" width="6.88671875" style="136" customWidth="1"/>
    <col min="14864" max="14864" width="6.5546875" style="136" customWidth="1"/>
    <col min="14865" max="14865" width="6.77734375" style="136" customWidth="1"/>
    <col min="14866" max="15103" width="7.77734375" style="136"/>
    <col min="15104" max="15104" width="13.109375" style="136" customWidth="1"/>
    <col min="15105" max="15116" width="6.88671875" style="136" bestFit="1" customWidth="1"/>
    <col min="15117" max="15117" width="7.6640625" style="136" bestFit="1" customWidth="1"/>
    <col min="15118" max="15118" width="7.88671875" style="136" customWidth="1"/>
    <col min="15119" max="15119" width="6.88671875" style="136" customWidth="1"/>
    <col min="15120" max="15120" width="6.5546875" style="136" customWidth="1"/>
    <col min="15121" max="15121" width="6.77734375" style="136" customWidth="1"/>
    <col min="15122" max="15359" width="7.77734375" style="136"/>
    <col min="15360" max="15360" width="13.109375" style="136" customWidth="1"/>
    <col min="15361" max="15372" width="6.88671875" style="136" bestFit="1" customWidth="1"/>
    <col min="15373" max="15373" width="7.6640625" style="136" bestFit="1" customWidth="1"/>
    <col min="15374" max="15374" width="7.88671875" style="136" customWidth="1"/>
    <col min="15375" max="15375" width="6.88671875" style="136" customWidth="1"/>
    <col min="15376" max="15376" width="6.5546875" style="136" customWidth="1"/>
    <col min="15377" max="15377" width="6.77734375" style="136" customWidth="1"/>
    <col min="15378" max="15615" width="7.77734375" style="136"/>
    <col min="15616" max="15616" width="13.109375" style="136" customWidth="1"/>
    <col min="15617" max="15628" width="6.88671875" style="136" bestFit="1" customWidth="1"/>
    <col min="15629" max="15629" width="7.6640625" style="136" bestFit="1" customWidth="1"/>
    <col min="15630" max="15630" width="7.88671875" style="136" customWidth="1"/>
    <col min="15631" max="15631" width="6.88671875" style="136" customWidth="1"/>
    <col min="15632" max="15632" width="6.5546875" style="136" customWidth="1"/>
    <col min="15633" max="15633" width="6.77734375" style="136" customWidth="1"/>
    <col min="15634" max="15871" width="7.77734375" style="136"/>
    <col min="15872" max="15872" width="13.109375" style="136" customWidth="1"/>
    <col min="15873" max="15884" width="6.88671875" style="136" bestFit="1" customWidth="1"/>
    <col min="15885" max="15885" width="7.6640625" style="136" bestFit="1" customWidth="1"/>
    <col min="15886" max="15886" width="7.88671875" style="136" customWidth="1"/>
    <col min="15887" max="15887" width="6.88671875" style="136" customWidth="1"/>
    <col min="15888" max="15888" width="6.5546875" style="136" customWidth="1"/>
    <col min="15889" max="15889" width="6.77734375" style="136" customWidth="1"/>
    <col min="15890" max="16127" width="7.77734375" style="136"/>
    <col min="16128" max="16128" width="13.109375" style="136" customWidth="1"/>
    <col min="16129" max="16140" width="6.88671875" style="136" bestFit="1" customWidth="1"/>
    <col min="16141" max="16141" width="7.6640625" style="136" bestFit="1" customWidth="1"/>
    <col min="16142" max="16142" width="7.88671875" style="136" customWidth="1"/>
    <col min="16143" max="16143" width="6.88671875" style="136" customWidth="1"/>
    <col min="16144" max="16144" width="6.5546875" style="136" customWidth="1"/>
    <col min="16145" max="16145" width="6.77734375" style="136" customWidth="1"/>
    <col min="16146" max="16384" width="7.77734375" style="136"/>
  </cols>
  <sheetData>
    <row r="1" spans="1:19" s="135" customFormat="1" ht="23.25" customHeight="1">
      <c r="A1" s="339" t="s">
        <v>107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9" ht="13.5" thickBot="1">
      <c r="D2" s="137"/>
      <c r="H2" s="137"/>
      <c r="I2" s="137"/>
      <c r="J2" s="137"/>
      <c r="K2" s="137"/>
      <c r="L2" s="137"/>
      <c r="M2" s="137"/>
      <c r="N2" s="138"/>
      <c r="O2" s="139" t="s">
        <v>101</v>
      </c>
    </row>
    <row r="3" spans="1:19" ht="20.100000000000001" customHeight="1">
      <c r="A3" s="140"/>
      <c r="B3" s="340" t="s">
        <v>78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1"/>
    </row>
    <row r="4" spans="1:19" s="144" customFormat="1" ht="20.100000000000001" customHeight="1">
      <c r="A4" s="141" t="s">
        <v>102</v>
      </c>
      <c r="B4" s="142" t="s">
        <v>5</v>
      </c>
      <c r="C4" s="142" t="s">
        <v>6</v>
      </c>
      <c r="D4" s="142" t="s">
        <v>7</v>
      </c>
      <c r="E4" s="142" t="s">
        <v>8</v>
      </c>
      <c r="F4" s="142" t="s">
        <v>9</v>
      </c>
      <c r="G4" s="142" t="s">
        <v>10</v>
      </c>
      <c r="H4" s="142" t="s">
        <v>11</v>
      </c>
      <c r="I4" s="142" t="s">
        <v>12</v>
      </c>
      <c r="J4" s="142" t="s">
        <v>13</v>
      </c>
      <c r="K4" s="142" t="s">
        <v>14</v>
      </c>
      <c r="L4" s="142" t="s">
        <v>15</v>
      </c>
      <c r="M4" s="142" t="s">
        <v>16</v>
      </c>
      <c r="N4" s="142" t="s">
        <v>17</v>
      </c>
      <c r="O4" s="143" t="s">
        <v>18</v>
      </c>
    </row>
    <row r="5" spans="1:19" ht="20.100000000000001" customHeight="1">
      <c r="A5" s="37" t="s">
        <v>103</v>
      </c>
      <c r="B5" s="17">
        <v>129.1</v>
      </c>
      <c r="C5" s="17">
        <v>129.1</v>
      </c>
      <c r="D5" s="17">
        <v>146</v>
      </c>
      <c r="E5" s="17">
        <v>146</v>
      </c>
      <c r="F5" s="17">
        <v>166.09</v>
      </c>
      <c r="G5" s="17">
        <v>139.9</v>
      </c>
      <c r="H5" s="17">
        <v>156.69999999999999</v>
      </c>
      <c r="I5" s="17">
        <v>163.22999999999999</v>
      </c>
      <c r="J5" s="17">
        <v>161.32</v>
      </c>
      <c r="K5" s="17">
        <v>154.54</v>
      </c>
      <c r="L5" s="145">
        <v>191.14</v>
      </c>
      <c r="M5" s="145">
        <v>204.69</v>
      </c>
      <c r="N5" s="145">
        <v>201.78</v>
      </c>
      <c r="O5" s="146">
        <v>214.85</v>
      </c>
    </row>
    <row r="6" spans="1:19" ht="20.100000000000001" customHeight="1">
      <c r="A6" s="37" t="s">
        <v>104</v>
      </c>
      <c r="B6" s="17">
        <v>318</v>
      </c>
      <c r="C6" s="17">
        <v>336</v>
      </c>
      <c r="D6" s="17">
        <v>343</v>
      </c>
      <c r="E6" s="17">
        <v>364</v>
      </c>
      <c r="F6" s="17">
        <v>390.28</v>
      </c>
      <c r="G6" s="17">
        <v>397.5</v>
      </c>
      <c r="H6" s="17">
        <v>404.4</v>
      </c>
      <c r="I6" s="17">
        <v>463.31</v>
      </c>
      <c r="J6" s="17">
        <v>502.36</v>
      </c>
      <c r="K6" s="17">
        <v>502</v>
      </c>
      <c r="L6" s="145">
        <v>519.5</v>
      </c>
      <c r="M6" s="145">
        <v>535</v>
      </c>
      <c r="N6" s="145">
        <v>565</v>
      </c>
      <c r="O6" s="146">
        <v>367.49</v>
      </c>
    </row>
    <row r="7" spans="1:19" ht="20.100000000000001" customHeight="1">
      <c r="A7" s="37" t="s">
        <v>105</v>
      </c>
      <c r="B7" s="17">
        <v>672</v>
      </c>
      <c r="C7" s="17">
        <v>700</v>
      </c>
      <c r="D7" s="17">
        <v>742</v>
      </c>
      <c r="E7" s="17">
        <v>774</v>
      </c>
      <c r="F7" s="17">
        <v>875.34</v>
      </c>
      <c r="G7" s="17">
        <v>874.52</v>
      </c>
      <c r="H7" s="17">
        <v>922</v>
      </c>
      <c r="I7" s="17">
        <v>993.56</v>
      </c>
      <c r="J7" s="17">
        <v>970.2</v>
      </c>
      <c r="K7" s="17">
        <v>1128</v>
      </c>
      <c r="L7" s="145">
        <v>1197</v>
      </c>
      <c r="M7" s="145">
        <v>1197</v>
      </c>
      <c r="N7" s="147">
        <v>1256.8499999999999</v>
      </c>
      <c r="O7" s="146">
        <v>1327.29</v>
      </c>
    </row>
    <row r="8" spans="1:19" s="152" customFormat="1" ht="20.100000000000001" customHeight="1" thickBot="1">
      <c r="A8" s="148" t="s">
        <v>55</v>
      </c>
      <c r="B8" s="149">
        <f t="shared" ref="B8:O8" si="0">SUM(B5:B7)</f>
        <v>1119.0999999999999</v>
      </c>
      <c r="C8" s="149">
        <f t="shared" si="0"/>
        <v>1165.0999999999999</v>
      </c>
      <c r="D8" s="149">
        <f t="shared" si="0"/>
        <v>1231</v>
      </c>
      <c r="E8" s="150">
        <f t="shared" si="0"/>
        <v>1284</v>
      </c>
      <c r="F8" s="149">
        <f t="shared" si="0"/>
        <v>1431.71</v>
      </c>
      <c r="G8" s="149">
        <f t="shared" si="0"/>
        <v>1411.92</v>
      </c>
      <c r="H8" s="149">
        <f t="shared" si="0"/>
        <v>1483.1</v>
      </c>
      <c r="I8" s="149">
        <f t="shared" si="0"/>
        <v>1620.1</v>
      </c>
      <c r="J8" s="149">
        <f t="shared" si="0"/>
        <v>1633.88</v>
      </c>
      <c r="K8" s="149">
        <f t="shared" si="0"/>
        <v>1784.54</v>
      </c>
      <c r="L8" s="150">
        <f t="shared" si="0"/>
        <v>1907.6399999999999</v>
      </c>
      <c r="M8" s="149">
        <f t="shared" si="0"/>
        <v>1936.69</v>
      </c>
      <c r="N8" s="149">
        <f t="shared" si="0"/>
        <v>2023.6299999999999</v>
      </c>
      <c r="O8" s="151">
        <f t="shared" si="0"/>
        <v>1909.63</v>
      </c>
    </row>
    <row r="9" spans="1:19" ht="20.100000000000001" customHeight="1">
      <c r="B9" s="153"/>
      <c r="C9" s="153"/>
      <c r="D9" s="153"/>
      <c r="E9" s="153"/>
      <c r="F9" s="153"/>
      <c r="O9" s="138" t="s">
        <v>106</v>
      </c>
    </row>
    <row r="10" spans="1:19" ht="20.100000000000001" customHeight="1">
      <c r="A10" s="154"/>
    </row>
    <row r="11" spans="1:19" ht="20.100000000000001" customHeight="1" thickBot="1">
      <c r="A11" s="137"/>
    </row>
    <row r="12" spans="1:19" ht="20.100000000000001" customHeight="1">
      <c r="A12" s="342" t="s">
        <v>102</v>
      </c>
      <c r="B12" s="344" t="s">
        <v>78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</row>
    <row r="13" spans="1:19" ht="20.100000000000001" customHeight="1">
      <c r="A13" s="343"/>
      <c r="B13" s="155" t="s">
        <v>19</v>
      </c>
      <c r="C13" s="142" t="s">
        <v>20</v>
      </c>
      <c r="D13" s="142" t="s">
        <v>21</v>
      </c>
      <c r="E13" s="142" t="s">
        <v>22</v>
      </c>
      <c r="F13" s="142" t="s">
        <v>23</v>
      </c>
      <c r="G13" s="142" t="s">
        <v>24</v>
      </c>
      <c r="H13" s="142" t="s">
        <v>25</v>
      </c>
      <c r="I13" s="142" t="s">
        <v>26</v>
      </c>
      <c r="J13" s="142" t="s">
        <v>27</v>
      </c>
      <c r="K13" s="142" t="s">
        <v>28</v>
      </c>
      <c r="L13" s="142" t="s">
        <v>29</v>
      </c>
      <c r="M13" s="142" t="s">
        <v>30</v>
      </c>
      <c r="N13" s="142" t="s">
        <v>31</v>
      </c>
      <c r="O13" s="142" t="s">
        <v>32</v>
      </c>
      <c r="P13" s="142" t="s">
        <v>33</v>
      </c>
      <c r="Q13" s="142" t="s">
        <v>34</v>
      </c>
      <c r="R13" s="142" t="s">
        <v>35</v>
      </c>
      <c r="S13" s="142" t="s">
        <v>36</v>
      </c>
    </row>
    <row r="14" spans="1:19" ht="20.100000000000001" customHeight="1">
      <c r="A14" s="156" t="s">
        <v>103</v>
      </c>
      <c r="B14" s="157">
        <v>223</v>
      </c>
      <c r="C14" s="92">
        <v>215.7</v>
      </c>
      <c r="D14" s="92">
        <v>228.84</v>
      </c>
      <c r="E14" s="92">
        <v>237.32</v>
      </c>
      <c r="F14" s="92">
        <v>243.24</v>
      </c>
      <c r="G14" s="92">
        <v>250.4</v>
      </c>
      <c r="H14" s="92">
        <v>256.89999999999998</v>
      </c>
      <c r="I14" s="92">
        <v>265.3</v>
      </c>
      <c r="J14" s="92">
        <v>271.3</v>
      </c>
      <c r="K14" s="92">
        <v>267.45</v>
      </c>
      <c r="L14" s="92">
        <v>274.37</v>
      </c>
      <c r="M14" s="92">
        <v>269.77</v>
      </c>
      <c r="N14" s="92">
        <v>255.38</v>
      </c>
      <c r="O14" s="92">
        <v>262.35000000000002</v>
      </c>
      <c r="P14" s="92">
        <v>318.36</v>
      </c>
      <c r="Q14" s="94">
        <v>327.14999999999998</v>
      </c>
      <c r="R14" s="94">
        <v>356.7</v>
      </c>
      <c r="S14" s="94">
        <v>2817.5120000000002</v>
      </c>
    </row>
    <row r="15" spans="1:19" ht="20.100000000000001" customHeight="1">
      <c r="A15" s="156" t="s">
        <v>104</v>
      </c>
      <c r="B15" s="157">
        <v>428.23</v>
      </c>
      <c r="C15" s="92">
        <v>425.6</v>
      </c>
      <c r="D15" s="92">
        <v>456</v>
      </c>
      <c r="E15" s="92">
        <v>447.33</v>
      </c>
      <c r="F15" s="92">
        <v>487.33</v>
      </c>
      <c r="G15" s="92">
        <v>473.62</v>
      </c>
      <c r="H15" s="92">
        <v>518.86</v>
      </c>
      <c r="I15" s="92">
        <v>511.4</v>
      </c>
      <c r="J15" s="92">
        <v>548</v>
      </c>
      <c r="K15" s="92">
        <v>535.45000000000005</v>
      </c>
      <c r="L15" s="92">
        <v>575.09</v>
      </c>
      <c r="M15" s="92">
        <v>630.55999999999995</v>
      </c>
      <c r="N15" s="92">
        <v>686.21</v>
      </c>
      <c r="O15" s="92">
        <v>707</v>
      </c>
      <c r="P15" s="17">
        <v>831.6</v>
      </c>
      <c r="Q15" s="94">
        <v>885.52</v>
      </c>
      <c r="R15" s="94">
        <v>1086.8499999999999</v>
      </c>
      <c r="S15" s="94">
        <v>965.04399999999998</v>
      </c>
    </row>
    <row r="16" spans="1:19" ht="20.100000000000001" customHeight="1">
      <c r="A16" s="156" t="s">
        <v>105</v>
      </c>
      <c r="B16" s="157">
        <v>1350</v>
      </c>
      <c r="C16" s="92">
        <v>1412.2</v>
      </c>
      <c r="D16" s="92">
        <v>1342.57</v>
      </c>
      <c r="E16" s="92">
        <v>1489.66</v>
      </c>
      <c r="F16" s="92">
        <v>1652.98</v>
      </c>
      <c r="G16" s="92">
        <v>1738.09</v>
      </c>
      <c r="H16" s="92">
        <v>1799.97</v>
      </c>
      <c r="I16" s="92">
        <v>1890.1</v>
      </c>
      <c r="J16" s="92">
        <v>2081.79</v>
      </c>
      <c r="K16" s="92">
        <v>2190.1</v>
      </c>
      <c r="L16" s="92">
        <v>2298.6799999999998</v>
      </c>
      <c r="M16" s="92">
        <v>2538.9</v>
      </c>
      <c r="N16" s="92">
        <v>2754.4</v>
      </c>
      <c r="O16" s="92">
        <v>3004</v>
      </c>
      <c r="P16" s="17">
        <v>3203</v>
      </c>
      <c r="Q16" s="94">
        <v>3400.9</v>
      </c>
      <c r="R16" s="94">
        <v>3409.7</v>
      </c>
      <c r="S16" s="94">
        <v>3472.06</v>
      </c>
    </row>
    <row r="17" spans="1:19" ht="20.100000000000001" customHeight="1" thickBot="1">
      <c r="A17" s="158" t="s">
        <v>55</v>
      </c>
      <c r="B17" s="159">
        <f t="shared" ref="B17:P17" si="1">SUM(B15:B16)</f>
        <v>1778.23</v>
      </c>
      <c r="C17" s="160">
        <f t="shared" si="1"/>
        <v>1837.8000000000002</v>
      </c>
      <c r="D17" s="160">
        <f t="shared" si="1"/>
        <v>1798.57</v>
      </c>
      <c r="E17" s="160">
        <f t="shared" si="1"/>
        <v>1936.99</v>
      </c>
      <c r="F17" s="160">
        <f t="shared" si="1"/>
        <v>2140.31</v>
      </c>
      <c r="G17" s="160">
        <f t="shared" si="1"/>
        <v>2211.71</v>
      </c>
      <c r="H17" s="160">
        <f t="shared" si="1"/>
        <v>2318.83</v>
      </c>
      <c r="I17" s="160">
        <f t="shared" si="1"/>
        <v>2401.5</v>
      </c>
      <c r="J17" s="160">
        <f t="shared" si="1"/>
        <v>2629.79</v>
      </c>
      <c r="K17" s="160">
        <f t="shared" si="1"/>
        <v>2725.55</v>
      </c>
      <c r="L17" s="160">
        <f t="shared" si="1"/>
        <v>2873.77</v>
      </c>
      <c r="M17" s="160">
        <f t="shared" si="1"/>
        <v>3169.46</v>
      </c>
      <c r="N17" s="160">
        <f t="shared" si="1"/>
        <v>3440.61</v>
      </c>
      <c r="O17" s="160">
        <f t="shared" si="1"/>
        <v>3711</v>
      </c>
      <c r="P17" s="160">
        <f t="shared" si="1"/>
        <v>4034.6</v>
      </c>
      <c r="Q17" s="110">
        <v>4613.57</v>
      </c>
      <c r="R17" s="110">
        <v>7249.6</v>
      </c>
      <c r="S17" s="110">
        <v>7254.6</v>
      </c>
    </row>
    <row r="18" spans="1:19">
      <c r="A18" s="137" t="s">
        <v>45</v>
      </c>
    </row>
  </sheetData>
  <mergeCells count="4">
    <mergeCell ref="A1:O1"/>
    <mergeCell ref="B3:O3"/>
    <mergeCell ref="A12:A13"/>
    <mergeCell ref="B12:S12"/>
  </mergeCells>
  <printOptions horizontalCentered="1" verticalCentered="1"/>
  <pageMargins left="1.06" right="0.7" top="1" bottom="1.1200000000000001" header="0.5" footer="0.5"/>
  <pageSetup paperSize="9" scale="80" orientation="landscape" horizontalDpi="300" verticalDpi="300" r:id="rId1"/>
  <headerFooter alignWithMargins="0"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zoomScale="95" zoomScaleNormal="9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8" sqref="E18"/>
    </sheetView>
  </sheetViews>
  <sheetFormatPr defaultColWidth="7.77734375" defaultRowHeight="15"/>
  <cols>
    <col min="1" max="1" width="17.77734375" style="54" customWidth="1"/>
    <col min="2" max="2" width="9.109375" style="54" customWidth="1"/>
    <col min="3" max="10" width="10.5546875" style="54" customWidth="1"/>
    <col min="11" max="11" width="10" style="54" customWidth="1"/>
    <col min="12" max="14" width="10.33203125" style="54" customWidth="1"/>
    <col min="15" max="15" width="10.33203125" style="54" bestFit="1" customWidth="1"/>
    <col min="16" max="16384" width="7.77734375" style="54"/>
  </cols>
  <sheetData>
    <row r="1" spans="1:18" ht="20.25">
      <c r="A1" s="346" t="s">
        <v>113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8">
      <c r="A2" s="66"/>
      <c r="B2" s="66"/>
      <c r="C2" s="66"/>
      <c r="D2" s="66"/>
      <c r="E2" s="66"/>
      <c r="F2" s="66"/>
      <c r="G2" s="66"/>
      <c r="H2" s="66"/>
      <c r="I2" s="161"/>
      <c r="J2" s="161"/>
      <c r="L2" s="347" t="s">
        <v>108</v>
      </c>
      <c r="M2" s="347"/>
      <c r="N2" s="347"/>
      <c r="O2" s="347"/>
    </row>
    <row r="3" spans="1:18" ht="21.75" customHeight="1">
      <c r="A3" s="348" t="s">
        <v>102</v>
      </c>
      <c r="B3" s="350" t="s">
        <v>78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2"/>
    </row>
    <row r="4" spans="1:18" ht="24.75" customHeight="1">
      <c r="A4" s="349"/>
      <c r="B4" s="170" t="s">
        <v>30</v>
      </c>
      <c r="C4" s="170" t="s">
        <v>31</v>
      </c>
      <c r="D4" s="170" t="s">
        <v>32</v>
      </c>
      <c r="E4" s="59" t="s">
        <v>33</v>
      </c>
      <c r="F4" s="59" t="s">
        <v>34</v>
      </c>
      <c r="G4" s="59" t="s">
        <v>35</v>
      </c>
      <c r="H4" s="59" t="s">
        <v>36</v>
      </c>
      <c r="I4" s="59" t="s">
        <v>37</v>
      </c>
      <c r="J4" s="59" t="s">
        <v>38</v>
      </c>
      <c r="K4" s="59" t="s">
        <v>39</v>
      </c>
      <c r="L4" s="59" t="s">
        <v>40</v>
      </c>
      <c r="M4" s="59" t="s">
        <v>41</v>
      </c>
      <c r="N4" s="59" t="s">
        <v>42</v>
      </c>
      <c r="O4" s="59" t="s">
        <v>43</v>
      </c>
      <c r="P4" s="59" t="s">
        <v>233</v>
      </c>
      <c r="Q4" s="282" t="s">
        <v>234</v>
      </c>
      <c r="R4" s="282" t="s">
        <v>235</v>
      </c>
    </row>
    <row r="5" spans="1:18">
      <c r="A5" s="162" t="s">
        <v>109</v>
      </c>
      <c r="B5" s="164">
        <v>269.77</v>
      </c>
      <c r="C5" s="164">
        <v>255.38</v>
      </c>
      <c r="D5" s="164">
        <v>262.35000000000002</v>
      </c>
      <c r="E5" s="164">
        <v>318.36</v>
      </c>
      <c r="F5" s="164">
        <v>327.14999999999998</v>
      </c>
      <c r="G5" s="164">
        <v>356.7</v>
      </c>
      <c r="H5" s="164">
        <v>281.75119999999998</v>
      </c>
      <c r="I5" s="164">
        <v>353.85399999999998</v>
      </c>
      <c r="J5" s="164">
        <v>351.89499999999998</v>
      </c>
      <c r="K5" s="164">
        <v>353.14800000000002</v>
      </c>
      <c r="L5" s="164">
        <v>368.74</v>
      </c>
      <c r="M5" s="164">
        <v>381.98700000000002</v>
      </c>
      <c r="N5" s="164">
        <v>404.21</v>
      </c>
      <c r="O5" s="164">
        <v>397.14</v>
      </c>
      <c r="P5" s="164">
        <v>408.37099999999998</v>
      </c>
      <c r="Q5" s="277">
        <v>340.2</v>
      </c>
      <c r="R5" s="277">
        <v>277</v>
      </c>
    </row>
    <row r="6" spans="1:18">
      <c r="A6" s="165" t="s">
        <v>104</v>
      </c>
      <c r="B6" s="164">
        <v>630.55999999999995</v>
      </c>
      <c r="C6" s="164">
        <v>686.21</v>
      </c>
      <c r="D6" s="164">
        <v>707</v>
      </c>
      <c r="E6" s="164">
        <v>831.6</v>
      </c>
      <c r="F6" s="164">
        <v>885.52</v>
      </c>
      <c r="G6" s="164">
        <v>1086.8499999999999</v>
      </c>
      <c r="H6" s="164">
        <v>965.04399999999998</v>
      </c>
      <c r="I6" s="164">
        <v>991.97799999999995</v>
      </c>
      <c r="J6" s="164">
        <v>992.55100000000004</v>
      </c>
      <c r="K6" s="164">
        <v>1025.28</v>
      </c>
      <c r="L6" s="164">
        <v>1010.22</v>
      </c>
      <c r="M6" s="164">
        <v>1178.351634835368</v>
      </c>
      <c r="N6" s="164">
        <v>1249.7639999999999</v>
      </c>
      <c r="O6" s="164">
        <v>1360.8274235701001</v>
      </c>
      <c r="P6" s="164">
        <v>1416.75</v>
      </c>
      <c r="Q6" s="277">
        <v>1527.7</v>
      </c>
      <c r="R6" s="277">
        <v>1509</v>
      </c>
    </row>
    <row r="7" spans="1:18">
      <c r="A7" s="162" t="s">
        <v>105</v>
      </c>
      <c r="B7" s="164">
        <v>2538.9</v>
      </c>
      <c r="C7" s="164">
        <v>2754.4</v>
      </c>
      <c r="D7" s="164">
        <v>3004</v>
      </c>
      <c r="E7" s="164">
        <v>3203</v>
      </c>
      <c r="F7" s="164">
        <v>3400.9</v>
      </c>
      <c r="G7" s="164">
        <v>3409.7</v>
      </c>
      <c r="H7" s="164">
        <v>3472.06</v>
      </c>
      <c r="I7" s="164">
        <v>3580.085</v>
      </c>
      <c r="J7" s="164">
        <v>3819.8090000000002</v>
      </c>
      <c r="K7" s="164">
        <v>4163.59</v>
      </c>
      <c r="L7" s="164">
        <v>4099.3500000000004</v>
      </c>
      <c r="M7" s="164">
        <v>4271.2703213538834</v>
      </c>
      <c r="N7" s="164">
        <v>3962.38</v>
      </c>
      <c r="O7" s="164">
        <v>3993.16733939305</v>
      </c>
      <c r="P7" s="164">
        <v>4153.16</v>
      </c>
      <c r="Q7" s="277">
        <v>4376.08</v>
      </c>
      <c r="R7" s="277">
        <v>4440</v>
      </c>
    </row>
    <row r="8" spans="1:18">
      <c r="A8" s="119" t="s">
        <v>67</v>
      </c>
      <c r="B8" s="120"/>
      <c r="C8" s="121"/>
      <c r="D8" s="121"/>
      <c r="E8" s="121"/>
      <c r="F8" s="121"/>
      <c r="G8" s="121"/>
      <c r="H8" s="121"/>
      <c r="I8" s="122"/>
      <c r="J8" s="167"/>
      <c r="K8" s="66"/>
      <c r="L8" s="168"/>
      <c r="M8" s="168"/>
      <c r="N8" s="168"/>
    </row>
  </sheetData>
  <mergeCells count="4">
    <mergeCell ref="A1:O1"/>
    <mergeCell ref="L2:O2"/>
    <mergeCell ref="A3:A4"/>
    <mergeCell ref="B3:R3"/>
  </mergeCells>
  <printOptions horizontalCentered="1"/>
  <pageMargins left="0.9" right="0.9" top="0.8" bottom="1.2" header="1" footer="1"/>
  <pageSetup paperSize="213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R23" sqref="R23"/>
    </sheetView>
  </sheetViews>
  <sheetFormatPr defaultColWidth="7.77734375" defaultRowHeight="12.75"/>
  <cols>
    <col min="1" max="1" width="16.88671875" style="3" customWidth="1"/>
    <col min="2" max="13" width="6.109375" style="3" bestFit="1" customWidth="1"/>
    <col min="14" max="14" width="6.77734375" style="3" bestFit="1" customWidth="1"/>
    <col min="15" max="15" width="7.21875" style="3" customWidth="1"/>
    <col min="16" max="16" width="6.33203125" style="3" customWidth="1"/>
    <col min="17" max="17" width="6.77734375" style="3" customWidth="1"/>
    <col min="18" max="18" width="6.33203125" style="3" customWidth="1"/>
    <col min="19" max="19" width="7.109375" style="3" customWidth="1"/>
    <col min="20" max="255" width="7.77734375" style="3"/>
    <col min="256" max="256" width="16.88671875" style="3" customWidth="1"/>
    <col min="257" max="268" width="6.109375" style="3" bestFit="1" customWidth="1"/>
    <col min="269" max="269" width="6.77734375" style="3" bestFit="1" customWidth="1"/>
    <col min="270" max="270" width="7.21875" style="3" customWidth="1"/>
    <col min="271" max="271" width="6.33203125" style="3" customWidth="1"/>
    <col min="272" max="272" width="6.77734375" style="3" customWidth="1"/>
    <col min="273" max="273" width="6.33203125" style="3" customWidth="1"/>
    <col min="274" max="274" width="7.109375" style="3" customWidth="1"/>
    <col min="275" max="511" width="7.77734375" style="3"/>
    <col min="512" max="512" width="16.88671875" style="3" customWidth="1"/>
    <col min="513" max="524" width="6.109375" style="3" bestFit="1" customWidth="1"/>
    <col min="525" max="525" width="6.77734375" style="3" bestFit="1" customWidth="1"/>
    <col min="526" max="526" width="7.21875" style="3" customWidth="1"/>
    <col min="527" max="527" width="6.33203125" style="3" customWidth="1"/>
    <col min="528" max="528" width="6.77734375" style="3" customWidth="1"/>
    <col min="529" max="529" width="6.33203125" style="3" customWidth="1"/>
    <col min="530" max="530" width="7.109375" style="3" customWidth="1"/>
    <col min="531" max="767" width="7.77734375" style="3"/>
    <col min="768" max="768" width="16.88671875" style="3" customWidth="1"/>
    <col min="769" max="780" width="6.109375" style="3" bestFit="1" customWidth="1"/>
    <col min="781" max="781" width="6.77734375" style="3" bestFit="1" customWidth="1"/>
    <col min="782" max="782" width="7.21875" style="3" customWidth="1"/>
    <col min="783" max="783" width="6.33203125" style="3" customWidth="1"/>
    <col min="784" max="784" width="6.77734375" style="3" customWidth="1"/>
    <col min="785" max="785" width="6.33203125" style="3" customWidth="1"/>
    <col min="786" max="786" width="7.109375" style="3" customWidth="1"/>
    <col min="787" max="1023" width="7.77734375" style="3"/>
    <col min="1024" max="1024" width="16.88671875" style="3" customWidth="1"/>
    <col min="1025" max="1036" width="6.109375" style="3" bestFit="1" customWidth="1"/>
    <col min="1037" max="1037" width="6.77734375" style="3" bestFit="1" customWidth="1"/>
    <col min="1038" max="1038" width="7.21875" style="3" customWidth="1"/>
    <col min="1039" max="1039" width="6.33203125" style="3" customWidth="1"/>
    <col min="1040" max="1040" width="6.77734375" style="3" customWidth="1"/>
    <col min="1041" max="1041" width="6.33203125" style="3" customWidth="1"/>
    <col min="1042" max="1042" width="7.109375" style="3" customWidth="1"/>
    <col min="1043" max="1279" width="7.77734375" style="3"/>
    <col min="1280" max="1280" width="16.88671875" style="3" customWidth="1"/>
    <col min="1281" max="1292" width="6.109375" style="3" bestFit="1" customWidth="1"/>
    <col min="1293" max="1293" width="6.77734375" style="3" bestFit="1" customWidth="1"/>
    <col min="1294" max="1294" width="7.21875" style="3" customWidth="1"/>
    <col min="1295" max="1295" width="6.33203125" style="3" customWidth="1"/>
    <col min="1296" max="1296" width="6.77734375" style="3" customWidth="1"/>
    <col min="1297" max="1297" width="6.33203125" style="3" customWidth="1"/>
    <col min="1298" max="1298" width="7.109375" style="3" customWidth="1"/>
    <col min="1299" max="1535" width="7.77734375" style="3"/>
    <col min="1536" max="1536" width="16.88671875" style="3" customWidth="1"/>
    <col min="1537" max="1548" width="6.109375" style="3" bestFit="1" customWidth="1"/>
    <col min="1549" max="1549" width="6.77734375" style="3" bestFit="1" customWidth="1"/>
    <col min="1550" max="1550" width="7.21875" style="3" customWidth="1"/>
    <col min="1551" max="1551" width="6.33203125" style="3" customWidth="1"/>
    <col min="1552" max="1552" width="6.77734375" style="3" customWidth="1"/>
    <col min="1553" max="1553" width="6.33203125" style="3" customWidth="1"/>
    <col min="1554" max="1554" width="7.109375" style="3" customWidth="1"/>
    <col min="1555" max="1791" width="7.77734375" style="3"/>
    <col min="1792" max="1792" width="16.88671875" style="3" customWidth="1"/>
    <col min="1793" max="1804" width="6.109375" style="3" bestFit="1" customWidth="1"/>
    <col min="1805" max="1805" width="6.77734375" style="3" bestFit="1" customWidth="1"/>
    <col min="1806" max="1806" width="7.21875" style="3" customWidth="1"/>
    <col min="1807" max="1807" width="6.33203125" style="3" customWidth="1"/>
    <col min="1808" max="1808" width="6.77734375" style="3" customWidth="1"/>
    <col min="1809" max="1809" width="6.33203125" style="3" customWidth="1"/>
    <col min="1810" max="1810" width="7.109375" style="3" customWidth="1"/>
    <col min="1811" max="2047" width="7.77734375" style="3"/>
    <col min="2048" max="2048" width="16.88671875" style="3" customWidth="1"/>
    <col min="2049" max="2060" width="6.109375" style="3" bestFit="1" customWidth="1"/>
    <col min="2061" max="2061" width="6.77734375" style="3" bestFit="1" customWidth="1"/>
    <col min="2062" max="2062" width="7.21875" style="3" customWidth="1"/>
    <col min="2063" max="2063" width="6.33203125" style="3" customWidth="1"/>
    <col min="2064" max="2064" width="6.77734375" style="3" customWidth="1"/>
    <col min="2065" max="2065" width="6.33203125" style="3" customWidth="1"/>
    <col min="2066" max="2066" width="7.109375" style="3" customWidth="1"/>
    <col min="2067" max="2303" width="7.77734375" style="3"/>
    <col min="2304" max="2304" width="16.88671875" style="3" customWidth="1"/>
    <col min="2305" max="2316" width="6.109375" style="3" bestFit="1" customWidth="1"/>
    <col min="2317" max="2317" width="6.77734375" style="3" bestFit="1" customWidth="1"/>
    <col min="2318" max="2318" width="7.21875" style="3" customWidth="1"/>
    <col min="2319" max="2319" width="6.33203125" style="3" customWidth="1"/>
    <col min="2320" max="2320" width="6.77734375" style="3" customWidth="1"/>
    <col min="2321" max="2321" width="6.33203125" style="3" customWidth="1"/>
    <col min="2322" max="2322" width="7.109375" style="3" customWidth="1"/>
    <col min="2323" max="2559" width="7.77734375" style="3"/>
    <col min="2560" max="2560" width="16.88671875" style="3" customWidth="1"/>
    <col min="2561" max="2572" width="6.109375" style="3" bestFit="1" customWidth="1"/>
    <col min="2573" max="2573" width="6.77734375" style="3" bestFit="1" customWidth="1"/>
    <col min="2574" max="2574" width="7.21875" style="3" customWidth="1"/>
    <col min="2575" max="2575" width="6.33203125" style="3" customWidth="1"/>
    <col min="2576" max="2576" width="6.77734375" style="3" customWidth="1"/>
    <col min="2577" max="2577" width="6.33203125" style="3" customWidth="1"/>
    <col min="2578" max="2578" width="7.109375" style="3" customWidth="1"/>
    <col min="2579" max="2815" width="7.77734375" style="3"/>
    <col min="2816" max="2816" width="16.88671875" style="3" customWidth="1"/>
    <col min="2817" max="2828" width="6.109375" style="3" bestFit="1" customWidth="1"/>
    <col min="2829" max="2829" width="6.77734375" style="3" bestFit="1" customWidth="1"/>
    <col min="2830" max="2830" width="7.21875" style="3" customWidth="1"/>
    <col min="2831" max="2831" width="6.33203125" style="3" customWidth="1"/>
    <col min="2832" max="2832" width="6.77734375" style="3" customWidth="1"/>
    <col min="2833" max="2833" width="6.33203125" style="3" customWidth="1"/>
    <col min="2834" max="2834" width="7.109375" style="3" customWidth="1"/>
    <col min="2835" max="3071" width="7.77734375" style="3"/>
    <col min="3072" max="3072" width="16.88671875" style="3" customWidth="1"/>
    <col min="3073" max="3084" width="6.109375" style="3" bestFit="1" customWidth="1"/>
    <col min="3085" max="3085" width="6.77734375" style="3" bestFit="1" customWidth="1"/>
    <col min="3086" max="3086" width="7.21875" style="3" customWidth="1"/>
    <col min="3087" max="3087" width="6.33203125" style="3" customWidth="1"/>
    <col min="3088" max="3088" width="6.77734375" style="3" customWidth="1"/>
    <col min="3089" max="3089" width="6.33203125" style="3" customWidth="1"/>
    <col min="3090" max="3090" width="7.109375" style="3" customWidth="1"/>
    <col min="3091" max="3327" width="7.77734375" style="3"/>
    <col min="3328" max="3328" width="16.88671875" style="3" customWidth="1"/>
    <col min="3329" max="3340" width="6.109375" style="3" bestFit="1" customWidth="1"/>
    <col min="3341" max="3341" width="6.77734375" style="3" bestFit="1" customWidth="1"/>
    <col min="3342" max="3342" width="7.21875" style="3" customWidth="1"/>
    <col min="3343" max="3343" width="6.33203125" style="3" customWidth="1"/>
    <col min="3344" max="3344" width="6.77734375" style="3" customWidth="1"/>
    <col min="3345" max="3345" width="6.33203125" style="3" customWidth="1"/>
    <col min="3346" max="3346" width="7.109375" style="3" customWidth="1"/>
    <col min="3347" max="3583" width="7.77734375" style="3"/>
    <col min="3584" max="3584" width="16.88671875" style="3" customWidth="1"/>
    <col min="3585" max="3596" width="6.109375" style="3" bestFit="1" customWidth="1"/>
    <col min="3597" max="3597" width="6.77734375" style="3" bestFit="1" customWidth="1"/>
    <col min="3598" max="3598" width="7.21875" style="3" customWidth="1"/>
    <col min="3599" max="3599" width="6.33203125" style="3" customWidth="1"/>
    <col min="3600" max="3600" width="6.77734375" style="3" customWidth="1"/>
    <col min="3601" max="3601" width="6.33203125" style="3" customWidth="1"/>
    <col min="3602" max="3602" width="7.109375" style="3" customWidth="1"/>
    <col min="3603" max="3839" width="7.77734375" style="3"/>
    <col min="3840" max="3840" width="16.88671875" style="3" customWidth="1"/>
    <col min="3841" max="3852" width="6.109375" style="3" bestFit="1" customWidth="1"/>
    <col min="3853" max="3853" width="6.77734375" style="3" bestFit="1" customWidth="1"/>
    <col min="3854" max="3854" width="7.21875" style="3" customWidth="1"/>
    <col min="3855" max="3855" width="6.33203125" style="3" customWidth="1"/>
    <col min="3856" max="3856" width="6.77734375" style="3" customWidth="1"/>
    <col min="3857" max="3857" width="6.33203125" style="3" customWidth="1"/>
    <col min="3858" max="3858" width="7.109375" style="3" customWidth="1"/>
    <col min="3859" max="4095" width="7.77734375" style="3"/>
    <col min="4096" max="4096" width="16.88671875" style="3" customWidth="1"/>
    <col min="4097" max="4108" width="6.109375" style="3" bestFit="1" customWidth="1"/>
    <col min="4109" max="4109" width="6.77734375" style="3" bestFit="1" customWidth="1"/>
    <col min="4110" max="4110" width="7.21875" style="3" customWidth="1"/>
    <col min="4111" max="4111" width="6.33203125" style="3" customWidth="1"/>
    <col min="4112" max="4112" width="6.77734375" style="3" customWidth="1"/>
    <col min="4113" max="4113" width="6.33203125" style="3" customWidth="1"/>
    <col min="4114" max="4114" width="7.109375" style="3" customWidth="1"/>
    <col min="4115" max="4351" width="7.77734375" style="3"/>
    <col min="4352" max="4352" width="16.88671875" style="3" customWidth="1"/>
    <col min="4353" max="4364" width="6.109375" style="3" bestFit="1" customWidth="1"/>
    <col min="4365" max="4365" width="6.77734375" style="3" bestFit="1" customWidth="1"/>
    <col min="4366" max="4366" width="7.21875" style="3" customWidth="1"/>
    <col min="4367" max="4367" width="6.33203125" style="3" customWidth="1"/>
    <col min="4368" max="4368" width="6.77734375" style="3" customWidth="1"/>
    <col min="4369" max="4369" width="6.33203125" style="3" customWidth="1"/>
    <col min="4370" max="4370" width="7.109375" style="3" customWidth="1"/>
    <col min="4371" max="4607" width="7.77734375" style="3"/>
    <col min="4608" max="4608" width="16.88671875" style="3" customWidth="1"/>
    <col min="4609" max="4620" width="6.109375" style="3" bestFit="1" customWidth="1"/>
    <col min="4621" max="4621" width="6.77734375" style="3" bestFit="1" customWidth="1"/>
    <col min="4622" max="4622" width="7.21875" style="3" customWidth="1"/>
    <col min="4623" max="4623" width="6.33203125" style="3" customWidth="1"/>
    <col min="4624" max="4624" width="6.77734375" style="3" customWidth="1"/>
    <col min="4625" max="4625" width="6.33203125" style="3" customWidth="1"/>
    <col min="4626" max="4626" width="7.109375" style="3" customWidth="1"/>
    <col min="4627" max="4863" width="7.77734375" style="3"/>
    <col min="4864" max="4864" width="16.88671875" style="3" customWidth="1"/>
    <col min="4865" max="4876" width="6.109375" style="3" bestFit="1" customWidth="1"/>
    <col min="4877" max="4877" width="6.77734375" style="3" bestFit="1" customWidth="1"/>
    <col min="4878" max="4878" width="7.21875" style="3" customWidth="1"/>
    <col min="4879" max="4879" width="6.33203125" style="3" customWidth="1"/>
    <col min="4880" max="4880" width="6.77734375" style="3" customWidth="1"/>
    <col min="4881" max="4881" width="6.33203125" style="3" customWidth="1"/>
    <col min="4882" max="4882" width="7.109375" style="3" customWidth="1"/>
    <col min="4883" max="5119" width="7.77734375" style="3"/>
    <col min="5120" max="5120" width="16.88671875" style="3" customWidth="1"/>
    <col min="5121" max="5132" width="6.109375" style="3" bestFit="1" customWidth="1"/>
    <col min="5133" max="5133" width="6.77734375" style="3" bestFit="1" customWidth="1"/>
    <col min="5134" max="5134" width="7.21875" style="3" customWidth="1"/>
    <col min="5135" max="5135" width="6.33203125" style="3" customWidth="1"/>
    <col min="5136" max="5136" width="6.77734375" style="3" customWidth="1"/>
    <col min="5137" max="5137" width="6.33203125" style="3" customWidth="1"/>
    <col min="5138" max="5138" width="7.109375" style="3" customWidth="1"/>
    <col min="5139" max="5375" width="7.77734375" style="3"/>
    <col min="5376" max="5376" width="16.88671875" style="3" customWidth="1"/>
    <col min="5377" max="5388" width="6.109375" style="3" bestFit="1" customWidth="1"/>
    <col min="5389" max="5389" width="6.77734375" style="3" bestFit="1" customWidth="1"/>
    <col min="5390" max="5390" width="7.21875" style="3" customWidth="1"/>
    <col min="5391" max="5391" width="6.33203125" style="3" customWidth="1"/>
    <col min="5392" max="5392" width="6.77734375" style="3" customWidth="1"/>
    <col min="5393" max="5393" width="6.33203125" style="3" customWidth="1"/>
    <col min="5394" max="5394" width="7.109375" style="3" customWidth="1"/>
    <col min="5395" max="5631" width="7.77734375" style="3"/>
    <col min="5632" max="5632" width="16.88671875" style="3" customWidth="1"/>
    <col min="5633" max="5644" width="6.109375" style="3" bestFit="1" customWidth="1"/>
    <col min="5645" max="5645" width="6.77734375" style="3" bestFit="1" customWidth="1"/>
    <col min="5646" max="5646" width="7.21875" style="3" customWidth="1"/>
    <col min="5647" max="5647" width="6.33203125" style="3" customWidth="1"/>
    <col min="5648" max="5648" width="6.77734375" style="3" customWidth="1"/>
    <col min="5649" max="5649" width="6.33203125" style="3" customWidth="1"/>
    <col min="5650" max="5650" width="7.109375" style="3" customWidth="1"/>
    <col min="5651" max="5887" width="7.77734375" style="3"/>
    <col min="5888" max="5888" width="16.88671875" style="3" customWidth="1"/>
    <col min="5889" max="5900" width="6.109375" style="3" bestFit="1" customWidth="1"/>
    <col min="5901" max="5901" width="6.77734375" style="3" bestFit="1" customWidth="1"/>
    <col min="5902" max="5902" width="7.21875" style="3" customWidth="1"/>
    <col min="5903" max="5903" width="6.33203125" style="3" customWidth="1"/>
    <col min="5904" max="5904" width="6.77734375" style="3" customWidth="1"/>
    <col min="5905" max="5905" width="6.33203125" style="3" customWidth="1"/>
    <col min="5906" max="5906" width="7.109375" style="3" customWidth="1"/>
    <col min="5907" max="6143" width="7.77734375" style="3"/>
    <col min="6144" max="6144" width="16.88671875" style="3" customWidth="1"/>
    <col min="6145" max="6156" width="6.109375" style="3" bestFit="1" customWidth="1"/>
    <col min="6157" max="6157" width="6.77734375" style="3" bestFit="1" customWidth="1"/>
    <col min="6158" max="6158" width="7.21875" style="3" customWidth="1"/>
    <col min="6159" max="6159" width="6.33203125" style="3" customWidth="1"/>
    <col min="6160" max="6160" width="6.77734375" style="3" customWidth="1"/>
    <col min="6161" max="6161" width="6.33203125" style="3" customWidth="1"/>
    <col min="6162" max="6162" width="7.109375" style="3" customWidth="1"/>
    <col min="6163" max="6399" width="7.77734375" style="3"/>
    <col min="6400" max="6400" width="16.88671875" style="3" customWidth="1"/>
    <col min="6401" max="6412" width="6.109375" style="3" bestFit="1" customWidth="1"/>
    <col min="6413" max="6413" width="6.77734375" style="3" bestFit="1" customWidth="1"/>
    <col min="6414" max="6414" width="7.21875" style="3" customWidth="1"/>
    <col min="6415" max="6415" width="6.33203125" style="3" customWidth="1"/>
    <col min="6416" max="6416" width="6.77734375" style="3" customWidth="1"/>
    <col min="6417" max="6417" width="6.33203125" style="3" customWidth="1"/>
    <col min="6418" max="6418" width="7.109375" style="3" customWidth="1"/>
    <col min="6419" max="6655" width="7.77734375" style="3"/>
    <col min="6656" max="6656" width="16.88671875" style="3" customWidth="1"/>
    <col min="6657" max="6668" width="6.109375" style="3" bestFit="1" customWidth="1"/>
    <col min="6669" max="6669" width="6.77734375" style="3" bestFit="1" customWidth="1"/>
    <col min="6670" max="6670" width="7.21875" style="3" customWidth="1"/>
    <col min="6671" max="6671" width="6.33203125" style="3" customWidth="1"/>
    <col min="6672" max="6672" width="6.77734375" style="3" customWidth="1"/>
    <col min="6673" max="6673" width="6.33203125" style="3" customWidth="1"/>
    <col min="6674" max="6674" width="7.109375" style="3" customWidth="1"/>
    <col min="6675" max="6911" width="7.77734375" style="3"/>
    <col min="6912" max="6912" width="16.88671875" style="3" customWidth="1"/>
    <col min="6913" max="6924" width="6.109375" style="3" bestFit="1" customWidth="1"/>
    <col min="6925" max="6925" width="6.77734375" style="3" bestFit="1" customWidth="1"/>
    <col min="6926" max="6926" width="7.21875" style="3" customWidth="1"/>
    <col min="6927" max="6927" width="6.33203125" style="3" customWidth="1"/>
    <col min="6928" max="6928" width="6.77734375" style="3" customWidth="1"/>
    <col min="6929" max="6929" width="6.33203125" style="3" customWidth="1"/>
    <col min="6930" max="6930" width="7.109375" style="3" customWidth="1"/>
    <col min="6931" max="7167" width="7.77734375" style="3"/>
    <col min="7168" max="7168" width="16.88671875" style="3" customWidth="1"/>
    <col min="7169" max="7180" width="6.109375" style="3" bestFit="1" customWidth="1"/>
    <col min="7181" max="7181" width="6.77734375" style="3" bestFit="1" customWidth="1"/>
    <col min="7182" max="7182" width="7.21875" style="3" customWidth="1"/>
    <col min="7183" max="7183" width="6.33203125" style="3" customWidth="1"/>
    <col min="7184" max="7184" width="6.77734375" style="3" customWidth="1"/>
    <col min="7185" max="7185" width="6.33203125" style="3" customWidth="1"/>
    <col min="7186" max="7186" width="7.109375" style="3" customWidth="1"/>
    <col min="7187" max="7423" width="7.77734375" style="3"/>
    <col min="7424" max="7424" width="16.88671875" style="3" customWidth="1"/>
    <col min="7425" max="7436" width="6.109375" style="3" bestFit="1" customWidth="1"/>
    <col min="7437" max="7437" width="6.77734375" style="3" bestFit="1" customWidth="1"/>
    <col min="7438" max="7438" width="7.21875" style="3" customWidth="1"/>
    <col min="7439" max="7439" width="6.33203125" style="3" customWidth="1"/>
    <col min="7440" max="7440" width="6.77734375" style="3" customWidth="1"/>
    <col min="7441" max="7441" width="6.33203125" style="3" customWidth="1"/>
    <col min="7442" max="7442" width="7.109375" style="3" customWidth="1"/>
    <col min="7443" max="7679" width="7.77734375" style="3"/>
    <col min="7680" max="7680" width="16.88671875" style="3" customWidth="1"/>
    <col min="7681" max="7692" width="6.109375" style="3" bestFit="1" customWidth="1"/>
    <col min="7693" max="7693" width="6.77734375" style="3" bestFit="1" customWidth="1"/>
    <col min="7694" max="7694" width="7.21875" style="3" customWidth="1"/>
    <col min="7695" max="7695" width="6.33203125" style="3" customWidth="1"/>
    <col min="7696" max="7696" width="6.77734375" style="3" customWidth="1"/>
    <col min="7697" max="7697" width="6.33203125" style="3" customWidth="1"/>
    <col min="7698" max="7698" width="7.109375" style="3" customWidth="1"/>
    <col min="7699" max="7935" width="7.77734375" style="3"/>
    <col min="7936" max="7936" width="16.88671875" style="3" customWidth="1"/>
    <col min="7937" max="7948" width="6.109375" style="3" bestFit="1" customWidth="1"/>
    <col min="7949" max="7949" width="6.77734375" style="3" bestFit="1" customWidth="1"/>
    <col min="7950" max="7950" width="7.21875" style="3" customWidth="1"/>
    <col min="7951" max="7951" width="6.33203125" style="3" customWidth="1"/>
    <col min="7952" max="7952" width="6.77734375" style="3" customWidth="1"/>
    <col min="7953" max="7953" width="6.33203125" style="3" customWidth="1"/>
    <col min="7954" max="7954" width="7.109375" style="3" customWidth="1"/>
    <col min="7955" max="8191" width="7.77734375" style="3"/>
    <col min="8192" max="8192" width="16.88671875" style="3" customWidth="1"/>
    <col min="8193" max="8204" width="6.109375" style="3" bestFit="1" customWidth="1"/>
    <col min="8205" max="8205" width="6.77734375" style="3" bestFit="1" customWidth="1"/>
    <col min="8206" max="8206" width="7.21875" style="3" customWidth="1"/>
    <col min="8207" max="8207" width="6.33203125" style="3" customWidth="1"/>
    <col min="8208" max="8208" width="6.77734375" style="3" customWidth="1"/>
    <col min="8209" max="8209" width="6.33203125" style="3" customWidth="1"/>
    <col min="8210" max="8210" width="7.109375" style="3" customWidth="1"/>
    <col min="8211" max="8447" width="7.77734375" style="3"/>
    <col min="8448" max="8448" width="16.88671875" style="3" customWidth="1"/>
    <col min="8449" max="8460" width="6.109375" style="3" bestFit="1" customWidth="1"/>
    <col min="8461" max="8461" width="6.77734375" style="3" bestFit="1" customWidth="1"/>
    <col min="8462" max="8462" width="7.21875" style="3" customWidth="1"/>
    <col min="8463" max="8463" width="6.33203125" style="3" customWidth="1"/>
    <col min="8464" max="8464" width="6.77734375" style="3" customWidth="1"/>
    <col min="8465" max="8465" width="6.33203125" style="3" customWidth="1"/>
    <col min="8466" max="8466" width="7.109375" style="3" customWidth="1"/>
    <col min="8467" max="8703" width="7.77734375" style="3"/>
    <col min="8704" max="8704" width="16.88671875" style="3" customWidth="1"/>
    <col min="8705" max="8716" width="6.109375" style="3" bestFit="1" customWidth="1"/>
    <col min="8717" max="8717" width="6.77734375" style="3" bestFit="1" customWidth="1"/>
    <col min="8718" max="8718" width="7.21875" style="3" customWidth="1"/>
    <col min="8719" max="8719" width="6.33203125" style="3" customWidth="1"/>
    <col min="8720" max="8720" width="6.77734375" style="3" customWidth="1"/>
    <col min="8721" max="8721" width="6.33203125" style="3" customWidth="1"/>
    <col min="8722" max="8722" width="7.109375" style="3" customWidth="1"/>
    <col min="8723" max="8959" width="7.77734375" style="3"/>
    <col min="8960" max="8960" width="16.88671875" style="3" customWidth="1"/>
    <col min="8961" max="8972" width="6.109375" style="3" bestFit="1" customWidth="1"/>
    <col min="8973" max="8973" width="6.77734375" style="3" bestFit="1" customWidth="1"/>
    <col min="8974" max="8974" width="7.21875" style="3" customWidth="1"/>
    <col min="8975" max="8975" width="6.33203125" style="3" customWidth="1"/>
    <col min="8976" max="8976" width="6.77734375" style="3" customWidth="1"/>
    <col min="8977" max="8977" width="6.33203125" style="3" customWidth="1"/>
    <col min="8978" max="8978" width="7.109375" style="3" customWidth="1"/>
    <col min="8979" max="9215" width="7.77734375" style="3"/>
    <col min="9216" max="9216" width="16.88671875" style="3" customWidth="1"/>
    <col min="9217" max="9228" width="6.109375" style="3" bestFit="1" customWidth="1"/>
    <col min="9229" max="9229" width="6.77734375" style="3" bestFit="1" customWidth="1"/>
    <col min="9230" max="9230" width="7.21875" style="3" customWidth="1"/>
    <col min="9231" max="9231" width="6.33203125" style="3" customWidth="1"/>
    <col min="9232" max="9232" width="6.77734375" style="3" customWidth="1"/>
    <col min="9233" max="9233" width="6.33203125" style="3" customWidth="1"/>
    <col min="9234" max="9234" width="7.109375" style="3" customWidth="1"/>
    <col min="9235" max="9471" width="7.77734375" style="3"/>
    <col min="9472" max="9472" width="16.88671875" style="3" customWidth="1"/>
    <col min="9473" max="9484" width="6.109375" style="3" bestFit="1" customWidth="1"/>
    <col min="9485" max="9485" width="6.77734375" style="3" bestFit="1" customWidth="1"/>
    <col min="9486" max="9486" width="7.21875" style="3" customWidth="1"/>
    <col min="9487" max="9487" width="6.33203125" style="3" customWidth="1"/>
    <col min="9488" max="9488" width="6.77734375" style="3" customWidth="1"/>
    <col min="9489" max="9489" width="6.33203125" style="3" customWidth="1"/>
    <col min="9490" max="9490" width="7.109375" style="3" customWidth="1"/>
    <col min="9491" max="9727" width="7.77734375" style="3"/>
    <col min="9728" max="9728" width="16.88671875" style="3" customWidth="1"/>
    <col min="9729" max="9740" width="6.109375" style="3" bestFit="1" customWidth="1"/>
    <col min="9741" max="9741" width="6.77734375" style="3" bestFit="1" customWidth="1"/>
    <col min="9742" max="9742" width="7.21875" style="3" customWidth="1"/>
    <col min="9743" max="9743" width="6.33203125" style="3" customWidth="1"/>
    <col min="9744" max="9744" width="6.77734375" style="3" customWidth="1"/>
    <col min="9745" max="9745" width="6.33203125" style="3" customWidth="1"/>
    <col min="9746" max="9746" width="7.109375" style="3" customWidth="1"/>
    <col min="9747" max="9983" width="7.77734375" style="3"/>
    <col min="9984" max="9984" width="16.88671875" style="3" customWidth="1"/>
    <col min="9985" max="9996" width="6.109375" style="3" bestFit="1" customWidth="1"/>
    <col min="9997" max="9997" width="6.77734375" style="3" bestFit="1" customWidth="1"/>
    <col min="9998" max="9998" width="7.21875" style="3" customWidth="1"/>
    <col min="9999" max="9999" width="6.33203125" style="3" customWidth="1"/>
    <col min="10000" max="10000" width="6.77734375" style="3" customWidth="1"/>
    <col min="10001" max="10001" width="6.33203125" style="3" customWidth="1"/>
    <col min="10002" max="10002" width="7.109375" style="3" customWidth="1"/>
    <col min="10003" max="10239" width="7.77734375" style="3"/>
    <col min="10240" max="10240" width="16.88671875" style="3" customWidth="1"/>
    <col min="10241" max="10252" width="6.109375" style="3" bestFit="1" customWidth="1"/>
    <col min="10253" max="10253" width="6.77734375" style="3" bestFit="1" customWidth="1"/>
    <col min="10254" max="10254" width="7.21875" style="3" customWidth="1"/>
    <col min="10255" max="10255" width="6.33203125" style="3" customWidth="1"/>
    <col min="10256" max="10256" width="6.77734375" style="3" customWidth="1"/>
    <col min="10257" max="10257" width="6.33203125" style="3" customWidth="1"/>
    <col min="10258" max="10258" width="7.109375" style="3" customWidth="1"/>
    <col min="10259" max="10495" width="7.77734375" style="3"/>
    <col min="10496" max="10496" width="16.88671875" style="3" customWidth="1"/>
    <col min="10497" max="10508" width="6.109375" style="3" bestFit="1" customWidth="1"/>
    <col min="10509" max="10509" width="6.77734375" style="3" bestFit="1" customWidth="1"/>
    <col min="10510" max="10510" width="7.21875" style="3" customWidth="1"/>
    <col min="10511" max="10511" width="6.33203125" style="3" customWidth="1"/>
    <col min="10512" max="10512" width="6.77734375" style="3" customWidth="1"/>
    <col min="10513" max="10513" width="6.33203125" style="3" customWidth="1"/>
    <col min="10514" max="10514" width="7.109375" style="3" customWidth="1"/>
    <col min="10515" max="10751" width="7.77734375" style="3"/>
    <col min="10752" max="10752" width="16.88671875" style="3" customWidth="1"/>
    <col min="10753" max="10764" width="6.109375" style="3" bestFit="1" customWidth="1"/>
    <col min="10765" max="10765" width="6.77734375" style="3" bestFit="1" customWidth="1"/>
    <col min="10766" max="10766" width="7.21875" style="3" customWidth="1"/>
    <col min="10767" max="10767" width="6.33203125" style="3" customWidth="1"/>
    <col min="10768" max="10768" width="6.77734375" style="3" customWidth="1"/>
    <col min="10769" max="10769" width="6.33203125" style="3" customWidth="1"/>
    <col min="10770" max="10770" width="7.109375" style="3" customWidth="1"/>
    <col min="10771" max="11007" width="7.77734375" style="3"/>
    <col min="11008" max="11008" width="16.88671875" style="3" customWidth="1"/>
    <col min="11009" max="11020" width="6.109375" style="3" bestFit="1" customWidth="1"/>
    <col min="11021" max="11021" width="6.77734375" style="3" bestFit="1" customWidth="1"/>
    <col min="11022" max="11022" width="7.21875" style="3" customWidth="1"/>
    <col min="11023" max="11023" width="6.33203125" style="3" customWidth="1"/>
    <col min="11024" max="11024" width="6.77734375" style="3" customWidth="1"/>
    <col min="11025" max="11025" width="6.33203125" style="3" customWidth="1"/>
    <col min="11026" max="11026" width="7.109375" style="3" customWidth="1"/>
    <col min="11027" max="11263" width="7.77734375" style="3"/>
    <col min="11264" max="11264" width="16.88671875" style="3" customWidth="1"/>
    <col min="11265" max="11276" width="6.109375" style="3" bestFit="1" customWidth="1"/>
    <col min="11277" max="11277" width="6.77734375" style="3" bestFit="1" customWidth="1"/>
    <col min="11278" max="11278" width="7.21875" style="3" customWidth="1"/>
    <col min="11279" max="11279" width="6.33203125" style="3" customWidth="1"/>
    <col min="11280" max="11280" width="6.77734375" style="3" customWidth="1"/>
    <col min="11281" max="11281" width="6.33203125" style="3" customWidth="1"/>
    <col min="11282" max="11282" width="7.109375" style="3" customWidth="1"/>
    <col min="11283" max="11519" width="7.77734375" style="3"/>
    <col min="11520" max="11520" width="16.88671875" style="3" customWidth="1"/>
    <col min="11521" max="11532" width="6.109375" style="3" bestFit="1" customWidth="1"/>
    <col min="11533" max="11533" width="6.77734375" style="3" bestFit="1" customWidth="1"/>
    <col min="11534" max="11534" width="7.21875" style="3" customWidth="1"/>
    <col min="11535" max="11535" width="6.33203125" style="3" customWidth="1"/>
    <col min="11536" max="11536" width="6.77734375" style="3" customWidth="1"/>
    <col min="11537" max="11537" width="6.33203125" style="3" customWidth="1"/>
    <col min="11538" max="11538" width="7.109375" style="3" customWidth="1"/>
    <col min="11539" max="11775" width="7.77734375" style="3"/>
    <col min="11776" max="11776" width="16.88671875" style="3" customWidth="1"/>
    <col min="11777" max="11788" width="6.109375" style="3" bestFit="1" customWidth="1"/>
    <col min="11789" max="11789" width="6.77734375" style="3" bestFit="1" customWidth="1"/>
    <col min="11790" max="11790" width="7.21875" style="3" customWidth="1"/>
    <col min="11791" max="11791" width="6.33203125" style="3" customWidth="1"/>
    <col min="11792" max="11792" width="6.77734375" style="3" customWidth="1"/>
    <col min="11793" max="11793" width="6.33203125" style="3" customWidth="1"/>
    <col min="11794" max="11794" width="7.109375" style="3" customWidth="1"/>
    <col min="11795" max="12031" width="7.77734375" style="3"/>
    <col min="12032" max="12032" width="16.88671875" style="3" customWidth="1"/>
    <col min="12033" max="12044" width="6.109375" style="3" bestFit="1" customWidth="1"/>
    <col min="12045" max="12045" width="6.77734375" style="3" bestFit="1" customWidth="1"/>
    <col min="12046" max="12046" width="7.21875" style="3" customWidth="1"/>
    <col min="12047" max="12047" width="6.33203125" style="3" customWidth="1"/>
    <col min="12048" max="12048" width="6.77734375" style="3" customWidth="1"/>
    <col min="12049" max="12049" width="6.33203125" style="3" customWidth="1"/>
    <col min="12050" max="12050" width="7.109375" style="3" customWidth="1"/>
    <col min="12051" max="12287" width="7.77734375" style="3"/>
    <col min="12288" max="12288" width="16.88671875" style="3" customWidth="1"/>
    <col min="12289" max="12300" width="6.109375" style="3" bestFit="1" customWidth="1"/>
    <col min="12301" max="12301" width="6.77734375" style="3" bestFit="1" customWidth="1"/>
    <col min="12302" max="12302" width="7.21875" style="3" customWidth="1"/>
    <col min="12303" max="12303" width="6.33203125" style="3" customWidth="1"/>
    <col min="12304" max="12304" width="6.77734375" style="3" customWidth="1"/>
    <col min="12305" max="12305" width="6.33203125" style="3" customWidth="1"/>
    <col min="12306" max="12306" width="7.109375" style="3" customWidth="1"/>
    <col min="12307" max="12543" width="7.77734375" style="3"/>
    <col min="12544" max="12544" width="16.88671875" style="3" customWidth="1"/>
    <col min="12545" max="12556" width="6.109375" style="3" bestFit="1" customWidth="1"/>
    <col min="12557" max="12557" width="6.77734375" style="3" bestFit="1" customWidth="1"/>
    <col min="12558" max="12558" width="7.21875" style="3" customWidth="1"/>
    <col min="12559" max="12559" width="6.33203125" style="3" customWidth="1"/>
    <col min="12560" max="12560" width="6.77734375" style="3" customWidth="1"/>
    <col min="12561" max="12561" width="6.33203125" style="3" customWidth="1"/>
    <col min="12562" max="12562" width="7.109375" style="3" customWidth="1"/>
    <col min="12563" max="12799" width="7.77734375" style="3"/>
    <col min="12800" max="12800" width="16.88671875" style="3" customWidth="1"/>
    <col min="12801" max="12812" width="6.109375" style="3" bestFit="1" customWidth="1"/>
    <col min="12813" max="12813" width="6.77734375" style="3" bestFit="1" customWidth="1"/>
    <col min="12814" max="12814" width="7.21875" style="3" customWidth="1"/>
    <col min="12815" max="12815" width="6.33203125" style="3" customWidth="1"/>
    <col min="12816" max="12816" width="6.77734375" style="3" customWidth="1"/>
    <col min="12817" max="12817" width="6.33203125" style="3" customWidth="1"/>
    <col min="12818" max="12818" width="7.109375" style="3" customWidth="1"/>
    <col min="12819" max="13055" width="7.77734375" style="3"/>
    <col min="13056" max="13056" width="16.88671875" style="3" customWidth="1"/>
    <col min="13057" max="13068" width="6.109375" style="3" bestFit="1" customWidth="1"/>
    <col min="13069" max="13069" width="6.77734375" style="3" bestFit="1" customWidth="1"/>
    <col min="13070" max="13070" width="7.21875" style="3" customWidth="1"/>
    <col min="13071" max="13071" width="6.33203125" style="3" customWidth="1"/>
    <col min="13072" max="13072" width="6.77734375" style="3" customWidth="1"/>
    <col min="13073" max="13073" width="6.33203125" style="3" customWidth="1"/>
    <col min="13074" max="13074" width="7.109375" style="3" customWidth="1"/>
    <col min="13075" max="13311" width="7.77734375" style="3"/>
    <col min="13312" max="13312" width="16.88671875" style="3" customWidth="1"/>
    <col min="13313" max="13324" width="6.109375" style="3" bestFit="1" customWidth="1"/>
    <col min="13325" max="13325" width="6.77734375" style="3" bestFit="1" customWidth="1"/>
    <col min="13326" max="13326" width="7.21875" style="3" customWidth="1"/>
    <col min="13327" max="13327" width="6.33203125" style="3" customWidth="1"/>
    <col min="13328" max="13328" width="6.77734375" style="3" customWidth="1"/>
    <col min="13329" max="13329" width="6.33203125" style="3" customWidth="1"/>
    <col min="13330" max="13330" width="7.109375" style="3" customWidth="1"/>
    <col min="13331" max="13567" width="7.77734375" style="3"/>
    <col min="13568" max="13568" width="16.88671875" style="3" customWidth="1"/>
    <col min="13569" max="13580" width="6.109375" style="3" bestFit="1" customWidth="1"/>
    <col min="13581" max="13581" width="6.77734375" style="3" bestFit="1" customWidth="1"/>
    <col min="13582" max="13582" width="7.21875" style="3" customWidth="1"/>
    <col min="13583" max="13583" width="6.33203125" style="3" customWidth="1"/>
    <col min="13584" max="13584" width="6.77734375" style="3" customWidth="1"/>
    <col min="13585" max="13585" width="6.33203125" style="3" customWidth="1"/>
    <col min="13586" max="13586" width="7.109375" style="3" customWidth="1"/>
    <col min="13587" max="13823" width="7.77734375" style="3"/>
    <col min="13824" max="13824" width="16.88671875" style="3" customWidth="1"/>
    <col min="13825" max="13836" width="6.109375" style="3" bestFit="1" customWidth="1"/>
    <col min="13837" max="13837" width="6.77734375" style="3" bestFit="1" customWidth="1"/>
    <col min="13838" max="13838" width="7.21875" style="3" customWidth="1"/>
    <col min="13839" max="13839" width="6.33203125" style="3" customWidth="1"/>
    <col min="13840" max="13840" width="6.77734375" style="3" customWidth="1"/>
    <col min="13841" max="13841" width="6.33203125" style="3" customWidth="1"/>
    <col min="13842" max="13842" width="7.109375" style="3" customWidth="1"/>
    <col min="13843" max="14079" width="7.77734375" style="3"/>
    <col min="14080" max="14080" width="16.88671875" style="3" customWidth="1"/>
    <col min="14081" max="14092" width="6.109375" style="3" bestFit="1" customWidth="1"/>
    <col min="14093" max="14093" width="6.77734375" style="3" bestFit="1" customWidth="1"/>
    <col min="14094" max="14094" width="7.21875" style="3" customWidth="1"/>
    <col min="14095" max="14095" width="6.33203125" style="3" customWidth="1"/>
    <col min="14096" max="14096" width="6.77734375" style="3" customWidth="1"/>
    <col min="14097" max="14097" width="6.33203125" style="3" customWidth="1"/>
    <col min="14098" max="14098" width="7.109375" style="3" customWidth="1"/>
    <col min="14099" max="14335" width="7.77734375" style="3"/>
    <col min="14336" max="14336" width="16.88671875" style="3" customWidth="1"/>
    <col min="14337" max="14348" width="6.109375" style="3" bestFit="1" customWidth="1"/>
    <col min="14349" max="14349" width="6.77734375" style="3" bestFit="1" customWidth="1"/>
    <col min="14350" max="14350" width="7.21875" style="3" customWidth="1"/>
    <col min="14351" max="14351" width="6.33203125" style="3" customWidth="1"/>
    <col min="14352" max="14352" width="6.77734375" style="3" customWidth="1"/>
    <col min="14353" max="14353" width="6.33203125" style="3" customWidth="1"/>
    <col min="14354" max="14354" width="7.109375" style="3" customWidth="1"/>
    <col min="14355" max="14591" width="7.77734375" style="3"/>
    <col min="14592" max="14592" width="16.88671875" style="3" customWidth="1"/>
    <col min="14593" max="14604" width="6.109375" style="3" bestFit="1" customWidth="1"/>
    <col min="14605" max="14605" width="6.77734375" style="3" bestFit="1" customWidth="1"/>
    <col min="14606" max="14606" width="7.21875" style="3" customWidth="1"/>
    <col min="14607" max="14607" width="6.33203125" style="3" customWidth="1"/>
    <col min="14608" max="14608" width="6.77734375" style="3" customWidth="1"/>
    <col min="14609" max="14609" width="6.33203125" style="3" customWidth="1"/>
    <col min="14610" max="14610" width="7.109375" style="3" customWidth="1"/>
    <col min="14611" max="14847" width="7.77734375" style="3"/>
    <col min="14848" max="14848" width="16.88671875" style="3" customWidth="1"/>
    <col min="14849" max="14860" width="6.109375" style="3" bestFit="1" customWidth="1"/>
    <col min="14861" max="14861" width="6.77734375" style="3" bestFit="1" customWidth="1"/>
    <col min="14862" max="14862" width="7.21875" style="3" customWidth="1"/>
    <col min="14863" max="14863" width="6.33203125" style="3" customWidth="1"/>
    <col min="14864" max="14864" width="6.77734375" style="3" customWidth="1"/>
    <col min="14865" max="14865" width="6.33203125" style="3" customWidth="1"/>
    <col min="14866" max="14866" width="7.109375" style="3" customWidth="1"/>
    <col min="14867" max="15103" width="7.77734375" style="3"/>
    <col min="15104" max="15104" width="16.88671875" style="3" customWidth="1"/>
    <col min="15105" max="15116" width="6.109375" style="3" bestFit="1" customWidth="1"/>
    <col min="15117" max="15117" width="6.77734375" style="3" bestFit="1" customWidth="1"/>
    <col min="15118" max="15118" width="7.21875" style="3" customWidth="1"/>
    <col min="15119" max="15119" width="6.33203125" style="3" customWidth="1"/>
    <col min="15120" max="15120" width="6.77734375" style="3" customWidth="1"/>
    <col min="15121" max="15121" width="6.33203125" style="3" customWidth="1"/>
    <col min="15122" max="15122" width="7.109375" style="3" customWidth="1"/>
    <col min="15123" max="15359" width="7.77734375" style="3"/>
    <col min="15360" max="15360" width="16.88671875" style="3" customWidth="1"/>
    <col min="15361" max="15372" width="6.109375" style="3" bestFit="1" customWidth="1"/>
    <col min="15373" max="15373" width="6.77734375" style="3" bestFit="1" customWidth="1"/>
    <col min="15374" max="15374" width="7.21875" style="3" customWidth="1"/>
    <col min="15375" max="15375" width="6.33203125" style="3" customWidth="1"/>
    <col min="15376" max="15376" width="6.77734375" style="3" customWidth="1"/>
    <col min="15377" max="15377" width="6.33203125" style="3" customWidth="1"/>
    <col min="15378" max="15378" width="7.109375" style="3" customWidth="1"/>
    <col min="15379" max="15615" width="7.77734375" style="3"/>
    <col min="15616" max="15616" width="16.88671875" style="3" customWidth="1"/>
    <col min="15617" max="15628" width="6.109375" style="3" bestFit="1" customWidth="1"/>
    <col min="15629" max="15629" width="6.77734375" style="3" bestFit="1" customWidth="1"/>
    <col min="15630" max="15630" width="7.21875" style="3" customWidth="1"/>
    <col min="15631" max="15631" width="6.33203125" style="3" customWidth="1"/>
    <col min="15632" max="15632" width="6.77734375" style="3" customWidth="1"/>
    <col min="15633" max="15633" width="6.33203125" style="3" customWidth="1"/>
    <col min="15634" max="15634" width="7.109375" style="3" customWidth="1"/>
    <col min="15635" max="15871" width="7.77734375" style="3"/>
    <col min="15872" max="15872" width="16.88671875" style="3" customWidth="1"/>
    <col min="15873" max="15884" width="6.109375" style="3" bestFit="1" customWidth="1"/>
    <col min="15885" max="15885" width="6.77734375" style="3" bestFit="1" customWidth="1"/>
    <col min="15886" max="15886" width="7.21875" style="3" customWidth="1"/>
    <col min="15887" max="15887" width="6.33203125" style="3" customWidth="1"/>
    <col min="15888" max="15888" width="6.77734375" style="3" customWidth="1"/>
    <col min="15889" max="15889" width="6.33203125" style="3" customWidth="1"/>
    <col min="15890" max="15890" width="7.109375" style="3" customWidth="1"/>
    <col min="15891" max="16127" width="7.77734375" style="3"/>
    <col min="16128" max="16128" width="16.88671875" style="3" customWidth="1"/>
    <col min="16129" max="16140" width="6.109375" style="3" bestFit="1" customWidth="1"/>
    <col min="16141" max="16141" width="6.77734375" style="3" bestFit="1" customWidth="1"/>
    <col min="16142" max="16142" width="7.21875" style="3" customWidth="1"/>
    <col min="16143" max="16143" width="6.33203125" style="3" customWidth="1"/>
    <col min="16144" max="16144" width="6.77734375" style="3" customWidth="1"/>
    <col min="16145" max="16145" width="6.33203125" style="3" customWidth="1"/>
    <col min="16146" max="16146" width="7.109375" style="3" customWidth="1"/>
    <col min="16147" max="16384" width="7.77734375" style="3"/>
  </cols>
  <sheetData>
    <row r="1" spans="1:19" s="1" customFormat="1" ht="25.5" customHeight="1">
      <c r="A1" s="300" t="s">
        <v>116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175"/>
    </row>
    <row r="2" spans="1:19" ht="13.5" thickBot="1">
      <c r="B2" s="4"/>
      <c r="C2" s="4"/>
      <c r="O2" s="4" t="s">
        <v>0</v>
      </c>
    </row>
    <row r="3" spans="1:19" ht="21" customHeight="1" thickTop="1">
      <c r="A3" s="353" t="s">
        <v>115</v>
      </c>
      <c r="B3" s="355" t="s">
        <v>78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7"/>
    </row>
    <row r="4" spans="1:19" ht="15.75" customHeight="1">
      <c r="A4" s="354"/>
      <c r="B4" s="176" t="s">
        <v>5</v>
      </c>
      <c r="C4" s="176" t="s">
        <v>6</v>
      </c>
      <c r="D4" s="176" t="s">
        <v>7</v>
      </c>
      <c r="E4" s="176" t="s">
        <v>8</v>
      </c>
      <c r="F4" s="176" t="s">
        <v>9</v>
      </c>
      <c r="G4" s="176" t="s">
        <v>10</v>
      </c>
      <c r="H4" s="176" t="s">
        <v>11</v>
      </c>
      <c r="I4" s="176" t="s">
        <v>12</v>
      </c>
      <c r="J4" s="176" t="s">
        <v>13</v>
      </c>
      <c r="K4" s="176" t="s">
        <v>14</v>
      </c>
      <c r="L4" s="176" t="s">
        <v>15</v>
      </c>
      <c r="M4" s="176" t="s">
        <v>16</v>
      </c>
      <c r="N4" s="176" t="s">
        <v>17</v>
      </c>
      <c r="O4" s="177" t="s">
        <v>18</v>
      </c>
    </row>
    <row r="5" spans="1:19" s="137" customFormat="1" ht="21.95" customHeight="1">
      <c r="A5" s="178" t="s">
        <v>1</v>
      </c>
      <c r="B5" s="179">
        <v>117.1</v>
      </c>
      <c r="C5" s="179">
        <v>122.1</v>
      </c>
      <c r="D5" s="179">
        <v>126.8</v>
      </c>
      <c r="E5" s="179">
        <v>130</v>
      </c>
      <c r="F5" s="179">
        <v>132.09</v>
      </c>
      <c r="G5" s="179">
        <v>137.72999999999999</v>
      </c>
      <c r="H5" s="179">
        <v>142.01</v>
      </c>
      <c r="I5" s="179">
        <v>145.15</v>
      </c>
      <c r="J5" s="179">
        <v>147.08000000000001</v>
      </c>
      <c r="K5" s="179">
        <v>148.41999999999999</v>
      </c>
      <c r="L5" s="179">
        <v>149.88999999999999</v>
      </c>
      <c r="M5" s="180">
        <v>153.52000000000001</v>
      </c>
      <c r="N5" s="179">
        <v>159.24</v>
      </c>
      <c r="O5" s="181">
        <v>161.52000000000001</v>
      </c>
    </row>
    <row r="6" spans="1:19" s="137" customFormat="1" ht="21.95" customHeight="1">
      <c r="A6" s="178" t="s">
        <v>2</v>
      </c>
      <c r="B6" s="179">
        <v>711.54</v>
      </c>
      <c r="C6" s="179">
        <v>741</v>
      </c>
      <c r="D6" s="179">
        <v>745.16</v>
      </c>
      <c r="E6" s="179">
        <v>755.36</v>
      </c>
      <c r="F6" s="179">
        <v>767.88</v>
      </c>
      <c r="G6" s="179">
        <v>808.6</v>
      </c>
      <c r="H6" s="179">
        <v>834.41</v>
      </c>
      <c r="I6" s="179">
        <v>859.36</v>
      </c>
      <c r="J6" s="179">
        <v>865.42</v>
      </c>
      <c r="K6" s="179">
        <v>871.82</v>
      </c>
      <c r="L6" s="179">
        <v>876.59</v>
      </c>
      <c r="M6" s="180">
        <v>885.36</v>
      </c>
      <c r="N6" s="179">
        <v>903.64</v>
      </c>
      <c r="O6" s="181">
        <v>961.56</v>
      </c>
    </row>
    <row r="7" spans="1:19" s="137" customFormat="1" ht="21.95" customHeight="1">
      <c r="A7" s="178" t="s">
        <v>3</v>
      </c>
      <c r="B7" s="179">
        <v>219.6</v>
      </c>
      <c r="C7" s="179">
        <v>232.8</v>
      </c>
      <c r="D7" s="179">
        <v>249.9</v>
      </c>
      <c r="E7" s="179">
        <v>277.8</v>
      </c>
      <c r="F7" s="179">
        <v>271.62</v>
      </c>
      <c r="G7" s="179">
        <v>278.33999999999997</v>
      </c>
      <c r="H7" s="179">
        <v>288.06</v>
      </c>
      <c r="I7" s="179">
        <v>342.15</v>
      </c>
      <c r="J7" s="179">
        <v>369.52</v>
      </c>
      <c r="K7" s="179">
        <v>368.16</v>
      </c>
      <c r="L7" s="179">
        <v>370.93</v>
      </c>
      <c r="M7" s="180">
        <v>375.1</v>
      </c>
      <c r="N7" s="179">
        <v>412.11</v>
      </c>
      <c r="O7" s="181">
        <v>396.4</v>
      </c>
    </row>
    <row r="8" spans="1:19" s="137" customFormat="1" ht="21.95" customHeight="1" thickBot="1">
      <c r="A8" s="182" t="s">
        <v>4</v>
      </c>
      <c r="B8" s="183">
        <v>4.3</v>
      </c>
      <c r="C8" s="183">
        <v>5.3</v>
      </c>
      <c r="D8" s="183">
        <v>6.1</v>
      </c>
      <c r="E8" s="183">
        <v>6.4</v>
      </c>
      <c r="F8" s="183">
        <v>10.72</v>
      </c>
      <c r="G8" s="183">
        <v>12.1</v>
      </c>
      <c r="H8" s="183">
        <v>12.52</v>
      </c>
      <c r="I8" s="183">
        <v>13.3</v>
      </c>
      <c r="J8" s="183">
        <v>14.5</v>
      </c>
      <c r="K8" s="183">
        <v>16.5</v>
      </c>
      <c r="L8" s="183">
        <v>15.19</v>
      </c>
      <c r="M8" s="184">
        <v>15.52</v>
      </c>
      <c r="N8" s="183">
        <v>17.579999999999998</v>
      </c>
      <c r="O8" s="185">
        <v>21.88</v>
      </c>
    </row>
    <row r="9" spans="1:19" ht="14.25" thickTop="1" thickBot="1">
      <c r="C9" s="186"/>
      <c r="D9" s="186"/>
      <c r="E9" s="186"/>
      <c r="O9" s="4" t="s">
        <v>79</v>
      </c>
    </row>
    <row r="10" spans="1:19">
      <c r="A10" s="358" t="s">
        <v>115</v>
      </c>
      <c r="B10" s="360" t="s">
        <v>78</v>
      </c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</row>
    <row r="11" spans="1:19">
      <c r="A11" s="359"/>
      <c r="B11" s="187" t="s">
        <v>19</v>
      </c>
      <c r="C11" s="187" t="s">
        <v>20</v>
      </c>
      <c r="D11" s="187" t="s">
        <v>21</v>
      </c>
      <c r="E11" s="187" t="s">
        <v>22</v>
      </c>
      <c r="F11" s="187" t="s">
        <v>23</v>
      </c>
      <c r="G11" s="187" t="s">
        <v>24</v>
      </c>
      <c r="H11" s="187" t="s">
        <v>25</v>
      </c>
      <c r="I11" s="187" t="s">
        <v>26</v>
      </c>
      <c r="J11" s="187" t="s">
        <v>27</v>
      </c>
      <c r="K11" s="187" t="s">
        <v>28</v>
      </c>
      <c r="L11" s="187" t="s">
        <v>29</v>
      </c>
      <c r="M11" s="187" t="s">
        <v>30</v>
      </c>
      <c r="N11" s="187" t="s">
        <v>31</v>
      </c>
      <c r="O11" s="187" t="s">
        <v>32</v>
      </c>
      <c r="P11" s="187" t="s">
        <v>33</v>
      </c>
      <c r="Q11" s="187" t="s">
        <v>34</v>
      </c>
      <c r="R11" s="187" t="s">
        <v>35</v>
      </c>
      <c r="S11" s="188" t="s">
        <v>36</v>
      </c>
    </row>
    <row r="12" spans="1:19" s="137" customFormat="1" ht="21.95" customHeight="1">
      <c r="A12" s="37" t="s">
        <v>1</v>
      </c>
      <c r="B12" s="92">
        <v>174.27</v>
      </c>
      <c r="C12" s="92">
        <v>180.67</v>
      </c>
      <c r="D12" s="92">
        <v>185.03</v>
      </c>
      <c r="E12" s="92">
        <v>189.16</v>
      </c>
      <c r="F12" s="92">
        <v>194.26</v>
      </c>
      <c r="G12" s="92">
        <v>198.64</v>
      </c>
      <c r="H12" s="92">
        <v>203.89</v>
      </c>
      <c r="I12" s="92">
        <v>208.41</v>
      </c>
      <c r="J12" s="189">
        <v>214.8</v>
      </c>
      <c r="K12" s="189">
        <v>219.2</v>
      </c>
      <c r="L12" s="189">
        <v>227.11</v>
      </c>
      <c r="M12" s="189">
        <v>233.9</v>
      </c>
      <c r="N12" s="190">
        <v>241.69</v>
      </c>
      <c r="O12" s="92">
        <v>249</v>
      </c>
      <c r="P12" s="92">
        <v>277.62</v>
      </c>
      <c r="Q12" s="94">
        <v>288.5</v>
      </c>
      <c r="R12" s="94">
        <v>295.5</v>
      </c>
      <c r="S12" s="94">
        <v>298.24400000000003</v>
      </c>
    </row>
    <row r="13" spans="1:19" s="137" customFormat="1" ht="21.95" customHeight="1">
      <c r="A13" s="37" t="s">
        <v>2</v>
      </c>
      <c r="B13" s="92">
        <v>1012.16</v>
      </c>
      <c r="C13" s="92">
        <v>1048.04</v>
      </c>
      <c r="D13" s="92">
        <v>1072.94</v>
      </c>
      <c r="E13" s="92">
        <v>1097.02</v>
      </c>
      <c r="F13" s="92">
        <v>1124.1300000000001</v>
      </c>
      <c r="G13" s="92">
        <v>1158.79</v>
      </c>
      <c r="H13" s="92">
        <v>1195.93</v>
      </c>
      <c r="I13" s="92">
        <v>1231.8499999999999</v>
      </c>
      <c r="J13" s="189">
        <v>1274.2</v>
      </c>
      <c r="K13" s="189">
        <v>1312.14</v>
      </c>
      <c r="L13" s="189">
        <v>1351.39</v>
      </c>
      <c r="M13" s="189">
        <v>1388.73</v>
      </c>
      <c r="N13" s="190">
        <v>1445.41</v>
      </c>
      <c r="O13" s="92">
        <v>1496</v>
      </c>
      <c r="P13" s="92">
        <v>1556.5</v>
      </c>
      <c r="Q13" s="94">
        <v>1622.75</v>
      </c>
      <c r="R13" s="94">
        <v>1681.1</v>
      </c>
      <c r="S13" s="94">
        <v>170</v>
      </c>
    </row>
    <row r="14" spans="1:19" s="137" customFormat="1" ht="21.95" customHeight="1">
      <c r="A14" s="37" t="s">
        <v>3</v>
      </c>
      <c r="B14" s="92">
        <v>421.5</v>
      </c>
      <c r="C14" s="92">
        <v>440.9</v>
      </c>
      <c r="D14" s="92">
        <v>460.62</v>
      </c>
      <c r="E14" s="92">
        <v>480.8</v>
      </c>
      <c r="F14" s="92">
        <v>507.32</v>
      </c>
      <c r="G14" s="92">
        <v>538.41999999999996</v>
      </c>
      <c r="H14" s="92">
        <v>557.36</v>
      </c>
      <c r="I14" s="92">
        <v>575.55999999999995</v>
      </c>
      <c r="J14" s="189">
        <v>590.13</v>
      </c>
      <c r="K14" s="189">
        <v>600.79999999999995</v>
      </c>
      <c r="L14" s="189">
        <v>614.85</v>
      </c>
      <c r="M14" s="189">
        <v>631.25</v>
      </c>
      <c r="N14" s="190">
        <v>629.94000000000005</v>
      </c>
      <c r="O14" s="92">
        <v>643.20000000000005</v>
      </c>
      <c r="P14" s="92">
        <v>704.13</v>
      </c>
      <c r="Q14" s="94">
        <v>787.01</v>
      </c>
      <c r="R14" s="94">
        <v>838.9</v>
      </c>
      <c r="S14" s="94">
        <v>872.92</v>
      </c>
    </row>
    <row r="15" spans="1:19" s="137" customFormat="1" ht="21.95" customHeight="1" thickBot="1">
      <c r="A15" s="191" t="s">
        <v>4</v>
      </c>
      <c r="B15" s="192">
        <v>23.2</v>
      </c>
      <c r="C15" s="192">
        <v>24.86</v>
      </c>
      <c r="D15" s="192">
        <v>25.75</v>
      </c>
      <c r="E15" s="192">
        <v>31.72</v>
      </c>
      <c r="F15" s="192">
        <v>33.270000000000003</v>
      </c>
      <c r="G15" s="192">
        <v>35</v>
      </c>
      <c r="H15" s="192">
        <v>36.57</v>
      </c>
      <c r="I15" s="192">
        <v>39.950000000000003</v>
      </c>
      <c r="J15" s="193">
        <v>42.46</v>
      </c>
      <c r="K15" s="193">
        <v>45.42</v>
      </c>
      <c r="L15" s="193">
        <v>46.78</v>
      </c>
      <c r="M15" s="193">
        <v>48.75</v>
      </c>
      <c r="N15" s="194">
        <v>48.23</v>
      </c>
      <c r="O15" s="192">
        <v>49.73</v>
      </c>
      <c r="P15" s="192">
        <v>52.07</v>
      </c>
      <c r="Q15" s="195">
        <v>54.36</v>
      </c>
      <c r="R15" s="195">
        <v>53.96</v>
      </c>
      <c r="S15" s="195">
        <v>65.77</v>
      </c>
    </row>
    <row r="16" spans="1:19">
      <c r="A16" s="3" t="s">
        <v>44</v>
      </c>
    </row>
    <row r="17" spans="1:1">
      <c r="A17" s="3" t="s">
        <v>45</v>
      </c>
    </row>
  </sheetData>
  <mergeCells count="5">
    <mergeCell ref="A1:Q1"/>
    <mergeCell ref="A3:A4"/>
    <mergeCell ref="B3:O3"/>
    <mergeCell ref="A10:A11"/>
    <mergeCell ref="B10:S10"/>
  </mergeCells>
  <printOptions horizontalCentered="1" verticalCentered="1"/>
  <pageMargins left="0.82" right="0.76" top="0.47" bottom="0.47" header="0.38" footer="0.35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zoomScaleNormal="100" zoomScaleSheetLayoutView="100" workbookViewId="0">
      <selection activeCell="N20" sqref="N20"/>
    </sheetView>
  </sheetViews>
  <sheetFormatPr defaultColWidth="7.77734375" defaultRowHeight="15"/>
  <cols>
    <col min="1" max="1" width="17.77734375" style="54" customWidth="1"/>
    <col min="2" max="2" width="9.109375" style="54" hidden="1" customWidth="1"/>
    <col min="3" max="4" width="10.5546875" style="54" hidden="1" customWidth="1"/>
    <col min="5" max="10" width="10.5546875" style="54" customWidth="1"/>
    <col min="11" max="11" width="10" style="54" customWidth="1"/>
    <col min="12" max="14" width="10.33203125" style="54" customWidth="1"/>
    <col min="15" max="15" width="10.33203125" style="54" bestFit="1" customWidth="1"/>
    <col min="16" max="16384" width="7.77734375" style="54"/>
  </cols>
  <sheetData>
    <row r="1" spans="1:18" ht="30.75" customHeight="1">
      <c r="A1" s="363" t="s">
        <v>114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8" ht="23.25" customHeight="1">
      <c r="A2" s="66"/>
      <c r="B2" s="66"/>
      <c r="C2" s="66"/>
      <c r="D2" s="66"/>
      <c r="E2" s="66"/>
      <c r="F2" s="66"/>
      <c r="G2" s="66"/>
      <c r="H2" s="66"/>
      <c r="I2" s="161"/>
      <c r="J2" s="161"/>
      <c r="L2" s="347" t="s">
        <v>108</v>
      </c>
      <c r="M2" s="347"/>
      <c r="N2" s="347"/>
      <c r="O2" s="347"/>
    </row>
    <row r="3" spans="1:18" ht="21.75" customHeight="1">
      <c r="A3" s="361" t="s">
        <v>110</v>
      </c>
      <c r="B3" s="364" t="s">
        <v>78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</row>
    <row r="4" spans="1:18" ht="22.5" customHeight="1">
      <c r="A4" s="362"/>
      <c r="B4" s="169" t="s">
        <v>86</v>
      </c>
      <c r="C4" s="170" t="s">
        <v>94</v>
      </c>
      <c r="D4" s="170" t="s">
        <v>87</v>
      </c>
      <c r="E4" s="59" t="s">
        <v>33</v>
      </c>
      <c r="F4" s="59" t="s">
        <v>34</v>
      </c>
      <c r="G4" s="59" t="s">
        <v>35</v>
      </c>
      <c r="H4" s="59" t="s">
        <v>36</v>
      </c>
      <c r="I4" s="59" t="s">
        <v>37</v>
      </c>
      <c r="J4" s="59" t="s">
        <v>38</v>
      </c>
      <c r="K4" s="59" t="s">
        <v>39</v>
      </c>
      <c r="L4" s="59" t="s">
        <v>40</v>
      </c>
      <c r="M4" s="59" t="s">
        <v>41</v>
      </c>
      <c r="N4" s="59" t="s">
        <v>42</v>
      </c>
      <c r="O4" s="59" t="s">
        <v>43</v>
      </c>
      <c r="P4" s="59" t="s">
        <v>233</v>
      </c>
      <c r="Q4" s="282" t="s">
        <v>234</v>
      </c>
      <c r="R4" s="282" t="s">
        <v>235</v>
      </c>
    </row>
    <row r="5" spans="1:18" ht="19.5" customHeight="1">
      <c r="A5" s="171" t="s">
        <v>1</v>
      </c>
      <c r="B5" s="163">
        <v>233.9</v>
      </c>
      <c r="C5" s="163">
        <v>241.69</v>
      </c>
      <c r="D5" s="166">
        <v>249</v>
      </c>
      <c r="E5" s="164">
        <v>277.62</v>
      </c>
      <c r="F5" s="164">
        <v>288.5</v>
      </c>
      <c r="G5" s="164">
        <v>295.5</v>
      </c>
      <c r="H5" s="164">
        <v>298.24400000000003</v>
      </c>
      <c r="I5" s="164">
        <v>300.90100000000001</v>
      </c>
      <c r="J5" s="164">
        <v>322</v>
      </c>
      <c r="K5" s="164">
        <v>232.54</v>
      </c>
      <c r="L5" s="164">
        <v>347</v>
      </c>
      <c r="M5" s="164">
        <v>357.08156049545858</v>
      </c>
      <c r="N5" s="164">
        <v>552.16</v>
      </c>
      <c r="O5" s="164">
        <v>520.74189999999999</v>
      </c>
      <c r="P5" s="164">
        <v>512.79</v>
      </c>
      <c r="Q5" s="164">
        <v>430.08499999999998</v>
      </c>
      <c r="R5" s="277">
        <v>448</v>
      </c>
    </row>
    <row r="6" spans="1:18" ht="19.5" customHeight="1">
      <c r="A6" s="172" t="s">
        <v>111</v>
      </c>
      <c r="B6" s="163">
        <v>1388.73</v>
      </c>
      <c r="C6" s="163">
        <v>1445.41</v>
      </c>
      <c r="D6" s="166">
        <v>1496</v>
      </c>
      <c r="E6" s="164">
        <v>1556.5</v>
      </c>
      <c r="F6" s="164">
        <v>1622.75</v>
      </c>
      <c r="G6" s="164">
        <v>1681.1</v>
      </c>
      <c r="H6" s="164">
        <v>1700</v>
      </c>
      <c r="I6" s="164">
        <v>1724.82</v>
      </c>
      <c r="J6" s="164">
        <v>1853.88</v>
      </c>
      <c r="K6" s="164">
        <v>1911.24</v>
      </c>
      <c r="L6" s="164">
        <v>2085</v>
      </c>
      <c r="M6" s="164">
        <v>2168.4342512128551</v>
      </c>
      <c r="N6" s="164">
        <v>2301</v>
      </c>
      <c r="O6" s="164">
        <v>2479.8992526345</v>
      </c>
      <c r="P6" s="164">
        <v>2566.61</v>
      </c>
      <c r="Q6" s="164">
        <v>2613.8429999999998</v>
      </c>
      <c r="R6" s="277">
        <v>2684</v>
      </c>
    </row>
    <row r="7" spans="1:18">
      <c r="A7" s="171" t="s">
        <v>112</v>
      </c>
      <c r="B7" s="163">
        <v>631.25</v>
      </c>
      <c r="C7" s="163">
        <v>629.94000000000005</v>
      </c>
      <c r="D7" s="166">
        <v>643.20000000000005</v>
      </c>
      <c r="E7" s="164">
        <v>704.13</v>
      </c>
      <c r="F7" s="164">
        <v>787.01</v>
      </c>
      <c r="G7" s="164">
        <v>838.9</v>
      </c>
      <c r="H7" s="164">
        <v>872.92</v>
      </c>
      <c r="I7" s="164">
        <v>899.5</v>
      </c>
      <c r="J7" s="164">
        <v>1208.72</v>
      </c>
      <c r="K7" s="164">
        <v>1352.3</v>
      </c>
      <c r="L7" s="164">
        <v>1512.3</v>
      </c>
      <c r="M7" s="164">
        <v>1549.6890000000001</v>
      </c>
      <c r="N7" s="164">
        <v>1620</v>
      </c>
      <c r="O7" s="164">
        <v>1493.55</v>
      </c>
      <c r="P7" s="164">
        <v>1330.6</v>
      </c>
      <c r="Q7" s="164">
        <v>1607.3330000000001</v>
      </c>
      <c r="R7" s="277">
        <v>1645</v>
      </c>
    </row>
    <row r="8" spans="1:18" s="173" customFormat="1">
      <c r="A8" s="171" t="s">
        <v>4</v>
      </c>
      <c r="B8" s="163">
        <v>48.75</v>
      </c>
      <c r="C8" s="163">
        <v>48.23</v>
      </c>
      <c r="D8" s="163">
        <v>49.73</v>
      </c>
      <c r="E8" s="164">
        <v>52.07</v>
      </c>
      <c r="F8" s="164">
        <v>54.36</v>
      </c>
      <c r="G8" s="164">
        <v>53.96</v>
      </c>
      <c r="H8" s="164">
        <v>65.77</v>
      </c>
      <c r="I8" s="164">
        <v>69.400000000000006</v>
      </c>
      <c r="J8" s="164">
        <v>77</v>
      </c>
      <c r="K8" s="164">
        <v>83.89837</v>
      </c>
      <c r="L8" s="164">
        <v>86.543999999999997</v>
      </c>
      <c r="M8" s="164">
        <v>91.831999999999994</v>
      </c>
      <c r="N8" s="164">
        <v>99.43</v>
      </c>
      <c r="O8" s="164">
        <v>104.62</v>
      </c>
      <c r="P8" s="164">
        <v>108.39</v>
      </c>
      <c r="Q8" s="164">
        <v>113.73699999999999</v>
      </c>
      <c r="R8" s="293">
        <v>123</v>
      </c>
    </row>
    <row r="9" spans="1:18">
      <c r="A9" s="119" t="s">
        <v>237</v>
      </c>
      <c r="B9" s="120"/>
      <c r="C9" s="121"/>
      <c r="D9" s="121"/>
      <c r="E9" s="121"/>
      <c r="F9" s="121"/>
      <c r="G9" s="174"/>
      <c r="H9" s="174"/>
      <c r="I9" s="174"/>
      <c r="J9" s="174"/>
      <c r="K9" s="66"/>
    </row>
  </sheetData>
  <mergeCells count="4">
    <mergeCell ref="A3:A4"/>
    <mergeCell ref="A1:O1"/>
    <mergeCell ref="L2:O2"/>
    <mergeCell ref="B3:R3"/>
  </mergeCells>
  <printOptions horizontalCentered="1"/>
  <pageMargins left="0.9" right="0.9" top="0.8" bottom="1.2" header="1" footer="1"/>
  <pageSetup paperSize="213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1" sqref="K41:L42"/>
    </sheetView>
  </sheetViews>
  <sheetFormatPr defaultColWidth="7.77734375" defaultRowHeight="15"/>
  <cols>
    <col min="1" max="1" width="13.77734375" style="249" customWidth="1"/>
    <col min="2" max="2" width="9.77734375" style="249" customWidth="1"/>
    <col min="3" max="3" width="10.109375" style="249" customWidth="1"/>
    <col min="4" max="4" width="9.88671875" style="249" customWidth="1"/>
    <col min="5" max="5" width="9.5546875" style="249" customWidth="1"/>
    <col min="6" max="6" width="9.77734375" style="249" customWidth="1"/>
    <col min="7" max="7" width="12.5546875" style="249" customWidth="1"/>
    <col min="8" max="8" width="11.6640625" style="249" customWidth="1"/>
    <col min="9" max="16384" width="7.77734375" style="249"/>
  </cols>
  <sheetData>
    <row r="1" spans="1:12" ht="35.25" customHeight="1">
      <c r="A1" s="368" t="s">
        <v>114</v>
      </c>
      <c r="B1" s="369"/>
      <c r="C1" s="369"/>
      <c r="D1" s="369"/>
      <c r="E1" s="369"/>
      <c r="F1" s="369"/>
      <c r="G1" s="369"/>
      <c r="H1" s="369"/>
    </row>
    <row r="2" spans="1:12" ht="34.5" customHeight="1">
      <c r="A2" s="370" t="s">
        <v>220</v>
      </c>
      <c r="B2" s="374" t="s">
        <v>78</v>
      </c>
      <c r="C2" s="375"/>
      <c r="D2" s="375"/>
      <c r="E2" s="375"/>
      <c r="F2" s="375"/>
      <c r="G2" s="375"/>
      <c r="H2" s="375"/>
      <c r="I2" s="375"/>
      <c r="J2" s="375"/>
      <c r="K2" s="375"/>
    </row>
    <row r="3" spans="1:12">
      <c r="A3" s="371"/>
      <c r="B3" s="268" t="s">
        <v>37</v>
      </c>
      <c r="C3" s="268" t="s">
        <v>38</v>
      </c>
      <c r="D3" s="268" t="s">
        <v>39</v>
      </c>
      <c r="E3" s="268" t="s">
        <v>40</v>
      </c>
      <c r="F3" s="268" t="s">
        <v>41</v>
      </c>
      <c r="G3" s="268" t="s">
        <v>42</v>
      </c>
      <c r="H3" s="273" t="s">
        <v>43</v>
      </c>
      <c r="I3" s="273" t="s">
        <v>233</v>
      </c>
      <c r="J3" s="284" t="s">
        <v>234</v>
      </c>
      <c r="K3" s="284" t="s">
        <v>235</v>
      </c>
    </row>
    <row r="4" spans="1:12" ht="27.75" customHeight="1">
      <c r="A4" s="372" t="s">
        <v>221</v>
      </c>
      <c r="B4" s="274">
        <v>1724823</v>
      </c>
      <c r="C4" s="274">
        <v>1853885</v>
      </c>
      <c r="D4" s="274">
        <v>1911239</v>
      </c>
      <c r="E4" s="274">
        <v>2085000</v>
      </c>
      <c r="F4" s="274">
        <v>2168434.2512128549</v>
      </c>
      <c r="G4" s="274">
        <v>2301000</v>
      </c>
      <c r="H4" s="274">
        <v>2479899.2526345002</v>
      </c>
      <c r="I4" s="274">
        <v>2566614</v>
      </c>
      <c r="J4" s="285">
        <v>2613843</v>
      </c>
      <c r="K4" s="283">
        <v>2683875</v>
      </c>
    </row>
    <row r="5" spans="1:12">
      <c r="A5" s="373"/>
      <c r="B5" s="275">
        <v>1.5</v>
      </c>
      <c r="C5" s="275">
        <f>((C4-B4)*100)/B4</f>
        <v>7.4826228546349389</v>
      </c>
      <c r="D5" s="275">
        <f>((D4-C4)*100)/C4</f>
        <v>3.0937194054647401</v>
      </c>
      <c r="E5" s="275">
        <f>((E4-D4)*100)/D4</f>
        <v>9.0915369558699872</v>
      </c>
      <c r="F5" s="275">
        <f>((F4-E4)*100)/E4</f>
        <v>4.0016427440218161</v>
      </c>
      <c r="G5" s="275">
        <f>(G4-F4)/F4*100</f>
        <v>6.1134317866911614</v>
      </c>
      <c r="H5" s="275">
        <f t="shared" ref="H5" si="0">(H4-G4)/G4*100</f>
        <v>7.7748480067144783</v>
      </c>
      <c r="I5" s="275">
        <f>(I4-H4)/H4*100</f>
        <v>3.4967044436736359</v>
      </c>
      <c r="J5" s="275">
        <f>(J4-I4)/I4*100</f>
        <v>1.8401286675752568</v>
      </c>
      <c r="K5" s="275">
        <f>(K4-J4)/J4*100</f>
        <v>2.6792733917071527</v>
      </c>
    </row>
    <row r="6" spans="1:12" ht="18">
      <c r="A6" s="367" t="s">
        <v>222</v>
      </c>
      <c r="B6" s="274">
        <v>557669</v>
      </c>
      <c r="C6" s="274">
        <v>639590</v>
      </c>
      <c r="D6" s="274">
        <v>665285</v>
      </c>
      <c r="E6" s="274">
        <v>721090</v>
      </c>
      <c r="F6" s="274">
        <v>795529.5662128547</v>
      </c>
      <c r="G6" s="274">
        <v>920400</v>
      </c>
      <c r="H6" s="274">
        <v>1060486.9723028319</v>
      </c>
      <c r="I6" s="274">
        <v>1101812</v>
      </c>
      <c r="J6" s="285">
        <v>1214046</v>
      </c>
      <c r="K6" s="283">
        <v>1281719</v>
      </c>
      <c r="L6" s="294"/>
    </row>
    <row r="7" spans="1:12">
      <c r="A7" s="367"/>
      <c r="B7" s="275">
        <v>4.8</v>
      </c>
      <c r="C7" s="275">
        <f>((C6-B6)*100)/B6</f>
        <v>14.689896694992909</v>
      </c>
      <c r="D7" s="275">
        <f>((D6-C6)*100)/C6</f>
        <v>4.0174174080270175</v>
      </c>
      <c r="E7" s="275">
        <f>((E6-D6)*100)/D6</f>
        <v>8.3881344085617435</v>
      </c>
      <c r="F7" s="275">
        <f>((F6-E6)*100)/E6</f>
        <v>10.323200462196771</v>
      </c>
      <c r="G7" s="275">
        <f>(G6-F6)/F6*100</f>
        <v>15.696517023445805</v>
      </c>
      <c r="H7" s="275">
        <v>15.220227325383739</v>
      </c>
      <c r="I7" s="275">
        <f>(I6-H6)/H6*100</f>
        <v>3.8967972993983477</v>
      </c>
      <c r="J7" s="275">
        <f t="shared" ref="J7:K7" si="1">(J6-I6)/I6*100</f>
        <v>10.186311276333894</v>
      </c>
      <c r="K7" s="275">
        <f t="shared" si="1"/>
        <v>5.574170995168223</v>
      </c>
    </row>
    <row r="8" spans="1:12" ht="17.25" customHeight="1">
      <c r="A8" s="367" t="s">
        <v>223</v>
      </c>
      <c r="B8" s="274">
        <v>1167154</v>
      </c>
      <c r="C8" s="274">
        <v>1214295</v>
      </c>
      <c r="D8" s="274">
        <v>1249954</v>
      </c>
      <c r="E8" s="274">
        <v>1363910</v>
      </c>
      <c r="F8" s="274">
        <v>1372904.6850000001</v>
      </c>
      <c r="G8" s="274">
        <v>1380600</v>
      </c>
      <c r="H8" s="274">
        <v>1419412.2803316687</v>
      </c>
      <c r="I8" s="274">
        <v>1464802</v>
      </c>
      <c r="J8" s="285">
        <v>1399797</v>
      </c>
      <c r="K8" s="283">
        <v>1402156</v>
      </c>
    </row>
    <row r="9" spans="1:12" ht="17.25" customHeight="1">
      <c r="A9" s="367"/>
      <c r="B9" s="275">
        <v>-0.05</v>
      </c>
      <c r="C9" s="275">
        <f>((C8-B8)*100)/B8</f>
        <v>4.0389700073854868</v>
      </c>
      <c r="D9" s="275">
        <f>((D8-C8)*100)/C8</f>
        <v>2.936601073050618</v>
      </c>
      <c r="E9" s="275">
        <f>((E8-D8)*100)/D8</f>
        <v>9.1168154988103556</v>
      </c>
      <c r="F9" s="275">
        <f>((F8-E8)*100)/E8</f>
        <v>0.65947789810178503</v>
      </c>
      <c r="G9" s="275">
        <v>6.1134317866911614</v>
      </c>
      <c r="H9" s="275">
        <v>6.1134317866911614</v>
      </c>
      <c r="I9" s="275">
        <f>(I8-H8)/H8*100</f>
        <v>3.197782652530333</v>
      </c>
      <c r="J9" s="275">
        <f t="shared" ref="J9:K9" si="2">(J8-I8)/I8*100</f>
        <v>-4.4378011499165071</v>
      </c>
      <c r="K9" s="275">
        <f t="shared" si="2"/>
        <v>0.16852443604322626</v>
      </c>
    </row>
    <row r="10" spans="1:12" ht="34.5" customHeight="1">
      <c r="A10" s="372" t="s">
        <v>224</v>
      </c>
      <c r="B10" s="274">
        <v>300901</v>
      </c>
      <c r="C10" s="274">
        <v>317854</v>
      </c>
      <c r="D10" s="274">
        <v>332544</v>
      </c>
      <c r="E10" s="274">
        <v>347000</v>
      </c>
      <c r="F10" s="274">
        <v>357081.5604954586</v>
      </c>
      <c r="G10" s="274">
        <v>552156</v>
      </c>
      <c r="H10" s="274">
        <v>520741.9</v>
      </c>
      <c r="I10" s="274">
        <v>512788</v>
      </c>
      <c r="J10" s="285">
        <v>430085</v>
      </c>
      <c r="K10" s="283">
        <v>447767</v>
      </c>
    </row>
    <row r="11" spans="1:12">
      <c r="A11" s="373"/>
      <c r="B11" s="275">
        <v>0.9</v>
      </c>
      <c r="C11" s="275">
        <f>((C10-B10)*100)/B10</f>
        <v>5.6340789827883588</v>
      </c>
      <c r="D11" s="275">
        <f>((D10-C10)*100)/C10</f>
        <v>4.6216187306121679</v>
      </c>
      <c r="E11" s="275">
        <f>((E10-D10)*100)/D10</f>
        <v>4.3470939183987687</v>
      </c>
      <c r="F11" s="275">
        <f>((F10-E10)*100)/E10</f>
        <v>2.9053488459534873</v>
      </c>
      <c r="G11" s="275">
        <f>(G10-F10)/F10*100</f>
        <v>54.630219279279302</v>
      </c>
      <c r="H11" s="275">
        <v>-5.6893522844993045</v>
      </c>
      <c r="I11" s="275">
        <f>(I10-H10)/H10*100</f>
        <v>-1.5274169410988481</v>
      </c>
      <c r="J11" s="275">
        <f t="shared" ref="J11:K11" si="3">(J10-I10)/I10*100</f>
        <v>-16.128107522016897</v>
      </c>
      <c r="K11" s="275">
        <f t="shared" si="3"/>
        <v>4.1112803283071955</v>
      </c>
    </row>
    <row r="12" spans="1:12" ht="18">
      <c r="A12" s="367" t="s">
        <v>223</v>
      </c>
      <c r="B12" s="274">
        <v>174012</v>
      </c>
      <c r="C12" s="274">
        <v>179110</v>
      </c>
      <c r="D12" s="274">
        <v>180080</v>
      </c>
      <c r="E12" s="274">
        <v>185200</v>
      </c>
      <c r="F12" s="274">
        <v>188574.24999999997</v>
      </c>
      <c r="G12" s="274">
        <v>189517</v>
      </c>
      <c r="H12" s="274">
        <v>188171.9</v>
      </c>
      <c r="I12" s="274">
        <v>194090</v>
      </c>
      <c r="J12" s="285">
        <v>116503</v>
      </c>
      <c r="K12" s="283">
        <v>138271</v>
      </c>
    </row>
    <row r="13" spans="1:12">
      <c r="A13" s="367"/>
      <c r="B13" s="275">
        <v>0.1</v>
      </c>
      <c r="C13" s="275">
        <f>((C12-B12)*100)/B12</f>
        <v>2.9296830103671012</v>
      </c>
      <c r="D13" s="275">
        <f>((D12-C12)*100)/C12</f>
        <v>0.54156663502875324</v>
      </c>
      <c r="E13" s="275">
        <f>((E12-D12)*100)/D12</f>
        <v>2.8431808085295422</v>
      </c>
      <c r="F13" s="275">
        <f>((F12-E12)*100)/E12</f>
        <v>1.8219492440604594</v>
      </c>
      <c r="G13" s="275">
        <f>(G12-F12)/F12*100</f>
        <v>0.49993570171962992</v>
      </c>
      <c r="H13" s="275">
        <v>-0.70975163177973788</v>
      </c>
      <c r="I13" s="275">
        <f>(I12-H12)/H12*100</f>
        <v>3.1450498188092939</v>
      </c>
      <c r="J13" s="275">
        <f t="shared" ref="J13:K13" si="4">(J12-I12)/I12*100</f>
        <v>-39.974753980112318</v>
      </c>
      <c r="K13" s="275">
        <f t="shared" si="4"/>
        <v>18.684497394916868</v>
      </c>
    </row>
    <row r="14" spans="1:12" ht="18">
      <c r="A14" s="367" t="s">
        <v>203</v>
      </c>
      <c r="B14" s="274">
        <v>2658</v>
      </c>
      <c r="C14" s="274">
        <v>2785</v>
      </c>
      <c r="D14" s="274">
        <v>2714</v>
      </c>
      <c r="E14" s="274">
        <v>2800</v>
      </c>
      <c r="F14" s="274">
        <v>2762.7280000000001</v>
      </c>
      <c r="G14" s="274">
        <v>2735</v>
      </c>
      <c r="H14" s="274">
        <v>2963.7</v>
      </c>
      <c r="I14" s="274">
        <v>2880</v>
      </c>
      <c r="J14" s="285">
        <v>1874</v>
      </c>
      <c r="K14" s="283">
        <v>2762</v>
      </c>
    </row>
    <row r="15" spans="1:12">
      <c r="A15" s="367"/>
      <c r="B15" s="275">
        <v>0.1</v>
      </c>
      <c r="C15" s="275">
        <f>((C14-B14)*100)/B14</f>
        <v>4.7780285929270132</v>
      </c>
      <c r="D15" s="275">
        <f>((D14-C14)*100)/C14</f>
        <v>-2.5493716337522443</v>
      </c>
      <c r="E15" s="275">
        <f>((E14-D14)*100)/D14</f>
        <v>3.1687546057479734</v>
      </c>
      <c r="F15" s="275">
        <f>((F14-E14)*100)/E14</f>
        <v>-1.3311428571428547</v>
      </c>
      <c r="G15" s="275">
        <f>(G14-F14)/F14*100</f>
        <v>-1.0036456719590225</v>
      </c>
      <c r="H15" s="275">
        <v>8.361974405850086</v>
      </c>
      <c r="I15" s="275">
        <f>(I14-H14)/H14*100</f>
        <v>-2.8241724870938292</v>
      </c>
      <c r="J15" s="275">
        <f t="shared" ref="J15:K15" si="5">(J14-I14)/I14*100</f>
        <v>-34.930555555555557</v>
      </c>
      <c r="K15" s="275">
        <f t="shared" si="5"/>
        <v>47.385272145144071</v>
      </c>
    </row>
    <row r="16" spans="1:12" ht="18">
      <c r="A16" s="367" t="s">
        <v>205</v>
      </c>
      <c r="B16" s="274">
        <v>60906</v>
      </c>
      <c r="C16" s="274">
        <v>63807</v>
      </c>
      <c r="D16" s="274">
        <v>67706</v>
      </c>
      <c r="E16" s="274">
        <v>70800</v>
      </c>
      <c r="F16" s="274">
        <v>73914.353572695865</v>
      </c>
      <c r="G16" s="274">
        <v>75023</v>
      </c>
      <c r="H16" s="274">
        <v>70755.199999999997</v>
      </c>
      <c r="I16" s="274">
        <v>74241</v>
      </c>
      <c r="J16" s="285">
        <v>77162</v>
      </c>
      <c r="K16" s="283">
        <v>86280</v>
      </c>
    </row>
    <row r="17" spans="1:11">
      <c r="A17" s="367"/>
      <c r="B17" s="275">
        <v>3.1</v>
      </c>
      <c r="C17" s="275">
        <f>((C16-B16)*100)/B16</f>
        <v>4.7630775293074574</v>
      </c>
      <c r="D17" s="275">
        <f>((D16-C16)*100)/C16</f>
        <v>6.1106148228250818</v>
      </c>
      <c r="E17" s="275">
        <f>((E16-D16)*100)/D16</f>
        <v>4.5697574808731867</v>
      </c>
      <c r="F17" s="275">
        <f>((F16-E16)*100)/E16</f>
        <v>4.3988044812088489</v>
      </c>
      <c r="G17" s="275">
        <f>(G16-F16)/F16*100</f>
        <v>1.4999068160878448</v>
      </c>
      <c r="H17" s="275">
        <v>-5.6886554789864476</v>
      </c>
      <c r="I17" s="275">
        <f>(I16-H16)/H16*100</f>
        <v>4.9265637013251364</v>
      </c>
      <c r="J17" s="275">
        <f t="shared" ref="J17:K17" si="6">(J16-I16)/I16*100</f>
        <v>3.9344836411147477</v>
      </c>
      <c r="K17" s="275">
        <f t="shared" si="6"/>
        <v>11.816697338067961</v>
      </c>
    </row>
    <row r="18" spans="1:11" ht="18">
      <c r="A18" s="367" t="s">
        <v>207</v>
      </c>
      <c r="B18" s="274">
        <v>20135</v>
      </c>
      <c r="C18" s="274">
        <v>21094</v>
      </c>
      <c r="D18" s="274">
        <v>24535</v>
      </c>
      <c r="E18" s="274">
        <v>28200</v>
      </c>
      <c r="F18" s="274">
        <v>28578.83932880764</v>
      </c>
      <c r="G18" s="274">
        <v>29493</v>
      </c>
      <c r="H18" s="274">
        <v>31450</v>
      </c>
      <c r="I18" s="274">
        <v>36059</v>
      </c>
      <c r="J18" s="285">
        <v>32533</v>
      </c>
      <c r="K18" s="283">
        <v>39183</v>
      </c>
    </row>
    <row r="19" spans="1:11">
      <c r="A19" s="367"/>
      <c r="B19" s="275">
        <v>4.5</v>
      </c>
      <c r="C19" s="275">
        <f>((C18-B18)*100)/B18</f>
        <v>4.7628507573876337</v>
      </c>
      <c r="D19" s="275">
        <f>((D18-C18)*100)/C18</f>
        <v>16.312695553237887</v>
      </c>
      <c r="E19" s="275">
        <f>((E18-D18)*100)/D18</f>
        <v>14.937843896474424</v>
      </c>
      <c r="F19" s="275">
        <f>((F18-E18)*100)/E18</f>
        <v>1.3434018752043986</v>
      </c>
      <c r="G19" s="275">
        <f>(G18-F18)/F18*100</f>
        <v>3.198732673061639</v>
      </c>
      <c r="H19" s="275">
        <v>6.6354728240599457</v>
      </c>
      <c r="I19" s="275">
        <f>(I18-H18)/H18*100</f>
        <v>14.655007949125595</v>
      </c>
      <c r="J19" s="275">
        <f t="shared" ref="J19:K19" si="7">(J18-I18)/I18*100</f>
        <v>-9.7784187026817158</v>
      </c>
      <c r="K19" s="275">
        <f t="shared" si="7"/>
        <v>20.440783204745948</v>
      </c>
    </row>
    <row r="20" spans="1:11" ht="18">
      <c r="A20" s="367" t="s">
        <v>208</v>
      </c>
      <c r="B20" s="274">
        <v>45458</v>
      </c>
      <c r="C20" s="274">
        <v>50815</v>
      </c>
      <c r="D20" s="274">
        <v>57268</v>
      </c>
      <c r="E20" s="274">
        <v>60100</v>
      </c>
      <c r="F20" s="274">
        <v>62899.097999999998</v>
      </c>
      <c r="G20" s="274">
        <v>255001</v>
      </c>
      <c r="H20" s="274">
        <v>226959.3</v>
      </c>
      <c r="I20" s="274">
        <v>204923</v>
      </c>
      <c r="J20" s="285">
        <v>200658</v>
      </c>
      <c r="K20" s="283">
        <v>180076</v>
      </c>
    </row>
    <row r="21" spans="1:11">
      <c r="A21" s="367"/>
      <c r="B21" s="275">
        <v>5.4</v>
      </c>
      <c r="C21" s="275">
        <f>((C20-B20)*100)/B20</f>
        <v>11.784504377667297</v>
      </c>
      <c r="D21" s="275">
        <f>((D20-C20)*100)/C20</f>
        <v>12.699006198957001</v>
      </c>
      <c r="E21" s="275">
        <f>((E20-D20)*100)/D20</f>
        <v>4.945170077530209</v>
      </c>
      <c r="F21" s="275">
        <f>((F20-E20)*100)/E20</f>
        <v>4.6574009983361035</v>
      </c>
      <c r="G21" s="275">
        <f>(G20-F20)/F20*100</f>
        <v>305.41280894043979</v>
      </c>
      <c r="H21" s="275">
        <v>-10.996701973717753</v>
      </c>
      <c r="I21" s="275">
        <f>(I20-H20)/H20*100</f>
        <v>-9.7093619869289292</v>
      </c>
      <c r="J21" s="275">
        <f t="shared" ref="J21:K21" si="8">(J20-I20)/I20*100</f>
        <v>-2.0812695500261076</v>
      </c>
      <c r="K21" s="275">
        <f t="shared" si="8"/>
        <v>-10.257253635539076</v>
      </c>
    </row>
    <row r="22" spans="1:11" ht="18">
      <c r="A22" s="367" t="s">
        <v>225</v>
      </c>
      <c r="B22" s="274">
        <v>232</v>
      </c>
      <c r="C22" s="274">
        <v>243</v>
      </c>
      <c r="D22" s="274">
        <v>241</v>
      </c>
      <c r="E22" s="274">
        <v>300</v>
      </c>
      <c r="F22" s="274">
        <v>352.29159395509544</v>
      </c>
      <c r="G22" s="274">
        <v>387</v>
      </c>
      <c r="H22" s="274">
        <v>441.8</v>
      </c>
      <c r="I22" s="274">
        <v>596</v>
      </c>
      <c r="J22" s="285">
        <v>1355</v>
      </c>
      <c r="K22" s="283">
        <v>1195</v>
      </c>
    </row>
    <row r="23" spans="1:11">
      <c r="A23" s="367"/>
      <c r="B23" s="275">
        <v>2.2000000000000002</v>
      </c>
      <c r="C23" s="275">
        <f>((C22-B22)*100)/B22</f>
        <v>4.7413793103448274</v>
      </c>
      <c r="D23" s="275">
        <f>((D22-C22)*100)/C22</f>
        <v>-0.82304526748971196</v>
      </c>
      <c r="E23" s="275">
        <f>((E22-D22)*100)/D22</f>
        <v>24.481327800829874</v>
      </c>
      <c r="F23" s="275">
        <f>((F22-E22)*100)/E22</f>
        <v>17.430531318365144</v>
      </c>
      <c r="G23" s="275">
        <f>(G22-F22)/F22*100</f>
        <v>9.8521811591475679</v>
      </c>
      <c r="H23" s="275">
        <f t="shared" ref="H23:K23" si="9">(H22-G22)/G22*100</f>
        <v>14.160206718346254</v>
      </c>
      <c r="I23" s="275">
        <f t="shared" si="9"/>
        <v>34.902670891806245</v>
      </c>
      <c r="J23" s="275">
        <f t="shared" si="9"/>
        <v>127.34899328859059</v>
      </c>
      <c r="K23" s="275">
        <f t="shared" si="9"/>
        <v>-11.808118081180812</v>
      </c>
    </row>
    <row r="24" spans="1:11" ht="18">
      <c r="A24" s="367" t="s">
        <v>226</v>
      </c>
      <c r="B24" s="274">
        <v>899501</v>
      </c>
      <c r="C24" s="274">
        <v>1208072</v>
      </c>
      <c r="D24" s="274">
        <v>1352296</v>
      </c>
      <c r="E24" s="274">
        <v>1512265</v>
      </c>
      <c r="F24" s="274">
        <v>1549689</v>
      </c>
      <c r="G24" s="274">
        <v>1620000</v>
      </c>
      <c r="H24" s="274">
        <v>1493550</v>
      </c>
      <c r="I24" s="274">
        <v>1330602</v>
      </c>
      <c r="J24" s="285">
        <v>1607333</v>
      </c>
      <c r="K24" s="283">
        <v>1645405</v>
      </c>
    </row>
    <row r="25" spans="1:11">
      <c r="A25" s="367"/>
      <c r="B25" s="275">
        <v>3.1</v>
      </c>
      <c r="C25" s="275">
        <f>((C24-B24)*100)/B24</f>
        <v>34.304686709631227</v>
      </c>
      <c r="D25" s="275">
        <f>((D24-C24)*100)/C24</f>
        <v>11.938361289724453</v>
      </c>
      <c r="E25" s="275">
        <f>((E24-D24)*100)/D24</f>
        <v>11.829436750533906</v>
      </c>
      <c r="F25" s="275">
        <f>((F24-E24)*100)/E24</f>
        <v>2.4746985482041839</v>
      </c>
      <c r="G25" s="275">
        <f>(G24-F24)/F24*100</f>
        <v>4.5371038963301666</v>
      </c>
      <c r="H25" s="275">
        <v>-7.8055555555555562</v>
      </c>
      <c r="I25" s="275">
        <f>(I24-H24)/H24*100</f>
        <v>-10.910113487998393</v>
      </c>
      <c r="J25" s="275">
        <f>(J24-I24)/I24*100</f>
        <v>20.797428532348516</v>
      </c>
      <c r="K25" s="275">
        <f>(K24-J24)/J24*100</f>
        <v>2.368644207516426</v>
      </c>
    </row>
    <row r="26" spans="1:11" ht="18">
      <c r="A26" s="367" t="s">
        <v>227</v>
      </c>
      <c r="B26" s="274">
        <v>885947</v>
      </c>
      <c r="C26" s="274">
        <v>1194166</v>
      </c>
      <c r="D26" s="274">
        <v>1338312</v>
      </c>
      <c r="E26" s="274">
        <v>1498024</v>
      </c>
      <c r="F26" s="274">
        <v>1534680</v>
      </c>
      <c r="G26" s="274">
        <v>1603800</v>
      </c>
      <c r="H26" s="274">
        <v>1475620</v>
      </c>
      <c r="I26" s="274">
        <v>1306380</v>
      </c>
      <c r="J26" s="285">
        <v>1547103</v>
      </c>
      <c r="K26" s="283">
        <v>1602754</v>
      </c>
    </row>
    <row r="27" spans="1:11">
      <c r="A27" s="367"/>
      <c r="B27" s="275">
        <v>3.1</v>
      </c>
      <c r="C27" s="275">
        <f>((C26-B26)*100)/B26</f>
        <v>34.789778621068756</v>
      </c>
      <c r="D27" s="275">
        <f>((D26-C26)*100)/C26</f>
        <v>12.070851121200905</v>
      </c>
      <c r="E27" s="275">
        <f>((E26-D26)*100)/D26</f>
        <v>11.933839045005948</v>
      </c>
      <c r="F27" s="275">
        <f>((F26-E26)*100)/E26</f>
        <v>2.4469567910794487</v>
      </c>
      <c r="G27" s="275">
        <v>4.5038705137227302</v>
      </c>
      <c r="H27" s="275">
        <v>-8.0341283740409875</v>
      </c>
      <c r="I27" s="275">
        <f>(I26-H26)/H26*100</f>
        <v>-11.469077404751902</v>
      </c>
      <c r="J27" s="275">
        <f>(J26-I26)/I26*100</f>
        <v>18.426721168419601</v>
      </c>
      <c r="K27" s="275">
        <f>(K26-J26)/J26*100</f>
        <v>3.5971102117958531</v>
      </c>
    </row>
    <row r="28" spans="1:11" ht="18">
      <c r="A28" s="367" t="s">
        <v>228</v>
      </c>
      <c r="B28" s="274">
        <v>13554</v>
      </c>
      <c r="C28" s="274">
        <v>13906</v>
      </c>
      <c r="D28" s="274">
        <v>13984</v>
      </c>
      <c r="E28" s="274">
        <v>14241</v>
      </c>
      <c r="F28" s="274">
        <v>15009</v>
      </c>
      <c r="G28" s="274">
        <v>15474</v>
      </c>
      <c r="H28" s="274">
        <v>17930</v>
      </c>
      <c r="I28" s="274">
        <v>24223</v>
      </c>
      <c r="J28" s="285">
        <v>60229</v>
      </c>
      <c r="K28" s="283">
        <v>42651</v>
      </c>
    </row>
    <row r="29" spans="1:11">
      <c r="A29" s="367"/>
      <c r="B29" s="275">
        <v>1.1000000000000001</v>
      </c>
      <c r="C29" s="275">
        <f>((C28-B28)*100)/B28</f>
        <v>2.597019330087059</v>
      </c>
      <c r="D29" s="275">
        <f>((D28-C28)*100)/C28</f>
        <v>0.56090896016108149</v>
      </c>
      <c r="E29" s="275">
        <f>((E28-D28)*100)/D28</f>
        <v>1.8378146453089246</v>
      </c>
      <c r="F29" s="275">
        <f>((F28-E28)*100)/E28</f>
        <v>5.3928797135032651</v>
      </c>
      <c r="G29" s="275">
        <v>3.0981411153308014</v>
      </c>
      <c r="H29" s="275">
        <v>15.901745313510036</v>
      </c>
      <c r="I29" s="275">
        <v>15.901745313510036</v>
      </c>
      <c r="J29" s="275">
        <v>15.901745313510036</v>
      </c>
      <c r="K29" s="275">
        <v>15.901745313510036</v>
      </c>
    </row>
    <row r="30" spans="1:11" ht="18">
      <c r="A30" s="367" t="s">
        <v>229</v>
      </c>
      <c r="B30" s="274">
        <v>586729</v>
      </c>
      <c r="C30" s="274">
        <v>588348</v>
      </c>
      <c r="D30" s="274">
        <v>594312</v>
      </c>
      <c r="E30" s="274">
        <v>594639</v>
      </c>
      <c r="F30" s="274">
        <v>589738</v>
      </c>
      <c r="G30" s="274">
        <v>592686.68999999994</v>
      </c>
      <c r="H30" s="274">
        <v>584000</v>
      </c>
      <c r="I30" s="274">
        <v>567412</v>
      </c>
      <c r="J30" s="285">
        <v>381105</v>
      </c>
      <c r="K30" s="283">
        <v>389741</v>
      </c>
    </row>
    <row r="31" spans="1:11">
      <c r="A31" s="367"/>
      <c r="B31" s="275">
        <v>-0.02</v>
      </c>
      <c r="C31" s="275">
        <f>((C30-B30)*100)/B30</f>
        <v>0.2759365908281336</v>
      </c>
      <c r="D31" s="275">
        <f>((D30-C30)*100)/C30</f>
        <v>1.0136857778049726</v>
      </c>
      <c r="E31" s="275">
        <f>((E30-D30)*100)/D30</f>
        <v>5.5021604813633246E-2</v>
      </c>
      <c r="F31" s="275">
        <f>((F30-E30)*100)/E30</f>
        <v>-0.82419753833838683</v>
      </c>
      <c r="G31" s="275">
        <v>0.49999999999999056</v>
      </c>
      <c r="H31" s="274">
        <v>-1.4678589505652178</v>
      </c>
      <c r="I31" s="275">
        <f>(I30-H30)/H30*100</f>
        <v>-2.8404109589041098</v>
      </c>
      <c r="J31" s="275">
        <f t="shared" ref="J31:K31" si="10">(J30-I30)/I30*100</f>
        <v>-32.834518832876284</v>
      </c>
      <c r="K31" s="275">
        <f t="shared" si="10"/>
        <v>2.2660421668569031</v>
      </c>
    </row>
    <row r="32" spans="1:11">
      <c r="A32" s="366" t="s">
        <v>237</v>
      </c>
      <c r="B32" s="366"/>
      <c r="C32" s="366"/>
      <c r="D32" s="366"/>
      <c r="E32" s="366"/>
      <c r="F32" s="366"/>
      <c r="G32" s="366"/>
      <c r="H32" s="366"/>
    </row>
    <row r="33" spans="1:8">
      <c r="A33" s="366" t="s">
        <v>230</v>
      </c>
      <c r="B33" s="366"/>
      <c r="C33" s="366"/>
      <c r="D33" s="366"/>
      <c r="E33" s="366"/>
      <c r="F33" s="366"/>
      <c r="G33" s="366"/>
      <c r="H33" s="366"/>
    </row>
  </sheetData>
  <mergeCells count="19">
    <mergeCell ref="A18:A19"/>
    <mergeCell ref="A1:H1"/>
    <mergeCell ref="A2:A3"/>
    <mergeCell ref="A4:A5"/>
    <mergeCell ref="A6:A7"/>
    <mergeCell ref="A8:A9"/>
    <mergeCell ref="A10:A11"/>
    <mergeCell ref="A12:A13"/>
    <mergeCell ref="A14:A15"/>
    <mergeCell ref="A16:A17"/>
    <mergeCell ref="B2:K2"/>
    <mergeCell ref="A32:H32"/>
    <mergeCell ref="A33:H33"/>
    <mergeCell ref="A20:A21"/>
    <mergeCell ref="A22:A23"/>
    <mergeCell ref="A24:A25"/>
    <mergeCell ref="A26:A27"/>
    <mergeCell ref="A28:A29"/>
    <mergeCell ref="A30:A31"/>
  </mergeCells>
  <printOptions horizontalCentered="1"/>
  <pageMargins left="0.9" right="0.9" top="0.8" bottom="1.2" header="0.25" footer="0.8"/>
  <pageSetup paperSize="213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Food crops 1975-2014</vt:lpstr>
      <vt:lpstr>Food crops 2012-</vt:lpstr>
      <vt:lpstr>Cash crops 1975-2014</vt:lpstr>
      <vt:lpstr>Cash crops 2012-</vt:lpstr>
      <vt:lpstr>Other cash crops 1975-2014</vt:lpstr>
      <vt:lpstr>Other cash crops 2008-</vt:lpstr>
      <vt:lpstr>Livestock 1975-2014</vt:lpstr>
      <vt:lpstr>Livestock 2011-</vt:lpstr>
      <vt:lpstr>Livestock produciton II</vt:lpstr>
      <vt:lpstr>No of livestock</vt:lpstr>
      <vt:lpstr>Pulse crops 2015-</vt:lpstr>
      <vt:lpstr>Production of spicies 2015-</vt:lpstr>
      <vt:lpstr>Industrial crops 2015-</vt:lpstr>
      <vt:lpstr>Index of Ag comm 1985-1995</vt:lpstr>
      <vt:lpstr>Index of Ag comm 1995-2002</vt:lpstr>
      <vt:lpstr>Index of Ag comm 2002-2014</vt:lpstr>
      <vt:lpstr>'Cash crops 2012-'!Print_Area</vt:lpstr>
      <vt:lpstr>'Food crops 2012-'!Print_Area</vt:lpstr>
      <vt:lpstr>'Industrial crops 2015-'!Print_Area</vt:lpstr>
      <vt:lpstr>'Livestock 2011-'!Print_Area</vt:lpstr>
      <vt:lpstr>'Livestock produciton II'!Print_Area</vt:lpstr>
      <vt:lpstr>'No of livestock'!Print_Area</vt:lpstr>
      <vt:lpstr>'Other cash crops 2008-'!Print_Area</vt:lpstr>
      <vt:lpstr>'Production of spicies 2015-'!Print_Area</vt:lpstr>
      <vt:lpstr>'Pulse crops 2015-'!Print_Area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2022-02-23T05:27:53Z</dcterms:created>
  <dcterms:modified xsi:type="dcterms:W3CDTF">2025-06-18T05:22:11Z</dcterms:modified>
</cp:coreProperties>
</file>