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Desktop Live\1. EAD database updation\Binod - Done for upto 2024 Oct\Yearly\"/>
    </mc:Choice>
  </mc:AlternateContent>
  <xr:revisionPtr revIDLastSave="0" documentId="13_ncr:1_{6C8C0FED-AE87-4E74-916F-76F21E085677}" xr6:coauthVersionLast="36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Sources and Uses_DB" sheetId="1" r:id="rId1"/>
    <sheet name="Sources and Uses_FC" sheetId="2" r:id="rId2"/>
    <sheet name="Sources and Uses-MFIs" sheetId="3" r:id="rId3"/>
  </sheets>
  <externalReferences>
    <externalReference r:id="rId4"/>
  </externalReferences>
  <definedNames>
    <definedName name="_xlnm.Print_Area" localSheetId="0">'Sources and Uses_DB'!$A$1:$T$19</definedName>
    <definedName name="_xlnm.Print_Area" localSheetId="1">'Sources and Uses_FC'!$A$1:$X$27</definedName>
    <definedName name="_xlnm.Print_Area" localSheetId="2">'Sources and Uses-MFIs'!$A$1:$AD$25</definedName>
    <definedName name="_xlnm.Print_Titles" localSheetId="2">'Sources and Uses-MFIs'!$A:$A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9" i="3" l="1"/>
  <c r="Q29" i="3"/>
  <c r="R29" i="3"/>
  <c r="S29" i="3"/>
  <c r="T29" i="3"/>
  <c r="U29" i="3"/>
  <c r="V29" i="3"/>
  <c r="W29" i="3"/>
  <c r="X29" i="3"/>
  <c r="Y29" i="3"/>
  <c r="Z29" i="3"/>
  <c r="AA29" i="3"/>
  <c r="AB29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O30" i="3"/>
  <c r="O29" i="3"/>
  <c r="AD30" i="3"/>
  <c r="AC30" i="3"/>
  <c r="N30" i="3"/>
  <c r="M30" i="3"/>
  <c r="L30" i="3"/>
  <c r="K30" i="3"/>
  <c r="J30" i="3"/>
  <c r="I30" i="3"/>
  <c r="H30" i="3"/>
  <c r="G30" i="3"/>
  <c r="F30" i="3"/>
  <c r="E30" i="3"/>
  <c r="D30" i="3"/>
  <c r="C30" i="3"/>
  <c r="AD29" i="3"/>
  <c r="AC29" i="3"/>
  <c r="N29" i="3"/>
  <c r="M29" i="3"/>
  <c r="L29" i="3"/>
  <c r="K29" i="3"/>
  <c r="J29" i="3"/>
  <c r="I29" i="3"/>
  <c r="H29" i="3"/>
  <c r="G29" i="3"/>
  <c r="F29" i="3"/>
  <c r="E29" i="3"/>
  <c r="D29" i="3"/>
  <c r="C29" i="3"/>
  <c r="B30" i="3"/>
  <c r="B29" i="3"/>
  <c r="T13" i="1"/>
  <c r="R13" i="1"/>
  <c r="O13" i="1"/>
  <c r="K13" i="1"/>
  <c r="I13" i="1"/>
  <c r="J13" i="1" s="1"/>
  <c r="D13" i="1"/>
  <c r="E13" i="1" s="1"/>
  <c r="L13" i="1" l="1"/>
</calcChain>
</file>

<file path=xl/sharedStrings.xml><?xml version="1.0" encoding="utf-8"?>
<sst xmlns="http://schemas.openxmlformats.org/spreadsheetml/2006/main" count="172" uniqueCount="99">
  <si>
    <t>In Million Rupees</t>
  </si>
  <si>
    <t>Mid-Month</t>
  </si>
  <si>
    <t>Capital Fund</t>
  </si>
  <si>
    <t>Deposits</t>
  </si>
  <si>
    <t>Borrowing</t>
  </si>
  <si>
    <t>Other Sources</t>
  </si>
  <si>
    <t>Source/ Uses</t>
  </si>
  <si>
    <t>Loans and Advances</t>
  </si>
  <si>
    <t>Investment</t>
  </si>
  <si>
    <t>Liquid Fund</t>
  </si>
  <si>
    <t>Paid-Up</t>
  </si>
  <si>
    <t>General</t>
  </si>
  <si>
    <t>Other</t>
  </si>
  <si>
    <t>Total</t>
  </si>
  <si>
    <t>NRB</t>
  </si>
  <si>
    <t>Commercial</t>
  </si>
  <si>
    <t xml:space="preserve">Govt. </t>
  </si>
  <si>
    <t>Pvt. Sector</t>
  </si>
  <si>
    <t>Share &amp;</t>
  </si>
  <si>
    <t xml:space="preserve">Others </t>
  </si>
  <si>
    <t>Capital</t>
  </si>
  <si>
    <t>Reserve</t>
  </si>
  <si>
    <t>Bank</t>
  </si>
  <si>
    <t>Enterprises</t>
  </si>
  <si>
    <t>Securities</t>
  </si>
  <si>
    <t>other Inv.</t>
  </si>
  <si>
    <t>Uses</t>
  </si>
  <si>
    <t>2002 Jul</t>
  </si>
  <si>
    <t>2003 Jul</t>
  </si>
  <si>
    <t>2004 Jul</t>
  </si>
  <si>
    <t>2005 Jul</t>
  </si>
  <si>
    <t>2006 Jul</t>
  </si>
  <si>
    <t>2007 Jul</t>
  </si>
  <si>
    <t>2008 Jul</t>
  </si>
  <si>
    <t>2009 Jul</t>
  </si>
  <si>
    <t>2010 Jul</t>
  </si>
  <si>
    <t>Sources and Uses of Finance Companies  (Contd...)</t>
  </si>
  <si>
    <t>Other Sources*</t>
  </si>
  <si>
    <t>Other Uses</t>
  </si>
  <si>
    <t>Hire</t>
  </si>
  <si>
    <t>Housing</t>
  </si>
  <si>
    <t>Term Loan</t>
  </si>
  <si>
    <t>Leasing</t>
  </si>
  <si>
    <t>Others</t>
  </si>
  <si>
    <t>Purchase</t>
  </si>
  <si>
    <t>1994 Jul</t>
  </si>
  <si>
    <t>1995 Jul</t>
  </si>
  <si>
    <t>1996 Jul</t>
  </si>
  <si>
    <t>1997 Jul</t>
  </si>
  <si>
    <t>1998 Jul</t>
  </si>
  <si>
    <t>1999 Jul</t>
  </si>
  <si>
    <t>2000 Jul</t>
  </si>
  <si>
    <t>2001 Jul</t>
  </si>
  <si>
    <t>*  Includes loan loss provision.</t>
  </si>
  <si>
    <t xml:space="preserve">                                                      </t>
  </si>
  <si>
    <t>Sources and Uses of Microfinance financial Institutions (Contd…)</t>
  </si>
  <si>
    <t>Sources</t>
  </si>
  <si>
    <t>Balance check</t>
  </si>
  <si>
    <t>Borrowings</t>
  </si>
  <si>
    <t>Other Liabilities &amp; provision</t>
  </si>
  <si>
    <t>Reconcillation A/c</t>
  </si>
  <si>
    <t>Profit &amp; Loss A/c</t>
  </si>
  <si>
    <t>Sources/Uses</t>
  </si>
  <si>
    <t>Loans &amp; Advances</t>
  </si>
  <si>
    <t>Fixed Assets</t>
  </si>
  <si>
    <t>Other Assets</t>
  </si>
  <si>
    <t>Expenses not Written off</t>
  </si>
  <si>
    <t>Non Banking Assets</t>
  </si>
  <si>
    <t>Reconcillation Account</t>
  </si>
  <si>
    <t xml:space="preserve"> Paid-up Capital</t>
  </si>
  <si>
    <t>General Reserves</t>
  </si>
  <si>
    <t>Retained Earning</t>
  </si>
  <si>
    <t>Others Reserves Fund</t>
  </si>
  <si>
    <t xml:space="preserve"> NRB</t>
  </si>
  <si>
    <t>Cash Balance</t>
  </si>
  <si>
    <t xml:space="preserve"> Bank Balance</t>
  </si>
  <si>
    <t>Money at Call</t>
  </si>
  <si>
    <t>Investment in Securities</t>
  </si>
  <si>
    <t>Share &amp; Other Investment</t>
  </si>
  <si>
    <t xml:space="preserve"> Institutional</t>
  </si>
  <si>
    <t xml:space="preserve"> Individual</t>
  </si>
  <si>
    <t>2012 Jul</t>
  </si>
  <si>
    <t>2013 Jul</t>
  </si>
  <si>
    <t>2014 Jul*</t>
  </si>
  <si>
    <t>2015 Jul</t>
  </si>
  <si>
    <t>2016 Jul</t>
  </si>
  <si>
    <t>2017 Jul</t>
  </si>
  <si>
    <t>*  Data of 2014 July is carried from 2014 April as the data is not available</t>
  </si>
  <si>
    <t>Sources and Uses of Microfinance financial Institutions</t>
  </si>
  <si>
    <t>Sources and Uses of Development Banks</t>
  </si>
  <si>
    <t>Sources and Uses of Finance Companies</t>
  </si>
  <si>
    <t>2021 Jul</t>
  </si>
  <si>
    <t>2018 Jul</t>
  </si>
  <si>
    <t>2019 Jul</t>
  </si>
  <si>
    <t>2020 Jul</t>
  </si>
  <si>
    <t>2022 Jul</t>
  </si>
  <si>
    <t>2023 Jul</t>
  </si>
  <si>
    <t>2024 Jul</t>
  </si>
  <si>
    <t>2025 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</si>
</sst>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_(* #,##0.0_);_(* \(#,##0.0\);_(* &quot;-&quot;??_);_(@_)"/>
  </numFmts>
  <fonts count="19">
    <font>
      <sz val="8"/>
      <name val="Times New Roman"/>
    </font>
    <font>
      <b/>
      <sz val="10"/>
      <name val="Helvetica"/>
      <family val="2"/>
    </font>
    <font>
      <sz val="10"/>
      <name val="Helvetica"/>
      <family val="2"/>
    </font>
    <font>
      <sz val="7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sz val="10"/>
      <name val="Geneva"/>
    </font>
    <font>
      <sz val="7"/>
      <color indexed="10"/>
      <name val="Times New Roman"/>
      <family val="1"/>
    </font>
    <font>
      <b/>
      <sz val="7"/>
      <color indexed="10"/>
      <name val="Times New Roman"/>
      <family val="1"/>
    </font>
    <font>
      <b/>
      <sz val="10"/>
      <name val="Arial"/>
      <family val="2"/>
    </font>
    <font>
      <sz val="7"/>
      <name val="Arial"/>
      <family val="2"/>
    </font>
    <font>
      <b/>
      <sz val="12"/>
      <color theme="1"/>
      <name val="Helvetica"/>
      <family val="2"/>
    </font>
    <font>
      <b/>
      <sz val="10"/>
      <color theme="1"/>
      <name val="Helvetica"/>
      <family val="2"/>
    </font>
    <font>
      <sz val="10"/>
      <color theme="1"/>
      <name val="Helvetica"/>
      <family val="2"/>
    </font>
    <font>
      <sz val="10"/>
      <name val="Arial"/>
      <family val="2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0" fontId="6" fillId="0" borderId="0" applyFont="0" applyFill="0" applyBorder="0" applyAlignment="0" applyProtection="0"/>
    <xf numFmtId="0" fontId="4" fillId="0" borderId="0">
      <alignment vertical="center"/>
    </xf>
    <xf numFmtId="0" fontId="14" fillId="0" borderId="0"/>
  </cellStyleXfs>
  <cellXfs count="157">
    <xf numFmtId="0" fontId="0" fillId="0" borderId="0" xfId="0">
      <alignment vertical="center"/>
    </xf>
    <xf numFmtId="164" fontId="1" fillId="0" borderId="1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164" fontId="2" fillId="0" borderId="2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left"/>
    </xf>
    <xf numFmtId="164" fontId="2" fillId="0" borderId="0" xfId="0" applyNumberFormat="1" applyFont="1">
      <alignment vertical="center"/>
    </xf>
    <xf numFmtId="164" fontId="1" fillId="0" borderId="4" xfId="0" applyNumberFormat="1" applyFont="1" applyBorder="1" applyAlignment="1">
      <alignment horizontal="left"/>
    </xf>
    <xf numFmtId="164" fontId="1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164" fontId="2" fillId="0" borderId="5" xfId="0" applyNumberFormat="1" applyFont="1" applyBorder="1" applyAlignment="1">
      <alignment horizontal="left"/>
    </xf>
    <xf numFmtId="164" fontId="1" fillId="0" borderId="4" xfId="0" applyNumberFormat="1" applyFont="1" applyBorder="1">
      <alignment vertical="center"/>
    </xf>
    <xf numFmtId="164" fontId="1" fillId="0" borderId="0" xfId="0" applyNumberFormat="1" applyFont="1">
      <alignment vertical="center"/>
    </xf>
    <xf numFmtId="164" fontId="2" fillId="0" borderId="5" xfId="0" applyNumberFormat="1" applyFont="1" applyBorder="1">
      <alignment vertical="center"/>
    </xf>
    <xf numFmtId="164" fontId="3" fillId="0" borderId="6" xfId="0" applyNumberFormat="1" applyFont="1" applyBorder="1">
      <alignment vertical="center"/>
    </xf>
    <xf numFmtId="164" fontId="3" fillId="0" borderId="0" xfId="0" applyNumberFormat="1" applyFont="1">
      <alignment vertical="center"/>
    </xf>
    <xf numFmtId="164" fontId="3" fillId="0" borderId="6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164" fontId="5" fillId="0" borderId="10" xfId="0" applyNumberFormat="1" applyFont="1" applyBorder="1">
      <alignment vertical="center"/>
    </xf>
    <xf numFmtId="165" fontId="5" fillId="0" borderId="10" xfId="1" applyNumberFormat="1" applyFont="1" applyBorder="1" applyAlignment="1">
      <alignment horizontal="right"/>
    </xf>
    <xf numFmtId="165" fontId="5" fillId="0" borderId="10" xfId="1" applyNumberFormat="1" applyFont="1" applyFill="1" applyBorder="1" applyAlignment="1">
      <alignment horizontal="right"/>
    </xf>
    <xf numFmtId="166" fontId="5" fillId="0" borderId="0" xfId="1" applyNumberFormat="1" applyFont="1" applyBorder="1"/>
    <xf numFmtId="164" fontId="5" fillId="0" borderId="0" xfId="0" applyNumberFormat="1" applyFont="1">
      <alignment vertical="center"/>
    </xf>
    <xf numFmtId="40" fontId="5" fillId="0" borderId="10" xfId="1" applyFont="1" applyBorder="1"/>
    <xf numFmtId="40" fontId="5" fillId="0" borderId="0" xfId="1" applyFont="1" applyBorder="1"/>
    <xf numFmtId="166" fontId="5" fillId="0" borderId="0" xfId="1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 vertical="center"/>
    </xf>
    <xf numFmtId="166" fontId="5" fillId="0" borderId="10" xfId="1" applyNumberFormat="1" applyFont="1" applyBorder="1" applyAlignment="1">
      <alignment horizontal="center" wrapText="1"/>
    </xf>
    <xf numFmtId="166" fontId="5" fillId="0" borderId="4" xfId="1" applyNumberFormat="1" applyFont="1" applyBorder="1" applyAlignment="1">
      <alignment horizontal="center" wrapText="1"/>
    </xf>
    <xf numFmtId="166" fontId="5" fillId="0" borderId="10" xfId="1" applyNumberFormat="1" applyFont="1" applyFill="1" applyBorder="1" applyAlignment="1">
      <alignment horizontal="center" wrapText="1"/>
    </xf>
    <xf numFmtId="166" fontId="3" fillId="0" borderId="0" xfId="1" applyNumberFormat="1" applyFont="1" applyBorder="1"/>
    <xf numFmtId="164" fontId="7" fillId="0" borderId="0" xfId="0" applyNumberFormat="1" applyFont="1">
      <alignment vertical="center"/>
    </xf>
    <xf numFmtId="164" fontId="8" fillId="0" borderId="0" xfId="0" applyNumberFormat="1" applyFont="1">
      <alignment vertical="center"/>
    </xf>
    <xf numFmtId="164" fontId="5" fillId="0" borderId="11" xfId="0" applyNumberFormat="1" applyFont="1" applyBorder="1">
      <alignment vertical="center"/>
    </xf>
    <xf numFmtId="165" fontId="5" fillId="0" borderId="11" xfId="1" applyNumberFormat="1" applyFont="1" applyBorder="1" applyAlignment="1">
      <alignment horizontal="right"/>
    </xf>
    <xf numFmtId="165" fontId="5" fillId="0" borderId="11" xfId="1" applyNumberFormat="1" applyFont="1" applyFill="1" applyBorder="1" applyAlignment="1">
      <alignment horizontal="right"/>
    </xf>
    <xf numFmtId="166" fontId="5" fillId="0" borderId="14" xfId="1" applyNumberFormat="1" applyFont="1" applyBorder="1"/>
    <xf numFmtId="164" fontId="5" fillId="0" borderId="14" xfId="0" applyNumberFormat="1" applyFont="1" applyBorder="1">
      <alignment vertical="center"/>
    </xf>
    <xf numFmtId="164" fontId="8" fillId="0" borderId="14" xfId="0" applyNumberFormat="1" applyFont="1" applyBorder="1">
      <alignment vertical="center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5" fontId="3" fillId="0" borderId="0" xfId="1" applyNumberFormat="1" applyFont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4" fontId="3" fillId="0" borderId="0" xfId="0" applyNumberFormat="1" applyFont="1" applyAlignment="1">
      <alignment horizontal="left"/>
    </xf>
    <xf numFmtId="0" fontId="2" fillId="0" borderId="0" xfId="0" applyFont="1">
      <alignment vertical="center"/>
    </xf>
    <xf numFmtId="164" fontId="2" fillId="0" borderId="4" xfId="0" applyNumberFormat="1" applyFont="1" applyBorder="1" applyAlignment="1">
      <alignment horizontal="left"/>
    </xf>
    <xf numFmtId="164" fontId="2" fillId="0" borderId="12" xfId="0" applyNumberFormat="1" applyFont="1" applyBorder="1">
      <alignment vertical="center"/>
    </xf>
    <xf numFmtId="0" fontId="4" fillId="0" borderId="0" xfId="0" applyFont="1">
      <alignment vertical="center"/>
    </xf>
    <xf numFmtId="166" fontId="5" fillId="0" borderId="10" xfId="1" applyNumberFormat="1" applyFont="1" applyBorder="1" applyAlignment="1">
      <alignment horizontal="center"/>
    </xf>
    <xf numFmtId="166" fontId="5" fillId="0" borderId="5" xfId="1" applyNumberFormat="1" applyFont="1" applyBorder="1" applyAlignment="1">
      <alignment horizontal="center"/>
    </xf>
    <xf numFmtId="165" fontId="5" fillId="0" borderId="10" xfId="0" applyNumberFormat="1" applyFont="1" applyBorder="1" applyAlignment="1">
      <alignment horizontal="right" vertical="center"/>
    </xf>
    <xf numFmtId="166" fontId="5" fillId="0" borderId="5" xfId="1" applyNumberFormat="1" applyFont="1" applyFill="1" applyBorder="1" applyAlignment="1">
      <alignment horizontal="center"/>
    </xf>
    <xf numFmtId="0" fontId="9" fillId="0" borderId="0" xfId="0" applyFont="1">
      <alignment vertical="center"/>
    </xf>
    <xf numFmtId="166" fontId="5" fillId="0" borderId="4" xfId="1" applyNumberFormat="1" applyFont="1" applyBorder="1" applyAlignment="1">
      <alignment horizontal="center"/>
    </xf>
    <xf numFmtId="166" fontId="5" fillId="0" borderId="0" xfId="1" applyNumberFormat="1" applyFont="1" applyBorder="1" applyAlignment="1">
      <alignment horizontal="center"/>
    </xf>
    <xf numFmtId="166" fontId="5" fillId="0" borderId="10" xfId="1" applyNumberFormat="1" applyFont="1" applyFill="1" applyBorder="1" applyAlignment="1">
      <alignment horizontal="center"/>
    </xf>
    <xf numFmtId="165" fontId="5" fillId="0" borderId="4" xfId="1" applyNumberFormat="1" applyFont="1" applyBorder="1" applyAlignment="1">
      <alignment horizontal="right"/>
    </xf>
    <xf numFmtId="165" fontId="5" fillId="0" borderId="5" xfId="1" applyNumberFormat="1" applyFont="1" applyBorder="1" applyAlignment="1">
      <alignment horizontal="right"/>
    </xf>
    <xf numFmtId="165" fontId="5" fillId="0" borderId="0" xfId="1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165" fontId="5" fillId="0" borderId="10" xfId="1" applyNumberFormat="1" applyFont="1" applyBorder="1"/>
    <xf numFmtId="165" fontId="5" fillId="0" borderId="0" xfId="1" applyNumberFormat="1" applyFont="1" applyBorder="1"/>
    <xf numFmtId="165" fontId="5" fillId="0" borderId="10" xfId="1" applyNumberFormat="1" applyFont="1" applyFill="1" applyBorder="1"/>
    <xf numFmtId="165" fontId="5" fillId="0" borderId="0" xfId="0" applyNumberFormat="1" applyFont="1" applyAlignment="1">
      <alignment horizontal="right" vertical="center"/>
    </xf>
    <xf numFmtId="165" fontId="5" fillId="0" borderId="10" xfId="0" applyNumberFormat="1" applyFont="1" applyBorder="1">
      <alignment vertical="center"/>
    </xf>
    <xf numFmtId="166" fontId="5" fillId="0" borderId="10" xfId="1" applyNumberFormat="1" applyFont="1" applyBorder="1"/>
    <xf numFmtId="165" fontId="5" fillId="0" borderId="11" xfId="0" applyNumberFormat="1" applyFont="1" applyBorder="1" applyAlignment="1">
      <alignment horizontal="right" vertical="center"/>
    </xf>
    <xf numFmtId="166" fontId="5" fillId="0" borderId="11" xfId="1" applyNumberFormat="1" applyFont="1" applyBorder="1"/>
    <xf numFmtId="165" fontId="3" fillId="0" borderId="0" xfId="0" applyNumberFormat="1" applyFont="1">
      <alignment vertical="center"/>
    </xf>
    <xf numFmtId="165" fontId="3" fillId="0" borderId="0" xfId="1" applyNumberFormat="1" applyFont="1" applyBorder="1"/>
    <xf numFmtId="165" fontId="3" fillId="0" borderId="0" xfId="0" applyNumberFormat="1" applyFont="1" applyAlignment="1">
      <alignment horizontal="left"/>
    </xf>
    <xf numFmtId="165" fontId="10" fillId="0" borderId="0" xfId="1" applyNumberFormat="1" applyFont="1" applyBorder="1"/>
    <xf numFmtId="165" fontId="10" fillId="0" borderId="0" xfId="1" applyNumberFormat="1" applyFont="1" applyFill="1" applyBorder="1"/>
    <xf numFmtId="164" fontId="11" fillId="0" borderId="1" xfId="2" applyNumberFormat="1" applyFont="1" applyBorder="1" applyAlignment="1">
      <alignment horizontal="left"/>
    </xf>
    <xf numFmtId="164" fontId="12" fillId="0" borderId="2" xfId="2" applyNumberFormat="1" applyFont="1" applyBorder="1" applyAlignment="1">
      <alignment horizontal="left"/>
    </xf>
    <xf numFmtId="164" fontId="13" fillId="0" borderId="2" xfId="2" applyNumberFormat="1" applyFont="1" applyBorder="1" applyAlignment="1">
      <alignment horizontal="left"/>
    </xf>
    <xf numFmtId="164" fontId="13" fillId="0" borderId="3" xfId="2" applyNumberFormat="1" applyFont="1" applyBorder="1" applyAlignment="1">
      <alignment horizontal="left"/>
    </xf>
    <xf numFmtId="164" fontId="11" fillId="0" borderId="2" xfId="2" applyNumberFormat="1" applyFont="1" applyBorder="1" applyAlignment="1">
      <alignment horizontal="left"/>
    </xf>
    <xf numFmtId="0" fontId="13" fillId="0" borderId="2" xfId="2" applyFont="1" applyBorder="1">
      <alignment vertical="center"/>
    </xf>
    <xf numFmtId="0" fontId="13" fillId="0" borderId="3" xfId="2" applyFont="1" applyBorder="1">
      <alignment vertical="center"/>
    </xf>
    <xf numFmtId="164" fontId="13" fillId="0" borderId="4" xfId="2" applyNumberFormat="1" applyFont="1" applyBorder="1" applyAlignment="1">
      <alignment horizontal="left"/>
    </xf>
    <xf numFmtId="164" fontId="13" fillId="0" borderId="0" xfId="2" applyNumberFormat="1" applyFont="1" applyAlignment="1">
      <alignment horizontal="left"/>
    </xf>
    <xf numFmtId="164" fontId="13" fillId="0" borderId="5" xfId="2" applyNumberFormat="1" applyFont="1" applyBorder="1" applyAlignment="1">
      <alignment horizontal="left"/>
    </xf>
    <xf numFmtId="0" fontId="13" fillId="0" borderId="0" xfId="2" applyFont="1">
      <alignment vertical="center"/>
    </xf>
    <xf numFmtId="0" fontId="13" fillId="0" borderId="5" xfId="2" applyFont="1" applyBorder="1">
      <alignment vertical="center"/>
    </xf>
    <xf numFmtId="164" fontId="12" fillId="0" borderId="15" xfId="2" applyNumberFormat="1" applyFont="1" applyBorder="1">
      <alignment vertical="center"/>
    </xf>
    <xf numFmtId="164" fontId="12" fillId="0" borderId="14" xfId="2" applyNumberFormat="1" applyFont="1" applyBorder="1">
      <alignment vertical="center"/>
    </xf>
    <xf numFmtId="164" fontId="13" fillId="0" borderId="14" xfId="2" applyNumberFormat="1" applyFont="1" applyBorder="1">
      <alignment vertical="center"/>
    </xf>
    <xf numFmtId="164" fontId="13" fillId="0" borderId="12" xfId="2" applyNumberFormat="1" applyFont="1" applyBorder="1">
      <alignment vertical="center"/>
    </xf>
    <xf numFmtId="0" fontId="13" fillId="0" borderId="14" xfId="2" applyFont="1" applyBorder="1">
      <alignment vertical="center"/>
    </xf>
    <xf numFmtId="0" fontId="13" fillId="0" borderId="12" xfId="2" applyFont="1" applyBorder="1">
      <alignment vertical="center"/>
    </xf>
    <xf numFmtId="0" fontId="15" fillId="0" borderId="7" xfId="3" applyFont="1" applyBorder="1" applyAlignment="1">
      <alignment horizontal="center" vertical="center" wrapText="1" shrinkToFit="1"/>
    </xf>
    <xf numFmtId="0" fontId="15" fillId="0" borderId="0" xfId="2" applyFont="1" applyAlignment="1"/>
    <xf numFmtId="164" fontId="15" fillId="0" borderId="1" xfId="2" applyNumberFormat="1" applyFont="1" applyBorder="1" applyAlignment="1">
      <alignment horizontal="center"/>
    </xf>
    <xf numFmtId="164" fontId="15" fillId="0" borderId="13" xfId="2" applyNumberFormat="1" applyFont="1" applyBorder="1" applyAlignment="1">
      <alignment horizontal="center" wrapText="1"/>
    </xf>
    <xf numFmtId="0" fontId="15" fillId="0" borderId="13" xfId="3" applyFont="1" applyBorder="1" applyAlignment="1">
      <alignment horizontal="center" wrapText="1"/>
    </xf>
    <xf numFmtId="0" fontId="15" fillId="0" borderId="9" xfId="3" applyFont="1" applyBorder="1" applyAlignment="1">
      <alignment horizontal="center" wrapText="1"/>
    </xf>
    <xf numFmtId="0" fontId="15" fillId="0" borderId="13" xfId="3" applyFont="1" applyBorder="1" applyAlignment="1">
      <alignment horizontal="center"/>
    </xf>
    <xf numFmtId="1" fontId="15" fillId="0" borderId="13" xfId="3" applyNumberFormat="1" applyFont="1" applyBorder="1" applyAlignment="1">
      <alignment horizontal="center"/>
    </xf>
    <xf numFmtId="0" fontId="15" fillId="0" borderId="9" xfId="3" applyFont="1" applyBorder="1" applyAlignment="1">
      <alignment horizontal="center"/>
    </xf>
    <xf numFmtId="0" fontId="17" fillId="0" borderId="7" xfId="3" applyFont="1" applyBorder="1" applyAlignment="1">
      <alignment horizontal="left" vertical="center" wrapText="1" shrinkToFit="1"/>
    </xf>
    <xf numFmtId="164" fontId="17" fillId="0" borderId="13" xfId="2" applyNumberFormat="1" applyFont="1" applyBorder="1" applyAlignment="1"/>
    <xf numFmtId="164" fontId="17" fillId="0" borderId="9" xfId="2" applyNumberFormat="1" applyFont="1" applyBorder="1" applyAlignment="1"/>
    <xf numFmtId="164" fontId="17" fillId="0" borderId="0" xfId="2" applyNumberFormat="1" applyFont="1" applyAlignment="1"/>
    <xf numFmtId="0" fontId="17" fillId="0" borderId="0" xfId="2" applyFont="1" applyAlignment="1"/>
    <xf numFmtId="164" fontId="15" fillId="0" borderId="13" xfId="2" applyNumberFormat="1" applyFont="1" applyBorder="1" applyAlignment="1"/>
    <xf numFmtId="164" fontId="15" fillId="0" borderId="0" xfId="2" applyNumberFormat="1" applyFont="1" applyAlignment="1"/>
    <xf numFmtId="0" fontId="18" fillId="0" borderId="0" xfId="2" applyFont="1">
      <alignment vertical="center"/>
    </xf>
    <xf numFmtId="2" fontId="18" fillId="0" borderId="0" xfId="2" applyNumberFormat="1" applyFont="1" applyAlignment="1"/>
    <xf numFmtId="2" fontId="18" fillId="0" borderId="0" xfId="2" applyNumberFormat="1" applyFont="1">
      <alignment vertical="center"/>
    </xf>
    <xf numFmtId="164" fontId="18" fillId="0" borderId="0" xfId="2" applyNumberFormat="1" applyFont="1">
      <alignment vertical="center"/>
    </xf>
    <xf numFmtId="0" fontId="17" fillId="0" borderId="4" xfId="3" applyFont="1" applyBorder="1" applyAlignment="1">
      <alignment horizontal="left" vertical="center" wrapText="1" shrinkToFit="1"/>
    </xf>
    <xf numFmtId="164" fontId="17" fillId="0" borderId="10" xfId="2" applyNumberFormat="1" applyFont="1" applyBorder="1" applyAlignment="1"/>
    <xf numFmtId="164" fontId="17" fillId="0" borderId="5" xfId="2" applyNumberFormat="1" applyFont="1" applyBorder="1" applyAlignment="1"/>
    <xf numFmtId="0" fontId="17" fillId="0" borderId="0" xfId="3" applyFont="1" applyAlignment="1">
      <alignment horizontal="left" vertical="center" wrapText="1" shrinkToFit="1"/>
    </xf>
    <xf numFmtId="0" fontId="17" fillId="0" borderId="0" xfId="3" applyFont="1" applyBorder="1" applyAlignment="1">
      <alignment horizontal="left" vertical="center" wrapText="1" shrinkToFit="1"/>
    </xf>
    <xf numFmtId="164" fontId="3" fillId="0" borderId="6" xfId="0" applyNumberFormat="1" applyFont="1" applyBorder="1" applyAlignment="1">
      <alignment horizontal="left" vertical="center"/>
    </xf>
    <xf numFmtId="164" fontId="3" fillId="0" borderId="10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 wrapText="1"/>
    </xf>
    <xf numFmtId="164" fontId="3" fillId="0" borderId="10" xfId="0" applyNumberFormat="1" applyFont="1" applyBorder="1" applyAlignment="1">
      <alignment horizontal="center" wrapText="1"/>
    </xf>
    <xf numFmtId="164" fontId="3" fillId="0" borderId="1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164" fontId="3" fillId="0" borderId="5" xfId="0" applyNumberFormat="1" applyFont="1" applyBorder="1" applyAlignment="1">
      <alignment horizontal="center" wrapText="1"/>
    </xf>
    <xf numFmtId="164" fontId="3" fillId="0" borderId="12" xfId="0" applyNumberFormat="1" applyFont="1" applyBorder="1" applyAlignment="1">
      <alignment horizontal="center" wrapText="1"/>
    </xf>
    <xf numFmtId="0" fontId="15" fillId="0" borderId="0" xfId="3" applyFont="1" applyAlignment="1">
      <alignment horizontal="left" vertical="justify"/>
    </xf>
    <xf numFmtId="0" fontId="15" fillId="0" borderId="0" xfId="2" applyFont="1" applyAlignment="1">
      <alignment horizontal="left"/>
    </xf>
    <xf numFmtId="0" fontId="15" fillId="0" borderId="7" xfId="3" applyFont="1" applyBorder="1" applyAlignment="1">
      <alignment horizontal="center" wrapText="1"/>
    </xf>
    <xf numFmtId="0" fontId="15" fillId="0" borderId="8" xfId="3" applyFont="1" applyBorder="1" applyAlignment="1">
      <alignment horizontal="center" wrapText="1"/>
    </xf>
    <xf numFmtId="0" fontId="15" fillId="0" borderId="9" xfId="3" applyFont="1" applyBorder="1" applyAlignment="1">
      <alignment horizontal="center" wrapText="1"/>
    </xf>
    <xf numFmtId="0" fontId="15" fillId="0" borderId="6" xfId="3" applyFont="1" applyBorder="1" applyAlignment="1">
      <alignment horizontal="center" wrapText="1"/>
    </xf>
    <xf numFmtId="0" fontId="15" fillId="0" borderId="11" xfId="3" applyFont="1" applyBorder="1" applyAlignment="1">
      <alignment horizontal="center" wrapText="1"/>
    </xf>
    <xf numFmtId="0" fontId="16" fillId="0" borderId="13" xfId="2" applyFont="1" applyBorder="1" applyAlignment="1">
      <alignment horizontal="center"/>
    </xf>
    <xf numFmtId="0" fontId="16" fillId="0" borderId="14" xfId="2" applyFont="1" applyBorder="1" applyAlignment="1">
      <alignment horizontal="center"/>
    </xf>
    <xf numFmtId="0" fontId="16" fillId="0" borderId="8" xfId="2" applyFont="1" applyBorder="1" applyAlignment="1">
      <alignment horizontal="center"/>
    </xf>
    <xf numFmtId="0" fontId="16" fillId="0" borderId="12" xfId="2" applyFont="1" applyBorder="1" applyAlignment="1">
      <alignment horizontal="center"/>
    </xf>
    <xf numFmtId="0" fontId="15" fillId="0" borderId="13" xfId="3" applyFont="1" applyBorder="1" applyAlignment="1">
      <alignment horizontal="center" wrapText="1"/>
    </xf>
    <xf numFmtId="2" fontId="15" fillId="0" borderId="13" xfId="3" applyNumberFormat="1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11" xfId="2" xr:uid="{00000000-0005-0000-0000-000002000000}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00557.NRB\Desktop\QEB-2021-Janu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ddress"/>
      <sheetName val="Contents"/>
      <sheetName val="Notes"/>
      <sheetName val="Table 1"/>
      <sheetName val="Table 2"/>
      <sheetName val="Table 3"/>
      <sheetName val="Table 4"/>
      <sheetName val="Table 4B"/>
      <sheetName val="Table 5"/>
      <sheetName val="Table 5B"/>
      <sheetName val="6A"/>
      <sheetName val="6B"/>
      <sheetName val="7"/>
      <sheetName val="8"/>
      <sheetName val="9"/>
      <sheetName val="10A"/>
      <sheetName val="10B"/>
      <sheetName val="11A"/>
      <sheetName val="11B"/>
      <sheetName val="12A"/>
      <sheetName val="12B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.38"/>
      <sheetName val="39.40"/>
      <sheetName val="41.42.43"/>
      <sheetName val="44.45AB"/>
      <sheetName val="46"/>
      <sheetName val="47.48"/>
      <sheetName val="49"/>
      <sheetName val="50"/>
      <sheetName val="50A"/>
      <sheetName val="51"/>
      <sheetName val="52"/>
      <sheetName val="52A"/>
      <sheetName val="53"/>
      <sheetName val="54"/>
      <sheetName val="54A"/>
      <sheetName val="55"/>
      <sheetName val="Govt. Fin. 56"/>
      <sheetName val="57"/>
      <sheetName val="57(A)"/>
      <sheetName val="58"/>
      <sheetName val="59"/>
      <sheetName val="59(A)"/>
      <sheetName val="60"/>
      <sheetName val="61"/>
      <sheetName val="62"/>
      <sheetName val="Price 63"/>
      <sheetName val="63a"/>
      <sheetName val="64Kath"/>
      <sheetName val="64a (Kath)"/>
      <sheetName val="65 Hills"/>
      <sheetName val="65a Hills"/>
      <sheetName val="66 Terai"/>
      <sheetName val="66a Terai"/>
      <sheetName val="67 Mountain"/>
      <sheetName val="68 WPI"/>
      <sheetName val="69"/>
      <sheetName val="BOP 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Go.fin"/>
      <sheetName val="88"/>
      <sheetName val="89 Outstanding Debt"/>
      <sheetName val="90"/>
      <sheetName val="91"/>
      <sheetName val="92"/>
      <sheetName val="93"/>
      <sheetName val="94"/>
      <sheetName val="94a"/>
      <sheetName val="Boar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44">
          <cell r="B44">
            <v>21495.340308660005</v>
          </cell>
          <cell r="C44">
            <v>4811.5166226691226</v>
          </cell>
          <cell r="D44">
            <v>2782.3591820384008</v>
          </cell>
          <cell r="E44">
            <v>4322.9715980124402</v>
          </cell>
          <cell r="F44">
            <v>33412.187711379964</v>
          </cell>
          <cell r="G44">
            <v>8.1928830000000001</v>
          </cell>
          <cell r="H44">
            <v>142084.07369105992</v>
          </cell>
          <cell r="I44">
            <v>142092.26657405993</v>
          </cell>
          <cell r="J44">
            <v>106191.23832771</v>
          </cell>
          <cell r="K44">
            <v>29538.530833770306</v>
          </cell>
          <cell r="L44">
            <v>8482.7411446349961</v>
          </cell>
          <cell r="M44">
            <v>5437.0001287739169</v>
          </cell>
          <cell r="N44">
            <v>325153.9647203291</v>
          </cell>
          <cell r="P44">
            <v>379.48002607000001</v>
          </cell>
          <cell r="Q44">
            <v>16872.932114969994</v>
          </cell>
          <cell r="R44">
            <v>13127.396133994002</v>
          </cell>
          <cell r="S44">
            <v>467.56</v>
          </cell>
          <cell r="T44">
            <v>9731.8269380199981</v>
          </cell>
          <cell r="U44">
            <v>37939.111869269997</v>
          </cell>
          <cell r="V44">
            <v>224793.13991016001</v>
          </cell>
          <cell r="W44">
            <v>262732.25177943002</v>
          </cell>
          <cell r="X44">
            <v>2222.8740162830391</v>
          </cell>
          <cell r="Y44">
            <v>11049.616974339997</v>
          </cell>
          <cell r="Z44">
            <v>11.081014560000002</v>
          </cell>
          <cell r="AA44">
            <v>1.3357586899999998</v>
          </cell>
          <cell r="AB44">
            <v>8469.9506955199995</v>
          </cell>
          <cell r="AC44">
            <v>87.659269327700017</v>
          </cell>
          <cell r="AD44">
            <v>8.7567605078220367E-7</v>
          </cell>
        </row>
        <row r="49">
          <cell r="B49">
            <v>24739.788761979999</v>
          </cell>
          <cell r="C49">
            <v>5802.8039870660359</v>
          </cell>
          <cell r="D49">
            <v>3434.3676379497797</v>
          </cell>
          <cell r="E49">
            <v>5115.2954731121863</v>
          </cell>
          <cell r="F49">
            <v>39092.255860108002</v>
          </cell>
          <cell r="G49">
            <v>8220.4411785100001</v>
          </cell>
          <cell r="H49">
            <v>199128.61562872003</v>
          </cell>
          <cell r="I49">
            <v>207349.05680723002</v>
          </cell>
          <cell r="J49">
            <v>130425.4129967097</v>
          </cell>
          <cell r="K49">
            <v>37493.462052533127</v>
          </cell>
          <cell r="L49">
            <v>19298.347909995005</v>
          </cell>
          <cell r="M49">
            <v>11838.628286575153</v>
          </cell>
          <cell r="N49">
            <v>445497.16391315102</v>
          </cell>
          <cell r="P49">
            <v>521.09870777000003</v>
          </cell>
          <cell r="Q49">
            <v>17507.108433120004</v>
          </cell>
          <cell r="R49">
            <v>10260.235292174004</v>
          </cell>
          <cell r="S49">
            <v>559.34220000000005</v>
          </cell>
          <cell r="T49">
            <v>14153.18246543</v>
          </cell>
          <cell r="U49">
            <v>54127.788161430006</v>
          </cell>
          <cell r="V49">
            <v>311426.2268822997</v>
          </cell>
          <cell r="W49">
            <v>365554.01504372968</v>
          </cell>
          <cell r="X49">
            <v>2565.3824270089995</v>
          </cell>
          <cell r="Y49">
            <v>15031.023641503067</v>
          </cell>
          <cell r="Z49">
            <v>7.2035633300000015</v>
          </cell>
          <cell r="AA49">
            <v>1.3357586899999998</v>
          </cell>
          <cell r="AB49">
            <v>19324.723121619998</v>
          </cell>
          <cell r="AC49">
            <v>12.51327886520002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Z22"/>
  <sheetViews>
    <sheetView zoomScale="115" zoomScaleNormal="115" workbookViewId="0">
      <selection activeCell="F39" sqref="F39"/>
    </sheetView>
  </sheetViews>
  <sheetFormatPr defaultRowHeight="9"/>
  <cols>
    <col min="1" max="1" width="10.1640625" style="14" customWidth="1"/>
    <col min="2" max="2" width="9.1640625" style="14" customWidth="1"/>
    <col min="3" max="3" width="8.1640625" style="14" customWidth="1"/>
    <col min="4" max="4" width="9" style="14" customWidth="1"/>
    <col min="5" max="5" width="8.5" style="14" customWidth="1"/>
    <col min="6" max="6" width="8.83203125" style="14" customWidth="1"/>
    <col min="7" max="8" width="9.5" style="14" bestFit="1" customWidth="1"/>
    <col min="9" max="9" width="8" style="14" customWidth="1"/>
    <col min="10" max="10" width="9.83203125" style="14" customWidth="1"/>
    <col min="11" max="11" width="10.83203125" style="14" customWidth="1"/>
    <col min="12" max="12" width="9.83203125" style="14" customWidth="1"/>
    <col min="13" max="13" width="9.5" style="14" customWidth="1"/>
    <col min="14" max="14" width="9.83203125" style="14" customWidth="1"/>
    <col min="15" max="15" width="8.6640625" style="14" customWidth="1"/>
    <col min="16" max="16" width="8.83203125" style="14" customWidth="1"/>
    <col min="17" max="17" width="9.83203125" style="14" customWidth="1"/>
    <col min="18" max="18" width="9.5" style="14" bestFit="1" customWidth="1"/>
    <col min="19" max="19" width="9.6640625" style="14" customWidth="1"/>
    <col min="20" max="20" width="10.6640625" style="14" bestFit="1" customWidth="1"/>
    <col min="21" max="21" width="10.83203125" style="14" hidden="1" customWidth="1"/>
    <col min="22" max="22" width="0" style="14" hidden="1" customWidth="1"/>
    <col min="23" max="16384" width="9.33203125" style="14"/>
  </cols>
  <sheetData>
    <row r="1" spans="1:24" s="5" customFormat="1" ht="14.1" customHeight="1">
      <c r="A1" s="1" t="s">
        <v>89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4" s="5" customFormat="1" ht="14.1" customHeight="1">
      <c r="A2" s="6"/>
      <c r="B2" s="7"/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</row>
    <row r="3" spans="1:24" s="5" customFormat="1" ht="14.1" customHeight="1">
      <c r="A3" s="6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pans="1:24" s="5" customFormat="1" ht="14.1" customHeight="1">
      <c r="A4" s="10" t="s">
        <v>0</v>
      </c>
      <c r="B4" s="11"/>
      <c r="T4" s="12"/>
    </row>
    <row r="5" spans="1:24">
      <c r="A5" s="125" t="s">
        <v>1</v>
      </c>
      <c r="B5" s="128" t="s">
        <v>2</v>
      </c>
      <c r="C5" s="129"/>
      <c r="D5" s="129"/>
      <c r="E5" s="130"/>
      <c r="F5" s="131" t="s">
        <v>3</v>
      </c>
      <c r="G5" s="128" t="s">
        <v>4</v>
      </c>
      <c r="H5" s="129"/>
      <c r="I5" s="129"/>
      <c r="J5" s="130"/>
      <c r="K5" s="134" t="s">
        <v>5</v>
      </c>
      <c r="L5" s="141" t="s">
        <v>6</v>
      </c>
      <c r="M5" s="128" t="s">
        <v>7</v>
      </c>
      <c r="N5" s="129"/>
      <c r="O5" s="130"/>
      <c r="P5" s="128" t="s">
        <v>8</v>
      </c>
      <c r="Q5" s="129"/>
      <c r="R5" s="130"/>
      <c r="S5" s="137" t="s">
        <v>9</v>
      </c>
      <c r="T5" s="13"/>
    </row>
    <row r="6" spans="1:24">
      <c r="A6" s="126"/>
      <c r="B6" s="15" t="s">
        <v>10</v>
      </c>
      <c r="C6" s="16" t="s">
        <v>11</v>
      </c>
      <c r="D6" s="16" t="s">
        <v>12</v>
      </c>
      <c r="E6" s="140" t="s">
        <v>13</v>
      </c>
      <c r="F6" s="132"/>
      <c r="G6" s="131" t="s">
        <v>14</v>
      </c>
      <c r="H6" s="16" t="s">
        <v>15</v>
      </c>
      <c r="I6" s="140" t="s">
        <v>12</v>
      </c>
      <c r="J6" s="140" t="s">
        <v>13</v>
      </c>
      <c r="K6" s="135"/>
      <c r="L6" s="142"/>
      <c r="M6" s="15" t="s">
        <v>16</v>
      </c>
      <c r="N6" s="140" t="s">
        <v>17</v>
      </c>
      <c r="O6" s="140" t="s">
        <v>13</v>
      </c>
      <c r="P6" s="16" t="s">
        <v>16</v>
      </c>
      <c r="Q6" s="16" t="s">
        <v>18</v>
      </c>
      <c r="R6" s="140" t="s">
        <v>13</v>
      </c>
      <c r="S6" s="138"/>
      <c r="T6" s="17" t="s">
        <v>19</v>
      </c>
    </row>
    <row r="7" spans="1:24">
      <c r="A7" s="126"/>
      <c r="B7" s="18" t="s">
        <v>20</v>
      </c>
      <c r="C7" s="19" t="s">
        <v>21</v>
      </c>
      <c r="D7" s="19" t="s">
        <v>21</v>
      </c>
      <c r="E7" s="139"/>
      <c r="F7" s="133"/>
      <c r="G7" s="133"/>
      <c r="H7" s="19" t="s">
        <v>22</v>
      </c>
      <c r="I7" s="139"/>
      <c r="J7" s="139"/>
      <c r="K7" s="136"/>
      <c r="L7" s="143"/>
      <c r="M7" s="18" t="s">
        <v>23</v>
      </c>
      <c r="N7" s="139"/>
      <c r="O7" s="139"/>
      <c r="P7" s="19" t="s">
        <v>24</v>
      </c>
      <c r="Q7" s="19" t="s">
        <v>25</v>
      </c>
      <c r="R7" s="139"/>
      <c r="S7" s="139"/>
      <c r="T7" s="19" t="s">
        <v>26</v>
      </c>
    </row>
    <row r="8" spans="1:24">
      <c r="A8" s="127"/>
      <c r="B8" s="20">
        <v>1</v>
      </c>
      <c r="C8" s="21">
        <v>2</v>
      </c>
      <c r="D8" s="21">
        <v>3</v>
      </c>
      <c r="E8" s="21">
        <v>4</v>
      </c>
      <c r="F8" s="21">
        <v>5</v>
      </c>
      <c r="G8" s="20">
        <v>6</v>
      </c>
      <c r="H8" s="21">
        <v>7</v>
      </c>
      <c r="I8" s="21">
        <v>8</v>
      </c>
      <c r="J8" s="21">
        <v>9</v>
      </c>
      <c r="K8" s="22">
        <v>10</v>
      </c>
      <c r="L8" s="23">
        <v>11</v>
      </c>
      <c r="M8" s="20">
        <v>12</v>
      </c>
      <c r="N8" s="21">
        <v>13</v>
      </c>
      <c r="O8" s="21">
        <v>14</v>
      </c>
      <c r="P8" s="21">
        <v>15</v>
      </c>
      <c r="Q8" s="21">
        <v>16</v>
      </c>
      <c r="R8" s="21">
        <v>17</v>
      </c>
      <c r="S8" s="20">
        <v>18</v>
      </c>
      <c r="T8" s="21">
        <v>19</v>
      </c>
    </row>
    <row r="9" spans="1:24" s="28" customFormat="1" ht="15" customHeight="1">
      <c r="A9" s="24" t="s">
        <v>27</v>
      </c>
      <c r="B9" s="25">
        <v>2358.1</v>
      </c>
      <c r="C9" s="25">
        <v>294.2</v>
      </c>
      <c r="D9" s="25">
        <v>33.4</v>
      </c>
      <c r="E9" s="25">
        <v>2685.7</v>
      </c>
      <c r="F9" s="25">
        <v>24677.4</v>
      </c>
      <c r="G9" s="25">
        <v>302.60000000000002</v>
      </c>
      <c r="H9" s="25">
        <v>4156.3</v>
      </c>
      <c r="I9" s="25">
        <v>1473.2</v>
      </c>
      <c r="J9" s="25">
        <v>5932.1</v>
      </c>
      <c r="K9" s="25">
        <v>4546.3</v>
      </c>
      <c r="L9" s="26">
        <v>37841.5</v>
      </c>
      <c r="M9" s="25">
        <v>0</v>
      </c>
      <c r="N9" s="25">
        <v>27554.799999999999</v>
      </c>
      <c r="O9" s="25">
        <v>27554.799999999999</v>
      </c>
      <c r="P9" s="25">
        <v>1624</v>
      </c>
      <c r="Q9" s="25">
        <v>1167.5999999999999</v>
      </c>
      <c r="R9" s="25">
        <v>2791.6</v>
      </c>
      <c r="S9" s="25">
        <v>3629.5</v>
      </c>
      <c r="T9" s="25">
        <v>3865.6</v>
      </c>
      <c r="U9" s="27">
        <v>37841.5</v>
      </c>
      <c r="V9" s="28">
        <v>0</v>
      </c>
    </row>
    <row r="10" spans="1:24" s="28" customFormat="1" ht="15" customHeight="1">
      <c r="A10" s="24" t="s">
        <v>28</v>
      </c>
      <c r="B10" s="25">
        <v>2400.8000000000002</v>
      </c>
      <c r="C10" s="25">
        <v>214.9</v>
      </c>
      <c r="D10" s="25">
        <v>1506.8</v>
      </c>
      <c r="E10" s="25">
        <v>4122.5</v>
      </c>
      <c r="F10" s="25">
        <v>28802.400000000001</v>
      </c>
      <c r="G10" s="25">
        <v>1115.2</v>
      </c>
      <c r="H10" s="25">
        <v>687.1</v>
      </c>
      <c r="I10" s="25">
        <v>4087.1</v>
      </c>
      <c r="J10" s="25">
        <v>5889.4</v>
      </c>
      <c r="K10" s="25">
        <v>8200.2000000000007</v>
      </c>
      <c r="L10" s="26">
        <v>47014.5</v>
      </c>
      <c r="M10" s="25">
        <v>0</v>
      </c>
      <c r="N10" s="25">
        <v>31026.9</v>
      </c>
      <c r="O10" s="25">
        <v>31026.9</v>
      </c>
      <c r="P10" s="25">
        <v>1161.7</v>
      </c>
      <c r="Q10" s="25">
        <v>1217.5999999999999</v>
      </c>
      <c r="R10" s="25">
        <v>2379.3000000000002</v>
      </c>
      <c r="S10" s="25">
        <v>4136.8999999999996</v>
      </c>
      <c r="T10" s="25">
        <v>9471.4</v>
      </c>
      <c r="U10" s="27">
        <v>47014.5</v>
      </c>
      <c r="V10" s="28">
        <v>0</v>
      </c>
    </row>
    <row r="11" spans="1:24" s="30" customFormat="1" ht="15" customHeight="1">
      <c r="A11" s="29" t="s">
        <v>29</v>
      </c>
      <c r="B11" s="25">
        <v>2505.4</v>
      </c>
      <c r="C11" s="25">
        <v>221</v>
      </c>
      <c r="D11" s="25">
        <v>1432.4</v>
      </c>
      <c r="E11" s="25">
        <v>4158.8</v>
      </c>
      <c r="F11" s="25">
        <v>29427.200000000001</v>
      </c>
      <c r="G11" s="25">
        <v>1175.9000000000001</v>
      </c>
      <c r="H11" s="25">
        <v>696.9</v>
      </c>
      <c r="I11" s="25">
        <v>4087</v>
      </c>
      <c r="J11" s="25">
        <v>5959.8</v>
      </c>
      <c r="K11" s="25">
        <v>8356</v>
      </c>
      <c r="L11" s="26">
        <v>47901.8</v>
      </c>
      <c r="M11" s="25">
        <v>0</v>
      </c>
      <c r="N11" s="25">
        <v>31905.200000000001</v>
      </c>
      <c r="O11" s="25">
        <v>31905.200000000001</v>
      </c>
      <c r="P11" s="25">
        <v>1114.7</v>
      </c>
      <c r="Q11" s="25">
        <v>1196.9000000000001</v>
      </c>
      <c r="R11" s="25">
        <v>2311.6</v>
      </c>
      <c r="S11" s="25">
        <v>4053.7</v>
      </c>
      <c r="T11" s="25">
        <v>9631.2999999999993</v>
      </c>
      <c r="U11" s="27">
        <v>47901.8</v>
      </c>
      <c r="V11" s="28">
        <v>0</v>
      </c>
    </row>
    <row r="12" spans="1:24" s="28" customFormat="1" ht="15" customHeight="1">
      <c r="A12" s="24" t="s">
        <v>30</v>
      </c>
      <c r="B12" s="25">
        <v>3152.7</v>
      </c>
      <c r="C12" s="25">
        <v>230.2</v>
      </c>
      <c r="D12" s="25">
        <v>1371.9</v>
      </c>
      <c r="E12" s="25">
        <v>4754.8</v>
      </c>
      <c r="F12" s="25">
        <v>33957.800000000003</v>
      </c>
      <c r="G12" s="25">
        <v>1142.8</v>
      </c>
      <c r="H12" s="25">
        <v>683</v>
      </c>
      <c r="I12" s="25">
        <v>3291.9</v>
      </c>
      <c r="J12" s="25">
        <v>5117.7</v>
      </c>
      <c r="K12" s="25">
        <v>13984.5</v>
      </c>
      <c r="L12" s="26">
        <v>57814.8</v>
      </c>
      <c r="M12" s="25">
        <v>0</v>
      </c>
      <c r="N12" s="25">
        <v>29893.7</v>
      </c>
      <c r="O12" s="25">
        <v>29893.7</v>
      </c>
      <c r="P12" s="25">
        <v>474.8</v>
      </c>
      <c r="Q12" s="25">
        <v>1516.2</v>
      </c>
      <c r="R12" s="25">
        <v>1991</v>
      </c>
      <c r="S12" s="25">
        <v>4562.7</v>
      </c>
      <c r="T12" s="25">
        <v>21367.4</v>
      </c>
      <c r="U12" s="31">
        <v>57814.8</v>
      </c>
      <c r="V12" s="32">
        <v>0</v>
      </c>
      <c r="W12" s="32"/>
      <c r="X12" s="32"/>
    </row>
    <row r="13" spans="1:24" s="28" customFormat="1" ht="15" customHeight="1">
      <c r="A13" s="24" t="s">
        <v>31</v>
      </c>
      <c r="B13" s="33">
        <v>1558.7</v>
      </c>
      <c r="C13" s="33">
        <v>113.4</v>
      </c>
      <c r="D13" s="34">
        <f>1091+32.3</f>
        <v>1123.3</v>
      </c>
      <c r="E13" s="33">
        <f>B13+C13+D13</f>
        <v>2795.4</v>
      </c>
      <c r="F13" s="33">
        <v>8790.7999999999993</v>
      </c>
      <c r="G13" s="33">
        <v>827.9</v>
      </c>
      <c r="H13" s="33">
        <v>216.3</v>
      </c>
      <c r="I13" s="33">
        <f>580.3+9.2</f>
        <v>589.5</v>
      </c>
      <c r="J13" s="33">
        <f>G13+H13+I13</f>
        <v>1633.7</v>
      </c>
      <c r="K13" s="33">
        <f>3.1+497.2+201.5+114.6</f>
        <v>816.4</v>
      </c>
      <c r="L13" s="35">
        <f>E13+F13+J13+K13</f>
        <v>14036.3</v>
      </c>
      <c r="M13" s="25">
        <v>0</v>
      </c>
      <c r="N13" s="33">
        <v>8659.2000000000007</v>
      </c>
      <c r="O13" s="33">
        <f>M13+N13</f>
        <v>8659.2000000000007</v>
      </c>
      <c r="P13" s="33">
        <v>109</v>
      </c>
      <c r="Q13" s="33">
        <v>575.6</v>
      </c>
      <c r="R13" s="33">
        <f>P13+Q13</f>
        <v>684.6</v>
      </c>
      <c r="S13" s="34">
        <v>2385.1</v>
      </c>
      <c r="T13" s="33">
        <f>2.2+227.5+477+34.6+72.4+202.1+1291.6</f>
        <v>2307.4</v>
      </c>
      <c r="U13" s="27">
        <v>10611</v>
      </c>
      <c r="V13" s="28">
        <v>0</v>
      </c>
    </row>
    <row r="14" spans="1:24" s="38" customFormat="1" ht="15" customHeight="1">
      <c r="A14" s="24" t="s">
        <v>32</v>
      </c>
      <c r="B14" s="25">
        <v>2892.1</v>
      </c>
      <c r="C14" s="25">
        <v>137.5</v>
      </c>
      <c r="D14" s="25">
        <v>1148.4000000000001</v>
      </c>
      <c r="E14" s="25">
        <v>4178</v>
      </c>
      <c r="F14" s="25">
        <v>15619.5</v>
      </c>
      <c r="G14" s="25">
        <v>796.5</v>
      </c>
      <c r="H14" s="25">
        <v>596.70000000000005</v>
      </c>
      <c r="I14" s="25">
        <v>879.2</v>
      </c>
      <c r="J14" s="25">
        <v>2272.4</v>
      </c>
      <c r="K14" s="25">
        <v>3222.8</v>
      </c>
      <c r="L14" s="26">
        <v>25292.7</v>
      </c>
      <c r="M14" s="25">
        <v>0</v>
      </c>
      <c r="N14" s="25">
        <v>16094.7</v>
      </c>
      <c r="O14" s="25">
        <v>16094.7</v>
      </c>
      <c r="P14" s="25">
        <v>137.4</v>
      </c>
      <c r="Q14" s="25">
        <v>1433.4</v>
      </c>
      <c r="R14" s="25">
        <v>1570.8</v>
      </c>
      <c r="S14" s="25">
        <v>3782.4</v>
      </c>
      <c r="T14" s="25">
        <v>3844.8</v>
      </c>
      <c r="U14" s="36"/>
      <c r="V14" s="14"/>
      <c r="W14" s="37"/>
      <c r="X14" s="37"/>
    </row>
    <row r="15" spans="1:24" s="38" customFormat="1" ht="15" customHeight="1">
      <c r="A15" s="24" t="s">
        <v>33</v>
      </c>
      <c r="B15" s="25">
        <v>5393</v>
      </c>
      <c r="C15" s="25">
        <v>192.6</v>
      </c>
      <c r="D15" s="25">
        <v>938.6</v>
      </c>
      <c r="E15" s="25">
        <v>6524.2</v>
      </c>
      <c r="F15" s="25">
        <v>25751.4</v>
      </c>
      <c r="G15" s="25">
        <v>0</v>
      </c>
      <c r="H15" s="25">
        <v>0</v>
      </c>
      <c r="I15" s="25">
        <v>2618.8000000000002</v>
      </c>
      <c r="J15" s="25">
        <v>2618.8000000000002</v>
      </c>
      <c r="K15" s="25">
        <v>5120.3</v>
      </c>
      <c r="L15" s="26">
        <v>40014.699999999997</v>
      </c>
      <c r="M15" s="25">
        <v>0</v>
      </c>
      <c r="N15" s="25">
        <v>23699.8</v>
      </c>
      <c r="O15" s="25">
        <v>23699.8</v>
      </c>
      <c r="P15" s="25">
        <v>0</v>
      </c>
      <c r="Q15" s="25">
        <v>0</v>
      </c>
      <c r="R15" s="25">
        <v>3384.8</v>
      </c>
      <c r="S15" s="25">
        <v>9928.7999999999993</v>
      </c>
      <c r="T15" s="25">
        <v>3001.4</v>
      </c>
      <c r="U15" s="27"/>
      <c r="V15" s="28"/>
    </row>
    <row r="16" spans="1:24" s="38" customFormat="1" ht="15" customHeight="1">
      <c r="A16" s="24" t="s">
        <v>34</v>
      </c>
      <c r="B16" s="25">
        <v>9474.92</v>
      </c>
      <c r="C16" s="25">
        <v>247.72</v>
      </c>
      <c r="D16" s="25">
        <v>1121.56</v>
      </c>
      <c r="E16" s="25">
        <v>10844.2</v>
      </c>
      <c r="F16" s="25">
        <v>48936.4</v>
      </c>
      <c r="G16" s="25">
        <v>785.5</v>
      </c>
      <c r="H16" s="25">
        <v>1969.6</v>
      </c>
      <c r="I16" s="25">
        <v>1201.67</v>
      </c>
      <c r="J16" s="25">
        <v>3956.7</v>
      </c>
      <c r="K16" s="25">
        <v>5397.6</v>
      </c>
      <c r="L16" s="26">
        <v>69134.899999999994</v>
      </c>
      <c r="M16" s="25">
        <v>0</v>
      </c>
      <c r="N16" s="25">
        <v>43077.8</v>
      </c>
      <c r="O16" s="25">
        <v>43077.8</v>
      </c>
      <c r="P16" s="25">
        <v>294.3</v>
      </c>
      <c r="Q16" s="25">
        <v>4750</v>
      </c>
      <c r="R16" s="25">
        <v>5044.3999999999996</v>
      </c>
      <c r="S16" s="25">
        <v>15942.9</v>
      </c>
      <c r="T16" s="25">
        <v>5069.8</v>
      </c>
      <c r="U16" s="27"/>
      <c r="V16" s="28"/>
    </row>
    <row r="17" spans="1:26" s="44" customFormat="1" ht="15" customHeight="1">
      <c r="A17" s="39" t="s">
        <v>35</v>
      </c>
      <c r="B17" s="40">
        <v>14739.98</v>
      </c>
      <c r="C17" s="40">
        <v>828.66</v>
      </c>
      <c r="D17" s="40">
        <v>-357.08</v>
      </c>
      <c r="E17" s="40">
        <v>15211.6</v>
      </c>
      <c r="F17" s="40">
        <v>77448.81</v>
      </c>
      <c r="G17" s="40">
        <v>750.65</v>
      </c>
      <c r="H17" s="40">
        <v>3087.1</v>
      </c>
      <c r="I17" s="40">
        <v>403.2</v>
      </c>
      <c r="J17" s="40">
        <v>4240.95</v>
      </c>
      <c r="K17" s="41">
        <v>11822.3</v>
      </c>
      <c r="L17" s="41">
        <v>108723.7</v>
      </c>
      <c r="M17" s="40">
        <v>0</v>
      </c>
      <c r="N17" s="40">
        <v>65670.509999999995</v>
      </c>
      <c r="O17" s="40">
        <v>65670.05</v>
      </c>
      <c r="P17" s="40">
        <v>2090.19</v>
      </c>
      <c r="Q17" s="40">
        <v>4868.49</v>
      </c>
      <c r="R17" s="40">
        <v>6958.68</v>
      </c>
      <c r="S17" s="41">
        <v>26278.25</v>
      </c>
      <c r="T17" s="41">
        <v>9816.76</v>
      </c>
      <c r="U17" s="42"/>
      <c r="V17" s="43"/>
    </row>
    <row r="18" spans="1:26" s="37" customFormat="1" ht="12" customHeight="1">
      <c r="A18" s="14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6"/>
      <c r="M18" s="45"/>
      <c r="N18" s="45"/>
      <c r="O18" s="45"/>
      <c r="P18" s="45"/>
      <c r="Q18" s="45"/>
      <c r="R18" s="45"/>
      <c r="S18" s="45"/>
      <c r="T18" s="45"/>
      <c r="U18" s="36"/>
      <c r="V18" s="14"/>
    </row>
    <row r="19" spans="1:26" ht="12" customHeight="1">
      <c r="B19" s="47"/>
      <c r="C19" s="47"/>
      <c r="D19" s="47"/>
      <c r="E19" s="47"/>
      <c r="F19" s="47"/>
      <c r="G19" s="45"/>
      <c r="H19" s="45"/>
      <c r="I19" s="47"/>
      <c r="J19" s="47"/>
      <c r="K19" s="47"/>
      <c r="L19" s="48"/>
      <c r="M19" s="45"/>
      <c r="N19" s="47"/>
      <c r="O19" s="47"/>
      <c r="P19" s="45"/>
      <c r="Q19" s="45"/>
      <c r="R19" s="47"/>
      <c r="S19" s="47"/>
      <c r="T19" s="47"/>
      <c r="U19" s="36"/>
      <c r="W19" s="37"/>
      <c r="X19" s="37"/>
      <c r="Y19" s="37"/>
      <c r="Z19" s="37"/>
    </row>
    <row r="20" spans="1:26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50"/>
      <c r="M20" s="49"/>
      <c r="N20" s="49"/>
      <c r="O20" s="49"/>
      <c r="P20" s="49"/>
      <c r="Q20" s="49"/>
      <c r="R20" s="49"/>
      <c r="S20" s="49"/>
      <c r="T20" s="49"/>
      <c r="U20" s="36"/>
      <c r="W20" s="37"/>
      <c r="X20" s="37"/>
    </row>
    <row r="21" spans="1:26">
      <c r="A21" s="51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6"/>
      <c r="M21" s="45"/>
      <c r="N21" s="45"/>
      <c r="O21" s="45"/>
      <c r="P21" s="45"/>
      <c r="Q21" s="45"/>
      <c r="R21" s="45"/>
      <c r="S21" s="45"/>
      <c r="T21" s="45"/>
    </row>
    <row r="22" spans="1:26">
      <c r="B22" s="51"/>
      <c r="C22" s="51"/>
      <c r="D22" s="51"/>
      <c r="E22" s="51"/>
      <c r="F22" s="51"/>
      <c r="G22" s="51"/>
      <c r="H22" s="51"/>
      <c r="I22" s="51"/>
      <c r="J22" s="51"/>
      <c r="K22" s="51"/>
    </row>
  </sheetData>
  <mergeCells count="16">
    <mergeCell ref="M5:O5"/>
    <mergeCell ref="P5:R5"/>
    <mergeCell ref="S5:S7"/>
    <mergeCell ref="E6:E7"/>
    <mergeCell ref="G6:G7"/>
    <mergeCell ref="I6:I7"/>
    <mergeCell ref="J6:J7"/>
    <mergeCell ref="N6:N7"/>
    <mergeCell ref="O6:O7"/>
    <mergeCell ref="R6:R7"/>
    <mergeCell ref="L5:L7"/>
    <mergeCell ref="A5:A8"/>
    <mergeCell ref="B5:E5"/>
    <mergeCell ref="F5:F7"/>
    <mergeCell ref="G5:J5"/>
    <mergeCell ref="K5:K7"/>
  </mergeCells>
  <printOptions horizontalCentered="1"/>
  <pageMargins left="0.511811023622047" right="0.511811023622047" top="0.98425196850393704" bottom="0" header="0.511811023622047" footer="0.196850393700787"/>
  <pageSetup paperSize="9" firstPageNumber="45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T28"/>
  <sheetViews>
    <sheetView zoomScaleSheetLayoutView="85" workbookViewId="0">
      <selection activeCell="F42" sqref="F42"/>
    </sheetView>
  </sheetViews>
  <sheetFormatPr defaultRowHeight="9.9499999999999993" customHeight="1"/>
  <cols>
    <col min="1" max="1" width="13.6640625" customWidth="1"/>
    <col min="2" max="3" width="9.5" customWidth="1"/>
    <col min="5" max="5" width="10.5" customWidth="1"/>
    <col min="6" max="6" width="10.6640625" customWidth="1"/>
    <col min="7" max="7" width="9.6640625" customWidth="1"/>
    <col min="8" max="8" width="10.5" customWidth="1"/>
    <col min="9" max="9" width="9.5" customWidth="1"/>
    <col min="10" max="10" width="10.33203125" customWidth="1"/>
    <col min="11" max="11" width="9.83203125" customWidth="1"/>
    <col min="12" max="12" width="11.6640625" customWidth="1"/>
    <col min="13" max="13" width="13.6640625" customWidth="1"/>
    <col min="14" max="14" width="10.33203125" customWidth="1"/>
    <col min="15" max="15" width="10.1640625" customWidth="1"/>
    <col min="16" max="16" width="9.33203125" customWidth="1"/>
    <col min="17" max="18" width="10" customWidth="1"/>
    <col min="19" max="19" width="10.1640625" customWidth="1"/>
    <col min="20" max="20" width="10.83203125" customWidth="1"/>
    <col min="21" max="21" width="10.5" customWidth="1"/>
    <col min="22" max="24" width="10.83203125" customWidth="1"/>
  </cols>
  <sheetData>
    <row r="1" spans="1:24" s="52" customFormat="1" ht="14.1" customHeight="1">
      <c r="A1" s="1" t="s">
        <v>90</v>
      </c>
      <c r="B1" s="2"/>
      <c r="C1" s="2"/>
      <c r="D1" s="2"/>
      <c r="E1" s="2"/>
      <c r="F1" s="3"/>
      <c r="G1" s="3"/>
      <c r="H1" s="3"/>
      <c r="I1" s="3"/>
      <c r="J1" s="3"/>
      <c r="K1" s="3"/>
      <c r="L1" s="4"/>
      <c r="M1" s="1" t="s">
        <v>36</v>
      </c>
      <c r="N1" s="3"/>
      <c r="O1" s="3"/>
      <c r="P1" s="3"/>
      <c r="Q1" s="3"/>
      <c r="R1" s="3"/>
      <c r="S1" s="3"/>
      <c r="T1" s="3"/>
      <c r="U1" s="3"/>
      <c r="V1" s="3"/>
      <c r="W1" s="3"/>
      <c r="X1" s="4"/>
    </row>
    <row r="2" spans="1:24" s="52" customFormat="1" ht="14.1" customHeight="1">
      <c r="A2" s="6"/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6"/>
      <c r="N2" s="8"/>
      <c r="O2" s="8"/>
      <c r="P2" s="8"/>
      <c r="Q2" s="8"/>
      <c r="R2" s="8"/>
      <c r="S2" s="8"/>
      <c r="T2" s="8"/>
      <c r="U2" s="8"/>
      <c r="V2" s="8"/>
      <c r="W2" s="8"/>
      <c r="X2" s="9"/>
    </row>
    <row r="3" spans="1:24" s="52" customFormat="1" ht="14.1" customHeight="1">
      <c r="A3" s="53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53"/>
      <c r="N3" s="8"/>
      <c r="O3" s="8"/>
      <c r="P3" s="8"/>
      <c r="Q3" s="8"/>
      <c r="R3" s="8"/>
      <c r="S3" s="8"/>
      <c r="T3" s="8"/>
      <c r="U3" s="8"/>
      <c r="V3" s="8"/>
      <c r="W3" s="8"/>
      <c r="X3" s="9"/>
    </row>
    <row r="4" spans="1:24" s="52" customFormat="1" ht="14.1" customHeight="1">
      <c r="A4" s="10" t="s">
        <v>0</v>
      </c>
      <c r="B4" s="11"/>
      <c r="C4" s="5"/>
      <c r="D4" s="5"/>
      <c r="E4" s="5"/>
      <c r="F4" s="5"/>
      <c r="G4" s="5"/>
      <c r="H4" s="5"/>
      <c r="I4" s="5"/>
      <c r="J4" s="5"/>
      <c r="K4" s="5"/>
      <c r="L4" s="54"/>
      <c r="M4" s="10" t="s">
        <v>0</v>
      </c>
      <c r="N4" s="5"/>
      <c r="O4" s="5"/>
      <c r="P4" s="5"/>
      <c r="Q4" s="5"/>
      <c r="R4" s="5"/>
      <c r="S4" s="5"/>
      <c r="T4" s="5"/>
      <c r="U4" s="5"/>
      <c r="V4" s="5"/>
      <c r="W4" s="5"/>
      <c r="X4" s="54"/>
    </row>
    <row r="5" spans="1:24" s="55" customFormat="1" ht="9.9499999999999993" customHeight="1">
      <c r="A5" s="125" t="s">
        <v>1</v>
      </c>
      <c r="B5" s="128" t="s">
        <v>2</v>
      </c>
      <c r="C5" s="129"/>
      <c r="D5" s="129"/>
      <c r="E5" s="130"/>
      <c r="F5" s="131" t="s">
        <v>3</v>
      </c>
      <c r="G5" s="128" t="s">
        <v>4</v>
      </c>
      <c r="H5" s="129"/>
      <c r="I5" s="129"/>
      <c r="J5" s="130"/>
      <c r="K5" s="134" t="s">
        <v>37</v>
      </c>
      <c r="L5" s="141" t="s">
        <v>6</v>
      </c>
      <c r="M5" s="125" t="s">
        <v>1</v>
      </c>
      <c r="N5" s="128" t="s">
        <v>7</v>
      </c>
      <c r="O5" s="129"/>
      <c r="P5" s="129"/>
      <c r="Q5" s="129"/>
      <c r="R5" s="129"/>
      <c r="S5" s="130"/>
      <c r="T5" s="128" t="s">
        <v>8</v>
      </c>
      <c r="U5" s="129"/>
      <c r="V5" s="130"/>
      <c r="W5" s="131" t="s">
        <v>9</v>
      </c>
      <c r="X5" s="131" t="s">
        <v>38</v>
      </c>
    </row>
    <row r="6" spans="1:24" s="55" customFormat="1" ht="9.9499999999999993" customHeight="1">
      <c r="A6" s="126"/>
      <c r="B6" s="15" t="s">
        <v>10</v>
      </c>
      <c r="C6" s="16" t="s">
        <v>11</v>
      </c>
      <c r="D6" s="16" t="s">
        <v>12</v>
      </c>
      <c r="E6" s="140" t="s">
        <v>13</v>
      </c>
      <c r="F6" s="132"/>
      <c r="G6" s="131" t="s">
        <v>14</v>
      </c>
      <c r="H6" s="16" t="s">
        <v>15</v>
      </c>
      <c r="I6" s="140" t="s">
        <v>12</v>
      </c>
      <c r="J6" s="140" t="s">
        <v>13</v>
      </c>
      <c r="K6" s="135"/>
      <c r="L6" s="142"/>
      <c r="M6" s="126"/>
      <c r="N6" s="15" t="s">
        <v>39</v>
      </c>
      <c r="O6" s="140" t="s">
        <v>40</v>
      </c>
      <c r="P6" s="140" t="s">
        <v>41</v>
      </c>
      <c r="Q6" s="140" t="s">
        <v>42</v>
      </c>
      <c r="R6" s="140" t="s">
        <v>43</v>
      </c>
      <c r="S6" s="140" t="s">
        <v>13</v>
      </c>
      <c r="T6" s="16" t="s">
        <v>16</v>
      </c>
      <c r="U6" s="140" t="s">
        <v>43</v>
      </c>
      <c r="V6" s="140" t="s">
        <v>13</v>
      </c>
      <c r="W6" s="138"/>
      <c r="X6" s="132"/>
    </row>
    <row r="7" spans="1:24" s="55" customFormat="1" ht="9.9499999999999993" customHeight="1">
      <c r="A7" s="126"/>
      <c r="B7" s="18" t="s">
        <v>20</v>
      </c>
      <c r="C7" s="19" t="s">
        <v>21</v>
      </c>
      <c r="D7" s="19" t="s">
        <v>21</v>
      </c>
      <c r="E7" s="139"/>
      <c r="F7" s="133"/>
      <c r="G7" s="133"/>
      <c r="H7" s="19" t="s">
        <v>22</v>
      </c>
      <c r="I7" s="139"/>
      <c r="J7" s="139"/>
      <c r="K7" s="136"/>
      <c r="L7" s="143"/>
      <c r="M7" s="126"/>
      <c r="N7" s="18" t="s">
        <v>44</v>
      </c>
      <c r="O7" s="139"/>
      <c r="P7" s="139"/>
      <c r="Q7" s="139"/>
      <c r="R7" s="139"/>
      <c r="S7" s="139"/>
      <c r="T7" s="19" t="s">
        <v>24</v>
      </c>
      <c r="U7" s="139"/>
      <c r="V7" s="139"/>
      <c r="W7" s="139"/>
      <c r="X7" s="133"/>
    </row>
    <row r="8" spans="1:24" s="55" customFormat="1" ht="9.9499999999999993" customHeight="1">
      <c r="A8" s="127"/>
      <c r="B8" s="20">
        <v>1</v>
      </c>
      <c r="C8" s="21">
        <v>2</v>
      </c>
      <c r="D8" s="21">
        <v>3</v>
      </c>
      <c r="E8" s="21">
        <v>4</v>
      </c>
      <c r="F8" s="21">
        <v>5</v>
      </c>
      <c r="G8" s="20">
        <v>6</v>
      </c>
      <c r="H8" s="21">
        <v>7</v>
      </c>
      <c r="I8" s="21">
        <v>8</v>
      </c>
      <c r="J8" s="21">
        <v>9</v>
      </c>
      <c r="K8" s="22">
        <v>10</v>
      </c>
      <c r="L8" s="23">
        <v>11</v>
      </c>
      <c r="M8" s="127"/>
      <c r="N8" s="20">
        <v>12</v>
      </c>
      <c r="O8" s="21">
        <v>13</v>
      </c>
      <c r="P8" s="21">
        <v>14</v>
      </c>
      <c r="Q8" s="21">
        <v>15</v>
      </c>
      <c r="R8" s="21">
        <v>16</v>
      </c>
      <c r="S8" s="21">
        <v>17</v>
      </c>
      <c r="T8" s="21">
        <v>18</v>
      </c>
      <c r="U8" s="21">
        <v>19</v>
      </c>
      <c r="V8" s="21">
        <v>20</v>
      </c>
      <c r="W8" s="21">
        <v>21</v>
      </c>
      <c r="X8" s="20">
        <v>22</v>
      </c>
    </row>
    <row r="9" spans="1:24" s="60" customFormat="1" ht="9.9499999999999993" customHeight="1">
      <c r="A9" s="24" t="s">
        <v>45</v>
      </c>
      <c r="B9" s="56">
        <v>93.7</v>
      </c>
      <c r="C9" s="57">
        <v>1.4</v>
      </c>
      <c r="D9" s="57">
        <v>0</v>
      </c>
      <c r="E9" s="57">
        <v>95.1</v>
      </c>
      <c r="F9" s="57">
        <v>195.7</v>
      </c>
      <c r="G9" s="58">
        <v>0</v>
      </c>
      <c r="H9" s="57">
        <v>0.7</v>
      </c>
      <c r="I9" s="58">
        <v>0</v>
      </c>
      <c r="J9" s="57">
        <v>0.7</v>
      </c>
      <c r="K9" s="56">
        <v>119.4</v>
      </c>
      <c r="L9" s="59">
        <v>410.9</v>
      </c>
      <c r="M9" s="24" t="s">
        <v>45</v>
      </c>
      <c r="N9" s="56">
        <v>134.19999999999999</v>
      </c>
      <c r="O9" s="57">
        <v>30.4</v>
      </c>
      <c r="P9" s="57">
        <v>52.8</v>
      </c>
      <c r="Q9" s="57">
        <v>0</v>
      </c>
      <c r="R9" s="57">
        <v>0</v>
      </c>
      <c r="S9" s="57">
        <v>217.4</v>
      </c>
      <c r="T9" s="57">
        <v>2.9</v>
      </c>
      <c r="U9" s="57">
        <v>76.5</v>
      </c>
      <c r="V9" s="57">
        <v>79.400000000000006</v>
      </c>
      <c r="W9" s="56">
        <v>83.8</v>
      </c>
      <c r="X9" s="56">
        <v>30.3</v>
      </c>
    </row>
    <row r="10" spans="1:24" s="60" customFormat="1" ht="9.9499999999999993" customHeight="1">
      <c r="A10" s="24" t="s">
        <v>46</v>
      </c>
      <c r="B10" s="56">
        <v>232.2</v>
      </c>
      <c r="C10" s="57">
        <v>4.9000000000000004</v>
      </c>
      <c r="D10" s="57">
        <v>0.6</v>
      </c>
      <c r="E10" s="57">
        <v>237.7</v>
      </c>
      <c r="F10" s="57">
        <v>647.70000000000005</v>
      </c>
      <c r="G10" s="58">
        <v>0</v>
      </c>
      <c r="H10" s="57">
        <v>4.4000000000000004</v>
      </c>
      <c r="I10" s="58">
        <v>0</v>
      </c>
      <c r="J10" s="57">
        <v>4.4000000000000004</v>
      </c>
      <c r="K10" s="56">
        <v>205.7</v>
      </c>
      <c r="L10" s="59">
        <v>1095.5</v>
      </c>
      <c r="M10" s="24" t="s">
        <v>46</v>
      </c>
      <c r="N10" s="56">
        <v>301.89999999999998</v>
      </c>
      <c r="O10" s="57">
        <v>176.9</v>
      </c>
      <c r="P10" s="57">
        <v>131</v>
      </c>
      <c r="Q10" s="57">
        <v>26.3</v>
      </c>
      <c r="R10" s="57">
        <v>34.5</v>
      </c>
      <c r="S10" s="57">
        <v>670.6</v>
      </c>
      <c r="T10" s="57">
        <v>35.200000000000003</v>
      </c>
      <c r="U10" s="57">
        <v>198.7</v>
      </c>
      <c r="V10" s="57">
        <v>233.9</v>
      </c>
      <c r="W10" s="57">
        <v>95.8</v>
      </c>
      <c r="X10" s="56">
        <v>95.2</v>
      </c>
    </row>
    <row r="11" spans="1:24" s="60" customFormat="1" ht="9.9499999999999993" customHeight="1">
      <c r="A11" s="24" t="s">
        <v>47</v>
      </c>
      <c r="B11" s="56">
        <v>485.2</v>
      </c>
      <c r="C11" s="57">
        <v>7.9</v>
      </c>
      <c r="D11" s="57">
        <v>1.3</v>
      </c>
      <c r="E11" s="57">
        <v>494.4</v>
      </c>
      <c r="F11" s="57">
        <v>1730.6</v>
      </c>
      <c r="G11" s="58">
        <v>0</v>
      </c>
      <c r="H11" s="57">
        <v>48.3</v>
      </c>
      <c r="I11" s="58">
        <v>0</v>
      </c>
      <c r="J11" s="57">
        <v>48.3</v>
      </c>
      <c r="K11" s="56">
        <v>226.6</v>
      </c>
      <c r="L11" s="59">
        <v>2499.9</v>
      </c>
      <c r="M11" s="24" t="s">
        <v>47</v>
      </c>
      <c r="N11" s="56">
        <v>532.4</v>
      </c>
      <c r="O11" s="57">
        <v>504.8</v>
      </c>
      <c r="P11" s="57">
        <v>729.5</v>
      </c>
      <c r="Q11" s="57">
        <v>54.5</v>
      </c>
      <c r="R11" s="57">
        <v>31.8</v>
      </c>
      <c r="S11" s="57">
        <v>1853</v>
      </c>
      <c r="T11" s="57">
        <v>97.6</v>
      </c>
      <c r="U11" s="57">
        <v>186.9</v>
      </c>
      <c r="V11" s="57">
        <v>284.5</v>
      </c>
      <c r="W11" s="57">
        <v>124.4</v>
      </c>
      <c r="X11" s="56">
        <v>238</v>
      </c>
    </row>
    <row r="12" spans="1:24" s="60" customFormat="1" ht="9.9499999999999993" customHeight="1">
      <c r="A12" s="24" t="s">
        <v>48</v>
      </c>
      <c r="B12" s="56">
        <v>635.6</v>
      </c>
      <c r="C12" s="57">
        <v>21.8</v>
      </c>
      <c r="D12" s="57">
        <v>15.7</v>
      </c>
      <c r="E12" s="57">
        <v>673.1</v>
      </c>
      <c r="F12" s="57">
        <v>3700.4</v>
      </c>
      <c r="G12" s="58">
        <v>0</v>
      </c>
      <c r="H12" s="57">
        <v>239.9</v>
      </c>
      <c r="I12" s="57">
        <v>5.2</v>
      </c>
      <c r="J12" s="57">
        <v>245.1</v>
      </c>
      <c r="K12" s="56">
        <v>498.8</v>
      </c>
      <c r="L12" s="59">
        <v>5117.3999999999996</v>
      </c>
      <c r="M12" s="24" t="s">
        <v>48</v>
      </c>
      <c r="N12" s="56">
        <v>680.3</v>
      </c>
      <c r="O12" s="57">
        <v>1001.7</v>
      </c>
      <c r="P12" s="57">
        <v>1673.6</v>
      </c>
      <c r="Q12" s="57">
        <v>185</v>
      </c>
      <c r="R12" s="57">
        <v>126.5</v>
      </c>
      <c r="S12" s="57">
        <v>3667.1</v>
      </c>
      <c r="T12" s="57">
        <v>413.2</v>
      </c>
      <c r="U12" s="57">
        <v>341.5</v>
      </c>
      <c r="V12" s="57">
        <v>754.7</v>
      </c>
      <c r="W12" s="57">
        <v>342.3</v>
      </c>
      <c r="X12" s="56">
        <v>353.4</v>
      </c>
    </row>
    <row r="13" spans="1:24" s="60" customFormat="1" ht="9.9499999999999993" customHeight="1">
      <c r="A13" s="24" t="s">
        <v>49</v>
      </c>
      <c r="B13" s="56">
        <v>732.8</v>
      </c>
      <c r="C13" s="57">
        <v>50.5</v>
      </c>
      <c r="D13" s="57">
        <v>17.600000000000001</v>
      </c>
      <c r="E13" s="57">
        <v>800.9</v>
      </c>
      <c r="F13" s="57">
        <v>6387</v>
      </c>
      <c r="G13" s="58">
        <v>0</v>
      </c>
      <c r="H13" s="57">
        <v>122.1</v>
      </c>
      <c r="I13" s="58">
        <v>0</v>
      </c>
      <c r="J13" s="57">
        <v>122.1</v>
      </c>
      <c r="K13" s="56">
        <v>915.9</v>
      </c>
      <c r="L13" s="59">
        <v>8225.9</v>
      </c>
      <c r="M13" s="24" t="s">
        <v>49</v>
      </c>
      <c r="N13" s="56">
        <v>964.3</v>
      </c>
      <c r="O13" s="57">
        <v>1586</v>
      </c>
      <c r="P13" s="57">
        <v>2207.1</v>
      </c>
      <c r="Q13" s="57">
        <v>310.3</v>
      </c>
      <c r="R13" s="57">
        <v>410</v>
      </c>
      <c r="S13" s="57">
        <v>5477.7</v>
      </c>
      <c r="T13" s="57">
        <v>1440.9</v>
      </c>
      <c r="U13" s="57">
        <v>317.60000000000002</v>
      </c>
      <c r="V13" s="57">
        <v>1758.5</v>
      </c>
      <c r="W13" s="57">
        <v>452.5</v>
      </c>
      <c r="X13" s="56">
        <v>537.20000000000005</v>
      </c>
    </row>
    <row r="14" spans="1:24" s="60" customFormat="1" ht="13.5" customHeight="1">
      <c r="A14" s="24" t="s">
        <v>50</v>
      </c>
      <c r="B14" s="56">
        <v>837.7</v>
      </c>
      <c r="C14" s="57">
        <v>96.8</v>
      </c>
      <c r="D14" s="57">
        <v>26.3</v>
      </c>
      <c r="E14" s="57">
        <v>960.8</v>
      </c>
      <c r="F14" s="57">
        <v>8036.6</v>
      </c>
      <c r="G14" s="58">
        <v>0</v>
      </c>
      <c r="H14" s="57">
        <v>82.8</v>
      </c>
      <c r="I14" s="58">
        <v>0</v>
      </c>
      <c r="J14" s="57">
        <v>82.8</v>
      </c>
      <c r="K14" s="56">
        <v>1552.8</v>
      </c>
      <c r="L14" s="59">
        <v>10633</v>
      </c>
      <c r="M14" s="24" t="s">
        <v>50</v>
      </c>
      <c r="N14" s="56">
        <v>1304.2</v>
      </c>
      <c r="O14" s="57">
        <v>2004.2</v>
      </c>
      <c r="P14" s="57">
        <v>3104.6</v>
      </c>
      <c r="Q14" s="57">
        <v>260.10000000000002</v>
      </c>
      <c r="R14" s="57">
        <v>545.70000000000005</v>
      </c>
      <c r="S14" s="57">
        <v>7218.8</v>
      </c>
      <c r="T14" s="57">
        <v>932.1</v>
      </c>
      <c r="U14" s="57">
        <v>330</v>
      </c>
      <c r="V14" s="57">
        <v>1262.0999999999999</v>
      </c>
      <c r="W14" s="57">
        <v>1133.5999999999999</v>
      </c>
      <c r="X14" s="56">
        <v>1018.5</v>
      </c>
    </row>
    <row r="15" spans="1:24" s="60" customFormat="1" ht="9.9499999999999993" customHeight="1">
      <c r="A15" s="24" t="s">
        <v>51</v>
      </c>
      <c r="B15" s="61">
        <v>945.1</v>
      </c>
      <c r="C15" s="61">
        <v>186</v>
      </c>
      <c r="D15" s="56">
        <v>315.7</v>
      </c>
      <c r="E15" s="57">
        <v>1446.8</v>
      </c>
      <c r="F15" s="61">
        <v>9748.6</v>
      </c>
      <c r="G15" s="58">
        <v>0</v>
      </c>
      <c r="H15" s="56">
        <v>175.9</v>
      </c>
      <c r="I15" s="58">
        <v>0</v>
      </c>
      <c r="J15" s="56">
        <v>175.9</v>
      </c>
      <c r="K15" s="62">
        <v>1678.4</v>
      </c>
      <c r="L15" s="63">
        <v>13049.7</v>
      </c>
      <c r="M15" s="24" t="s">
        <v>51</v>
      </c>
      <c r="N15" s="61">
        <v>1640</v>
      </c>
      <c r="O15" s="61">
        <v>2340.4</v>
      </c>
      <c r="P15" s="61">
        <v>4239.3999999999996</v>
      </c>
      <c r="Q15" s="61">
        <v>235.3</v>
      </c>
      <c r="R15" s="61">
        <v>607.70000000000005</v>
      </c>
      <c r="S15" s="61">
        <v>9062.7999999999993</v>
      </c>
      <c r="T15" s="56">
        <v>842.8</v>
      </c>
      <c r="U15" s="57">
        <v>286.39999999999998</v>
      </c>
      <c r="V15" s="57">
        <v>1129.2</v>
      </c>
      <c r="W15" s="61">
        <v>1728.6</v>
      </c>
      <c r="X15" s="56">
        <v>1129.0999999999999</v>
      </c>
    </row>
    <row r="16" spans="1:24" s="60" customFormat="1" ht="9.9499999999999993" customHeight="1">
      <c r="A16" s="24" t="s">
        <v>52</v>
      </c>
      <c r="B16" s="61">
        <v>1220.5999999999999</v>
      </c>
      <c r="C16" s="56">
        <v>242.6</v>
      </c>
      <c r="D16" s="56">
        <v>404.8</v>
      </c>
      <c r="E16" s="57">
        <v>1868</v>
      </c>
      <c r="F16" s="57">
        <v>11654</v>
      </c>
      <c r="G16" s="58">
        <v>0</v>
      </c>
      <c r="H16" s="57">
        <v>215</v>
      </c>
      <c r="I16" s="58">
        <v>0</v>
      </c>
      <c r="J16" s="56">
        <v>215</v>
      </c>
      <c r="K16" s="57">
        <v>2060.1999999999998</v>
      </c>
      <c r="L16" s="63">
        <v>15797.2</v>
      </c>
      <c r="M16" s="24" t="s">
        <v>52</v>
      </c>
      <c r="N16" s="56">
        <v>2151.6</v>
      </c>
      <c r="O16" s="57">
        <v>2965.4</v>
      </c>
      <c r="P16" s="57">
        <v>4704.3</v>
      </c>
      <c r="Q16" s="57">
        <v>277.8</v>
      </c>
      <c r="R16" s="57">
        <v>766.2</v>
      </c>
      <c r="S16" s="56">
        <v>10865.3</v>
      </c>
      <c r="T16" s="57">
        <v>837.2</v>
      </c>
      <c r="U16" s="57">
        <v>430.8</v>
      </c>
      <c r="V16" s="57">
        <v>1268</v>
      </c>
      <c r="W16" s="62">
        <v>2048.5</v>
      </c>
      <c r="X16" s="56">
        <v>1615.4</v>
      </c>
    </row>
    <row r="17" spans="1:46" s="60" customFormat="1" ht="10.5" customHeight="1">
      <c r="A17" s="24" t="s">
        <v>27</v>
      </c>
      <c r="B17" s="64">
        <v>1522.6</v>
      </c>
      <c r="C17" s="25">
        <v>303.2</v>
      </c>
      <c r="D17" s="25">
        <v>449.1</v>
      </c>
      <c r="E17" s="65">
        <v>2274.9</v>
      </c>
      <c r="F17" s="65">
        <v>13453.9</v>
      </c>
      <c r="G17" s="65">
        <v>0</v>
      </c>
      <c r="H17" s="65">
        <v>244.8</v>
      </c>
      <c r="I17" s="65">
        <v>0</v>
      </c>
      <c r="J17" s="25">
        <v>244.8</v>
      </c>
      <c r="K17" s="65">
        <v>2479.1</v>
      </c>
      <c r="L17" s="26">
        <v>18452.7</v>
      </c>
      <c r="M17" s="24" t="s">
        <v>27</v>
      </c>
      <c r="N17" s="25">
        <v>2435.9</v>
      </c>
      <c r="O17" s="65">
        <v>3144.4</v>
      </c>
      <c r="P17" s="65">
        <v>5292.6</v>
      </c>
      <c r="Q17" s="65">
        <v>363.6</v>
      </c>
      <c r="R17" s="65">
        <v>713.1</v>
      </c>
      <c r="S17" s="25">
        <v>11949.6</v>
      </c>
      <c r="T17" s="65">
        <v>1120</v>
      </c>
      <c r="U17" s="65">
        <v>503.4</v>
      </c>
      <c r="V17" s="65">
        <v>1623.4</v>
      </c>
      <c r="W17" s="66">
        <v>2862.4</v>
      </c>
      <c r="X17" s="25">
        <v>2017.3</v>
      </c>
    </row>
    <row r="18" spans="1:46" s="68" customFormat="1" ht="9.9499999999999993" customHeight="1">
      <c r="A18" s="67" t="s">
        <v>28</v>
      </c>
      <c r="B18" s="64">
        <v>1947.4</v>
      </c>
      <c r="C18" s="25">
        <v>339.1</v>
      </c>
      <c r="D18" s="25">
        <v>521.4</v>
      </c>
      <c r="E18" s="65">
        <v>2807.9</v>
      </c>
      <c r="F18" s="65">
        <v>16510.3</v>
      </c>
      <c r="G18" s="65">
        <v>13.9</v>
      </c>
      <c r="H18" s="65">
        <v>120.4</v>
      </c>
      <c r="I18" s="65">
        <v>0</v>
      </c>
      <c r="J18" s="25">
        <v>134.30000000000001</v>
      </c>
      <c r="K18" s="65">
        <v>2663.9</v>
      </c>
      <c r="L18" s="26">
        <v>22116.400000000001</v>
      </c>
      <c r="M18" s="67" t="s">
        <v>28</v>
      </c>
      <c r="N18" s="25">
        <v>2477.4</v>
      </c>
      <c r="O18" s="65">
        <v>4211.1000000000004</v>
      </c>
      <c r="P18" s="65">
        <v>6806.5</v>
      </c>
      <c r="Q18" s="65">
        <v>148.80000000000001</v>
      </c>
      <c r="R18" s="65">
        <v>829.9</v>
      </c>
      <c r="S18" s="25">
        <v>14473.7</v>
      </c>
      <c r="T18" s="65">
        <v>913</v>
      </c>
      <c r="U18" s="65">
        <v>1479.4</v>
      </c>
      <c r="V18" s="65">
        <v>2392.4</v>
      </c>
      <c r="W18" s="66">
        <v>2674</v>
      </c>
      <c r="X18" s="25">
        <v>2576.3000000000002</v>
      </c>
    </row>
    <row r="19" spans="1:46" s="72" customFormat="1" ht="9.9499999999999993" customHeight="1">
      <c r="A19" s="69" t="s">
        <v>29</v>
      </c>
      <c r="B19" s="69">
        <v>2155.8000000000002</v>
      </c>
      <c r="C19" s="69">
        <v>405.5</v>
      </c>
      <c r="D19" s="69">
        <v>99.9</v>
      </c>
      <c r="E19" s="69">
        <v>2661.2</v>
      </c>
      <c r="F19" s="70">
        <v>19391.7</v>
      </c>
      <c r="G19" s="69">
        <v>0</v>
      </c>
      <c r="H19" s="70">
        <v>1306.5</v>
      </c>
      <c r="I19" s="25">
        <v>0</v>
      </c>
      <c r="J19" s="70">
        <v>1306.5</v>
      </c>
      <c r="K19" s="69">
        <v>3839.3</v>
      </c>
      <c r="L19" s="71">
        <v>27198.7</v>
      </c>
      <c r="M19" s="69" t="s">
        <v>29</v>
      </c>
      <c r="N19" s="69">
        <v>3003.2</v>
      </c>
      <c r="O19" s="70">
        <v>5331.6</v>
      </c>
      <c r="P19" s="69">
        <v>8360.2000000000007</v>
      </c>
      <c r="Q19" s="70">
        <v>287.89999999999998</v>
      </c>
      <c r="R19" s="69">
        <v>557.9</v>
      </c>
      <c r="S19" s="70">
        <v>17540.8</v>
      </c>
      <c r="T19" s="69">
        <v>1270</v>
      </c>
      <c r="U19" s="70">
        <v>1240.5</v>
      </c>
      <c r="V19" s="69">
        <v>2510.5</v>
      </c>
      <c r="W19" s="70">
        <v>4469.8</v>
      </c>
      <c r="X19" s="69">
        <v>2677.6</v>
      </c>
    </row>
    <row r="20" spans="1:46" s="68" customFormat="1" ht="9.9499999999999993" customHeight="1">
      <c r="A20" s="73" t="s">
        <v>30</v>
      </c>
      <c r="B20" s="58">
        <v>2411.6</v>
      </c>
      <c r="C20" s="58">
        <v>481.1</v>
      </c>
      <c r="D20" s="58">
        <v>1357.3</v>
      </c>
      <c r="E20" s="25">
        <v>4250</v>
      </c>
      <c r="F20" s="58">
        <v>22338.1</v>
      </c>
      <c r="G20" s="58">
        <v>0</v>
      </c>
      <c r="H20" s="58">
        <v>990.8</v>
      </c>
      <c r="I20" s="58">
        <v>0</v>
      </c>
      <c r="J20" s="25">
        <v>990.8</v>
      </c>
      <c r="K20" s="58">
        <v>2939.5</v>
      </c>
      <c r="L20" s="26">
        <v>30518.400000000001</v>
      </c>
      <c r="M20" s="73" t="s">
        <v>30</v>
      </c>
      <c r="N20" s="58">
        <v>3591</v>
      </c>
      <c r="O20" s="58">
        <v>6807.5</v>
      </c>
      <c r="P20" s="58">
        <v>9448.9</v>
      </c>
      <c r="Q20" s="58">
        <v>247.2</v>
      </c>
      <c r="R20" s="58">
        <v>1128.7</v>
      </c>
      <c r="S20" s="25">
        <v>21223.3</v>
      </c>
      <c r="T20" s="58">
        <v>567.5</v>
      </c>
      <c r="U20" s="58">
        <v>1843.7</v>
      </c>
      <c r="V20" s="25">
        <v>2411.1999999999998</v>
      </c>
      <c r="W20" s="58">
        <v>3904.9</v>
      </c>
      <c r="X20" s="58">
        <v>2979</v>
      </c>
    </row>
    <row r="21" spans="1:46" s="68" customFormat="1" ht="9.9499999999999993" customHeight="1">
      <c r="A21" s="73" t="s">
        <v>31</v>
      </c>
      <c r="B21" s="58">
        <v>3349.1</v>
      </c>
      <c r="C21" s="58">
        <v>583.20000000000005</v>
      </c>
      <c r="D21" s="58">
        <v>378.2</v>
      </c>
      <c r="E21" s="25">
        <v>4310.5</v>
      </c>
      <c r="F21" s="58">
        <v>27316.2</v>
      </c>
      <c r="G21" s="58">
        <v>0</v>
      </c>
      <c r="H21" s="58">
        <v>995</v>
      </c>
      <c r="I21" s="58">
        <v>159.80000000000001</v>
      </c>
      <c r="J21" s="25">
        <v>1154.8</v>
      </c>
      <c r="K21" s="58">
        <v>6059.6999999999935</v>
      </c>
      <c r="L21" s="25">
        <v>38841.199999999997</v>
      </c>
      <c r="M21" s="73" t="s">
        <v>31</v>
      </c>
      <c r="N21" s="58">
        <v>0</v>
      </c>
      <c r="O21" s="58">
        <v>0</v>
      </c>
      <c r="P21" s="58">
        <v>0</v>
      </c>
      <c r="Q21" s="58">
        <v>0</v>
      </c>
      <c r="R21" s="58">
        <v>27056.6</v>
      </c>
      <c r="S21" s="58">
        <v>27056.6</v>
      </c>
      <c r="T21" s="58">
        <v>963.2</v>
      </c>
      <c r="U21" s="58">
        <v>1781.7</v>
      </c>
      <c r="V21" s="58">
        <v>2744.9</v>
      </c>
      <c r="W21" s="58">
        <v>5394.2</v>
      </c>
      <c r="X21" s="58">
        <v>3645.5</v>
      </c>
    </row>
    <row r="22" spans="1:46" s="68" customFormat="1" ht="9.9499999999999993" customHeight="1">
      <c r="A22" s="73" t="s">
        <v>32</v>
      </c>
      <c r="B22" s="58">
        <v>4333.3</v>
      </c>
      <c r="C22" s="58">
        <v>703.4</v>
      </c>
      <c r="D22" s="58">
        <v>257.31</v>
      </c>
      <c r="E22" s="25">
        <v>5294.01</v>
      </c>
      <c r="F22" s="58">
        <v>34401.9</v>
      </c>
      <c r="G22" s="58">
        <v>0</v>
      </c>
      <c r="H22" s="58">
        <v>3091.8</v>
      </c>
      <c r="I22" s="58">
        <v>756.2</v>
      </c>
      <c r="J22" s="25">
        <v>3848</v>
      </c>
      <c r="K22" s="58">
        <v>9491.7800000000007</v>
      </c>
      <c r="L22" s="25">
        <v>53035.69</v>
      </c>
      <c r="M22" s="73" t="s">
        <v>32</v>
      </c>
      <c r="N22" s="58">
        <v>0</v>
      </c>
      <c r="O22" s="58">
        <v>0</v>
      </c>
      <c r="P22" s="58">
        <v>0</v>
      </c>
      <c r="Q22" s="58">
        <v>0</v>
      </c>
      <c r="R22" s="58">
        <v>35304.230000000003</v>
      </c>
      <c r="S22" s="58">
        <v>35304.230000000003</v>
      </c>
      <c r="T22" s="58">
        <v>1136.17</v>
      </c>
      <c r="U22" s="58">
        <v>3403.34</v>
      </c>
      <c r="V22" s="58">
        <v>4539.51</v>
      </c>
      <c r="W22" s="58">
        <v>7844.5</v>
      </c>
      <c r="X22" s="58">
        <v>5347.49</v>
      </c>
    </row>
    <row r="23" spans="1:46" s="68" customFormat="1" ht="9.9499999999999993" customHeight="1">
      <c r="A23" s="73" t="s">
        <v>33</v>
      </c>
      <c r="B23" s="58">
        <v>6161.2</v>
      </c>
      <c r="C23" s="58">
        <v>2256.1999999999998</v>
      </c>
      <c r="D23" s="58">
        <v>0</v>
      </c>
      <c r="E23" s="25">
        <v>8417.4</v>
      </c>
      <c r="F23" s="58">
        <v>42819.4</v>
      </c>
      <c r="G23" s="58">
        <v>0</v>
      </c>
      <c r="H23" s="58">
        <v>0</v>
      </c>
      <c r="I23" s="58">
        <v>3940.6</v>
      </c>
      <c r="J23" s="25">
        <v>3940.6</v>
      </c>
      <c r="K23" s="58">
        <v>9857.4</v>
      </c>
      <c r="L23" s="25">
        <v>65034.8</v>
      </c>
      <c r="M23" s="73" t="s">
        <v>33</v>
      </c>
      <c r="N23" s="58">
        <v>0</v>
      </c>
      <c r="O23" s="58">
        <v>0</v>
      </c>
      <c r="P23" s="58">
        <v>0</v>
      </c>
      <c r="Q23" s="58">
        <v>0</v>
      </c>
      <c r="R23" s="58">
        <v>43370.6</v>
      </c>
      <c r="S23" s="58">
        <v>43370.6</v>
      </c>
      <c r="T23" s="58">
        <v>0</v>
      </c>
      <c r="U23" s="58">
        <v>4490.3</v>
      </c>
      <c r="V23" s="58">
        <v>4490.3</v>
      </c>
      <c r="W23" s="58">
        <v>12985.6</v>
      </c>
      <c r="X23" s="58">
        <v>4188.3999999999996</v>
      </c>
    </row>
    <row r="24" spans="1:46" s="38" customFormat="1" ht="10.5" customHeight="1">
      <c r="A24" s="24" t="s">
        <v>34</v>
      </c>
      <c r="B24" s="25">
        <v>9321.1299999999992</v>
      </c>
      <c r="C24" s="25">
        <v>1009.5</v>
      </c>
      <c r="D24" s="25">
        <v>210.33</v>
      </c>
      <c r="E24" s="25">
        <v>10541</v>
      </c>
      <c r="F24" s="25">
        <v>57073.440000000002</v>
      </c>
      <c r="G24" s="25">
        <v>0</v>
      </c>
      <c r="H24" s="25">
        <v>4008.12</v>
      </c>
      <c r="I24" s="25">
        <v>1185.5999999999999</v>
      </c>
      <c r="J24" s="25">
        <v>5193.72</v>
      </c>
      <c r="K24" s="25">
        <v>14621.97</v>
      </c>
      <c r="L24" s="26">
        <v>87430.080000000002</v>
      </c>
      <c r="M24" s="24" t="s">
        <v>34</v>
      </c>
      <c r="N24" s="58">
        <v>0</v>
      </c>
      <c r="O24" s="58">
        <v>0</v>
      </c>
      <c r="P24" s="58">
        <v>0</v>
      </c>
      <c r="Q24" s="58">
        <v>0</v>
      </c>
      <c r="R24" s="25">
        <v>60078.12</v>
      </c>
      <c r="S24" s="25">
        <v>60078.12</v>
      </c>
      <c r="T24" s="25">
        <v>768.14</v>
      </c>
      <c r="U24" s="25">
        <v>45.45</v>
      </c>
      <c r="V24" s="74">
        <v>813.59</v>
      </c>
      <c r="W24" s="24">
        <v>16406.55</v>
      </c>
      <c r="X24" s="24">
        <v>10131.83</v>
      </c>
    </row>
    <row r="25" spans="1:46" s="38" customFormat="1" ht="9.9499999999999993" customHeight="1">
      <c r="A25" s="39" t="s">
        <v>35</v>
      </c>
      <c r="B25" s="40">
        <v>18192.490000000002</v>
      </c>
      <c r="C25" s="40">
        <v>1694.8</v>
      </c>
      <c r="D25" s="40">
        <v>482.04</v>
      </c>
      <c r="E25" s="40">
        <v>20369.330000000002</v>
      </c>
      <c r="F25" s="40">
        <v>79535.94</v>
      </c>
      <c r="G25" s="40">
        <v>67.3</v>
      </c>
      <c r="H25" s="40">
        <v>2611.41</v>
      </c>
      <c r="I25" s="40">
        <v>594.41</v>
      </c>
      <c r="J25" s="40">
        <v>3273.12</v>
      </c>
      <c r="K25" s="40">
        <v>12283.9</v>
      </c>
      <c r="L25" s="41">
        <v>115462.29</v>
      </c>
      <c r="M25" s="39" t="s">
        <v>35</v>
      </c>
      <c r="N25" s="75">
        <v>0</v>
      </c>
      <c r="O25" s="75">
        <v>0</v>
      </c>
      <c r="P25" s="75">
        <v>0</v>
      </c>
      <c r="Q25" s="75">
        <v>0</v>
      </c>
      <c r="R25" s="40">
        <v>79737.440000000002</v>
      </c>
      <c r="S25" s="40">
        <v>79737.440000000002</v>
      </c>
      <c r="T25" s="40">
        <v>1240.3499999999999</v>
      </c>
      <c r="U25" s="40">
        <v>3183.32</v>
      </c>
      <c r="V25" s="76">
        <v>4423.67</v>
      </c>
      <c r="W25" s="39">
        <v>21664.52</v>
      </c>
      <c r="X25" s="39">
        <v>9636.68</v>
      </c>
    </row>
    <row r="26" spans="1:46" s="68" customFormat="1" ht="3.75" customHeight="1">
      <c r="A26" s="77"/>
      <c r="B26" s="77"/>
      <c r="C26" s="77"/>
      <c r="D26" s="77"/>
      <c r="E26" s="78"/>
      <c r="F26" s="77"/>
      <c r="G26" s="77"/>
      <c r="H26" s="77"/>
      <c r="I26" s="77"/>
      <c r="J26" s="78"/>
      <c r="K26" s="77"/>
      <c r="L26" s="78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spans="1:46" ht="9.9499999999999993" customHeight="1">
      <c r="A27" s="79" t="s">
        <v>53</v>
      </c>
      <c r="B27" s="77"/>
      <c r="C27" s="77"/>
      <c r="D27" s="77"/>
      <c r="E27" s="80"/>
      <c r="F27" s="77"/>
      <c r="G27" s="77"/>
      <c r="H27" s="77"/>
      <c r="I27" s="45"/>
      <c r="J27" s="80"/>
      <c r="K27" s="77"/>
      <c r="L27" s="81"/>
      <c r="M27" s="79" t="s">
        <v>53</v>
      </c>
      <c r="N27" s="77"/>
      <c r="O27" s="77"/>
      <c r="P27" s="77"/>
      <c r="Q27" s="77"/>
      <c r="R27" s="77"/>
      <c r="S27" s="80"/>
      <c r="T27" s="77"/>
      <c r="U27" s="77"/>
      <c r="V27" s="80"/>
      <c r="W27" s="77"/>
      <c r="X27" s="77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</row>
    <row r="28" spans="1:46" ht="9.9499999999999993" customHeight="1">
      <c r="N28" t="s">
        <v>54</v>
      </c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</row>
  </sheetData>
  <mergeCells count="22">
    <mergeCell ref="U6:U7"/>
    <mergeCell ref="X5:X7"/>
    <mergeCell ref="E6:E7"/>
    <mergeCell ref="G6:G7"/>
    <mergeCell ref="I6:I7"/>
    <mergeCell ref="J6:J7"/>
    <mergeCell ref="O6:O7"/>
    <mergeCell ref="L5:L7"/>
    <mergeCell ref="V6:V7"/>
    <mergeCell ref="M5:M8"/>
    <mergeCell ref="N5:S5"/>
    <mergeCell ref="T5:V5"/>
    <mergeCell ref="W5:W7"/>
    <mergeCell ref="P6:P7"/>
    <mergeCell ref="Q6:Q7"/>
    <mergeCell ref="R6:R7"/>
    <mergeCell ref="S6:S7"/>
    <mergeCell ref="A5:A8"/>
    <mergeCell ref="B5:E5"/>
    <mergeCell ref="F5:F7"/>
    <mergeCell ref="G5:J5"/>
    <mergeCell ref="K5:K7"/>
  </mergeCells>
  <pageMargins left="0.511811023622047" right="0.511811023622047" top="0.98425196850393704" bottom="0" header="0.511811023622047" footer="0.196850393700787"/>
  <pageSetup paperSize="9" firstPageNumber="46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32"/>
  <sheetViews>
    <sheetView tabSelected="1" view="pageBreakPreview" zoomScaleNormal="80" zoomScaleSheetLayoutView="100" workbookViewId="0">
      <pane xSplit="1" ySplit="6" topLeftCell="J7" activePane="bottomRight" state="frozen"/>
      <selection activeCell="C19" sqref="C19"/>
      <selection pane="topRight" activeCell="C19" sqref="C19"/>
      <selection pane="bottomLeft" activeCell="C19" sqref="C19"/>
      <selection pane="bottomRight" activeCell="L35" sqref="L35"/>
    </sheetView>
  </sheetViews>
  <sheetFormatPr defaultRowHeight="9.9499999999999993" customHeight="1"/>
  <cols>
    <col min="1" max="1" width="13.6640625" style="116" customWidth="1"/>
    <col min="2" max="10" width="12.83203125" style="116" customWidth="1"/>
    <col min="11" max="11" width="18.33203125" style="116" customWidth="1"/>
    <col min="12" max="12" width="17.5" style="116" customWidth="1"/>
    <col min="13" max="13" width="16.6640625" style="116" customWidth="1"/>
    <col min="14" max="14" width="15" style="116" customWidth="1"/>
    <col min="15" max="15" width="14.33203125" style="116" customWidth="1"/>
    <col min="16" max="16" width="14" style="116" customWidth="1"/>
    <col min="17" max="17" width="13.6640625" style="116" customWidth="1"/>
    <col min="18" max="18" width="14.33203125" style="116" customWidth="1"/>
    <col min="19" max="19" width="17" style="116" customWidth="1"/>
    <col min="20" max="22" width="12.33203125" style="116" customWidth="1"/>
    <col min="23" max="23" width="13.1640625" style="116" customWidth="1"/>
    <col min="24" max="24" width="12.6640625" style="116" customWidth="1"/>
    <col min="25" max="25" width="14.83203125" style="116" customWidth="1"/>
    <col min="26" max="26" width="13.1640625" style="116" customWidth="1"/>
    <col min="27" max="27" width="14.33203125" style="116" customWidth="1"/>
    <col min="28" max="28" width="13.1640625" style="116" customWidth="1"/>
    <col min="29" max="29" width="12.6640625" style="116" hidden="1" customWidth="1"/>
    <col min="30" max="256" width="9.33203125" style="116"/>
    <col min="257" max="257" width="13.6640625" style="116" customWidth="1"/>
    <col min="258" max="270" width="12.83203125" style="116" customWidth="1"/>
    <col min="271" max="284" width="12.33203125" style="116" customWidth="1"/>
    <col min="285" max="285" width="12.6640625" style="116" bestFit="1" customWidth="1"/>
    <col min="286" max="512" width="9.33203125" style="116"/>
    <col min="513" max="513" width="13.6640625" style="116" customWidth="1"/>
    <col min="514" max="526" width="12.83203125" style="116" customWidth="1"/>
    <col min="527" max="540" width="12.33203125" style="116" customWidth="1"/>
    <col min="541" max="541" width="12.6640625" style="116" bestFit="1" customWidth="1"/>
    <col min="542" max="768" width="9.33203125" style="116"/>
    <col min="769" max="769" width="13.6640625" style="116" customWidth="1"/>
    <col min="770" max="782" width="12.83203125" style="116" customWidth="1"/>
    <col min="783" max="796" width="12.33203125" style="116" customWidth="1"/>
    <col min="797" max="797" width="12.6640625" style="116" bestFit="1" customWidth="1"/>
    <col min="798" max="1024" width="9.33203125" style="116"/>
    <col min="1025" max="1025" width="13.6640625" style="116" customWidth="1"/>
    <col min="1026" max="1038" width="12.83203125" style="116" customWidth="1"/>
    <col min="1039" max="1052" width="12.33203125" style="116" customWidth="1"/>
    <col min="1053" max="1053" width="12.6640625" style="116" bestFit="1" customWidth="1"/>
    <col min="1054" max="1280" width="9.33203125" style="116"/>
    <col min="1281" max="1281" width="13.6640625" style="116" customWidth="1"/>
    <col min="1282" max="1294" width="12.83203125" style="116" customWidth="1"/>
    <col min="1295" max="1308" width="12.33203125" style="116" customWidth="1"/>
    <col min="1309" max="1309" width="12.6640625" style="116" bestFit="1" customWidth="1"/>
    <col min="1310" max="1536" width="9.33203125" style="116"/>
    <col min="1537" max="1537" width="13.6640625" style="116" customWidth="1"/>
    <col min="1538" max="1550" width="12.83203125" style="116" customWidth="1"/>
    <col min="1551" max="1564" width="12.33203125" style="116" customWidth="1"/>
    <col min="1565" max="1565" width="12.6640625" style="116" bestFit="1" customWidth="1"/>
    <col min="1566" max="1792" width="9.33203125" style="116"/>
    <col min="1793" max="1793" width="13.6640625" style="116" customWidth="1"/>
    <col min="1794" max="1806" width="12.83203125" style="116" customWidth="1"/>
    <col min="1807" max="1820" width="12.33203125" style="116" customWidth="1"/>
    <col min="1821" max="1821" width="12.6640625" style="116" bestFit="1" customWidth="1"/>
    <col min="1822" max="2048" width="9.33203125" style="116"/>
    <col min="2049" max="2049" width="13.6640625" style="116" customWidth="1"/>
    <col min="2050" max="2062" width="12.83203125" style="116" customWidth="1"/>
    <col min="2063" max="2076" width="12.33203125" style="116" customWidth="1"/>
    <col min="2077" max="2077" width="12.6640625" style="116" bestFit="1" customWidth="1"/>
    <col min="2078" max="2304" width="9.33203125" style="116"/>
    <col min="2305" max="2305" width="13.6640625" style="116" customWidth="1"/>
    <col min="2306" max="2318" width="12.83203125" style="116" customWidth="1"/>
    <col min="2319" max="2332" width="12.33203125" style="116" customWidth="1"/>
    <col min="2333" max="2333" width="12.6640625" style="116" bestFit="1" customWidth="1"/>
    <col min="2334" max="2560" width="9.33203125" style="116"/>
    <col min="2561" max="2561" width="13.6640625" style="116" customWidth="1"/>
    <col min="2562" max="2574" width="12.83203125" style="116" customWidth="1"/>
    <col min="2575" max="2588" width="12.33203125" style="116" customWidth="1"/>
    <col min="2589" max="2589" width="12.6640625" style="116" bestFit="1" customWidth="1"/>
    <col min="2590" max="2816" width="9.33203125" style="116"/>
    <col min="2817" max="2817" width="13.6640625" style="116" customWidth="1"/>
    <col min="2818" max="2830" width="12.83203125" style="116" customWidth="1"/>
    <col min="2831" max="2844" width="12.33203125" style="116" customWidth="1"/>
    <col min="2845" max="2845" width="12.6640625" style="116" bestFit="1" customWidth="1"/>
    <col min="2846" max="3072" width="9.33203125" style="116"/>
    <col min="3073" max="3073" width="13.6640625" style="116" customWidth="1"/>
    <col min="3074" max="3086" width="12.83203125" style="116" customWidth="1"/>
    <col min="3087" max="3100" width="12.33203125" style="116" customWidth="1"/>
    <col min="3101" max="3101" width="12.6640625" style="116" bestFit="1" customWidth="1"/>
    <col min="3102" max="3328" width="9.33203125" style="116"/>
    <col min="3329" max="3329" width="13.6640625" style="116" customWidth="1"/>
    <col min="3330" max="3342" width="12.83203125" style="116" customWidth="1"/>
    <col min="3343" max="3356" width="12.33203125" style="116" customWidth="1"/>
    <col min="3357" max="3357" width="12.6640625" style="116" bestFit="1" customWidth="1"/>
    <col min="3358" max="3584" width="9.33203125" style="116"/>
    <col min="3585" max="3585" width="13.6640625" style="116" customWidth="1"/>
    <col min="3586" max="3598" width="12.83203125" style="116" customWidth="1"/>
    <col min="3599" max="3612" width="12.33203125" style="116" customWidth="1"/>
    <col min="3613" max="3613" width="12.6640625" style="116" bestFit="1" customWidth="1"/>
    <col min="3614" max="3840" width="9.33203125" style="116"/>
    <col min="3841" max="3841" width="13.6640625" style="116" customWidth="1"/>
    <col min="3842" max="3854" width="12.83203125" style="116" customWidth="1"/>
    <col min="3855" max="3868" width="12.33203125" style="116" customWidth="1"/>
    <col min="3869" max="3869" width="12.6640625" style="116" bestFit="1" customWidth="1"/>
    <col min="3870" max="4096" width="9.33203125" style="116"/>
    <col min="4097" max="4097" width="13.6640625" style="116" customWidth="1"/>
    <col min="4098" max="4110" width="12.83203125" style="116" customWidth="1"/>
    <col min="4111" max="4124" width="12.33203125" style="116" customWidth="1"/>
    <col min="4125" max="4125" width="12.6640625" style="116" bestFit="1" customWidth="1"/>
    <col min="4126" max="4352" width="9.33203125" style="116"/>
    <col min="4353" max="4353" width="13.6640625" style="116" customWidth="1"/>
    <col min="4354" max="4366" width="12.83203125" style="116" customWidth="1"/>
    <col min="4367" max="4380" width="12.33203125" style="116" customWidth="1"/>
    <col min="4381" max="4381" width="12.6640625" style="116" bestFit="1" customWidth="1"/>
    <col min="4382" max="4608" width="9.33203125" style="116"/>
    <col min="4609" max="4609" width="13.6640625" style="116" customWidth="1"/>
    <col min="4610" max="4622" width="12.83203125" style="116" customWidth="1"/>
    <col min="4623" max="4636" width="12.33203125" style="116" customWidth="1"/>
    <col min="4637" max="4637" width="12.6640625" style="116" bestFit="1" customWidth="1"/>
    <col min="4638" max="4864" width="9.33203125" style="116"/>
    <col min="4865" max="4865" width="13.6640625" style="116" customWidth="1"/>
    <col min="4866" max="4878" width="12.83203125" style="116" customWidth="1"/>
    <col min="4879" max="4892" width="12.33203125" style="116" customWidth="1"/>
    <col min="4893" max="4893" width="12.6640625" style="116" bestFit="1" customWidth="1"/>
    <col min="4894" max="5120" width="9.33203125" style="116"/>
    <col min="5121" max="5121" width="13.6640625" style="116" customWidth="1"/>
    <col min="5122" max="5134" width="12.83203125" style="116" customWidth="1"/>
    <col min="5135" max="5148" width="12.33203125" style="116" customWidth="1"/>
    <col min="5149" max="5149" width="12.6640625" style="116" bestFit="1" customWidth="1"/>
    <col min="5150" max="5376" width="9.33203125" style="116"/>
    <col min="5377" max="5377" width="13.6640625" style="116" customWidth="1"/>
    <col min="5378" max="5390" width="12.83203125" style="116" customWidth="1"/>
    <col min="5391" max="5404" width="12.33203125" style="116" customWidth="1"/>
    <col min="5405" max="5405" width="12.6640625" style="116" bestFit="1" customWidth="1"/>
    <col min="5406" max="5632" width="9.33203125" style="116"/>
    <col min="5633" max="5633" width="13.6640625" style="116" customWidth="1"/>
    <col min="5634" max="5646" width="12.83203125" style="116" customWidth="1"/>
    <col min="5647" max="5660" width="12.33203125" style="116" customWidth="1"/>
    <col min="5661" max="5661" width="12.6640625" style="116" bestFit="1" customWidth="1"/>
    <col min="5662" max="5888" width="9.33203125" style="116"/>
    <col min="5889" max="5889" width="13.6640625" style="116" customWidth="1"/>
    <col min="5890" max="5902" width="12.83203125" style="116" customWidth="1"/>
    <col min="5903" max="5916" width="12.33203125" style="116" customWidth="1"/>
    <col min="5917" max="5917" width="12.6640625" style="116" bestFit="1" customWidth="1"/>
    <col min="5918" max="6144" width="9.33203125" style="116"/>
    <col min="6145" max="6145" width="13.6640625" style="116" customWidth="1"/>
    <col min="6146" max="6158" width="12.83203125" style="116" customWidth="1"/>
    <col min="6159" max="6172" width="12.33203125" style="116" customWidth="1"/>
    <col min="6173" max="6173" width="12.6640625" style="116" bestFit="1" customWidth="1"/>
    <col min="6174" max="6400" width="9.33203125" style="116"/>
    <col min="6401" max="6401" width="13.6640625" style="116" customWidth="1"/>
    <col min="6402" max="6414" width="12.83203125" style="116" customWidth="1"/>
    <col min="6415" max="6428" width="12.33203125" style="116" customWidth="1"/>
    <col min="6429" max="6429" width="12.6640625" style="116" bestFit="1" customWidth="1"/>
    <col min="6430" max="6656" width="9.33203125" style="116"/>
    <col min="6657" max="6657" width="13.6640625" style="116" customWidth="1"/>
    <col min="6658" max="6670" width="12.83203125" style="116" customWidth="1"/>
    <col min="6671" max="6684" width="12.33203125" style="116" customWidth="1"/>
    <col min="6685" max="6685" width="12.6640625" style="116" bestFit="1" customWidth="1"/>
    <col min="6686" max="6912" width="9.33203125" style="116"/>
    <col min="6913" max="6913" width="13.6640625" style="116" customWidth="1"/>
    <col min="6914" max="6926" width="12.83203125" style="116" customWidth="1"/>
    <col min="6927" max="6940" width="12.33203125" style="116" customWidth="1"/>
    <col min="6941" max="6941" width="12.6640625" style="116" bestFit="1" customWidth="1"/>
    <col min="6942" max="7168" width="9.33203125" style="116"/>
    <col min="7169" max="7169" width="13.6640625" style="116" customWidth="1"/>
    <col min="7170" max="7182" width="12.83203125" style="116" customWidth="1"/>
    <col min="7183" max="7196" width="12.33203125" style="116" customWidth="1"/>
    <col min="7197" max="7197" width="12.6640625" style="116" bestFit="1" customWidth="1"/>
    <col min="7198" max="7424" width="9.33203125" style="116"/>
    <col min="7425" max="7425" width="13.6640625" style="116" customWidth="1"/>
    <col min="7426" max="7438" width="12.83203125" style="116" customWidth="1"/>
    <col min="7439" max="7452" width="12.33203125" style="116" customWidth="1"/>
    <col min="7453" max="7453" width="12.6640625" style="116" bestFit="1" customWidth="1"/>
    <col min="7454" max="7680" width="9.33203125" style="116"/>
    <col min="7681" max="7681" width="13.6640625" style="116" customWidth="1"/>
    <col min="7682" max="7694" width="12.83203125" style="116" customWidth="1"/>
    <col min="7695" max="7708" width="12.33203125" style="116" customWidth="1"/>
    <col min="7709" max="7709" width="12.6640625" style="116" bestFit="1" customWidth="1"/>
    <col min="7710" max="7936" width="9.33203125" style="116"/>
    <col min="7937" max="7937" width="13.6640625" style="116" customWidth="1"/>
    <col min="7938" max="7950" width="12.83203125" style="116" customWidth="1"/>
    <col min="7951" max="7964" width="12.33203125" style="116" customWidth="1"/>
    <col min="7965" max="7965" width="12.6640625" style="116" bestFit="1" customWidth="1"/>
    <col min="7966" max="8192" width="9.33203125" style="116"/>
    <col min="8193" max="8193" width="13.6640625" style="116" customWidth="1"/>
    <col min="8194" max="8206" width="12.83203125" style="116" customWidth="1"/>
    <col min="8207" max="8220" width="12.33203125" style="116" customWidth="1"/>
    <col min="8221" max="8221" width="12.6640625" style="116" bestFit="1" customWidth="1"/>
    <col min="8222" max="8448" width="9.33203125" style="116"/>
    <col min="8449" max="8449" width="13.6640625" style="116" customWidth="1"/>
    <col min="8450" max="8462" width="12.83203125" style="116" customWidth="1"/>
    <col min="8463" max="8476" width="12.33203125" style="116" customWidth="1"/>
    <col min="8477" max="8477" width="12.6640625" style="116" bestFit="1" customWidth="1"/>
    <col min="8478" max="8704" width="9.33203125" style="116"/>
    <col min="8705" max="8705" width="13.6640625" style="116" customWidth="1"/>
    <col min="8706" max="8718" width="12.83203125" style="116" customWidth="1"/>
    <col min="8719" max="8732" width="12.33203125" style="116" customWidth="1"/>
    <col min="8733" max="8733" width="12.6640625" style="116" bestFit="1" customWidth="1"/>
    <col min="8734" max="8960" width="9.33203125" style="116"/>
    <col min="8961" max="8961" width="13.6640625" style="116" customWidth="1"/>
    <col min="8962" max="8974" width="12.83203125" style="116" customWidth="1"/>
    <col min="8975" max="8988" width="12.33203125" style="116" customWidth="1"/>
    <col min="8989" max="8989" width="12.6640625" style="116" bestFit="1" customWidth="1"/>
    <col min="8990" max="9216" width="9.33203125" style="116"/>
    <col min="9217" max="9217" width="13.6640625" style="116" customWidth="1"/>
    <col min="9218" max="9230" width="12.83203125" style="116" customWidth="1"/>
    <col min="9231" max="9244" width="12.33203125" style="116" customWidth="1"/>
    <col min="9245" max="9245" width="12.6640625" style="116" bestFit="1" customWidth="1"/>
    <col min="9246" max="9472" width="9.33203125" style="116"/>
    <col min="9473" max="9473" width="13.6640625" style="116" customWidth="1"/>
    <col min="9474" max="9486" width="12.83203125" style="116" customWidth="1"/>
    <col min="9487" max="9500" width="12.33203125" style="116" customWidth="1"/>
    <col min="9501" max="9501" width="12.6640625" style="116" bestFit="1" customWidth="1"/>
    <col min="9502" max="9728" width="9.33203125" style="116"/>
    <col min="9729" max="9729" width="13.6640625" style="116" customWidth="1"/>
    <col min="9730" max="9742" width="12.83203125" style="116" customWidth="1"/>
    <col min="9743" max="9756" width="12.33203125" style="116" customWidth="1"/>
    <col min="9757" max="9757" width="12.6640625" style="116" bestFit="1" customWidth="1"/>
    <col min="9758" max="9984" width="9.33203125" style="116"/>
    <col min="9985" max="9985" width="13.6640625" style="116" customWidth="1"/>
    <col min="9986" max="9998" width="12.83203125" style="116" customWidth="1"/>
    <col min="9999" max="10012" width="12.33203125" style="116" customWidth="1"/>
    <col min="10013" max="10013" width="12.6640625" style="116" bestFit="1" customWidth="1"/>
    <col min="10014" max="10240" width="9.33203125" style="116"/>
    <col min="10241" max="10241" width="13.6640625" style="116" customWidth="1"/>
    <col min="10242" max="10254" width="12.83203125" style="116" customWidth="1"/>
    <col min="10255" max="10268" width="12.33203125" style="116" customWidth="1"/>
    <col min="10269" max="10269" width="12.6640625" style="116" bestFit="1" customWidth="1"/>
    <col min="10270" max="10496" width="9.33203125" style="116"/>
    <col min="10497" max="10497" width="13.6640625" style="116" customWidth="1"/>
    <col min="10498" max="10510" width="12.83203125" style="116" customWidth="1"/>
    <col min="10511" max="10524" width="12.33203125" style="116" customWidth="1"/>
    <col min="10525" max="10525" width="12.6640625" style="116" bestFit="1" customWidth="1"/>
    <col min="10526" max="10752" width="9.33203125" style="116"/>
    <col min="10753" max="10753" width="13.6640625" style="116" customWidth="1"/>
    <col min="10754" max="10766" width="12.83203125" style="116" customWidth="1"/>
    <col min="10767" max="10780" width="12.33203125" style="116" customWidth="1"/>
    <col min="10781" max="10781" width="12.6640625" style="116" bestFit="1" customWidth="1"/>
    <col min="10782" max="11008" width="9.33203125" style="116"/>
    <col min="11009" max="11009" width="13.6640625" style="116" customWidth="1"/>
    <col min="11010" max="11022" width="12.83203125" style="116" customWidth="1"/>
    <col min="11023" max="11036" width="12.33203125" style="116" customWidth="1"/>
    <col min="11037" max="11037" width="12.6640625" style="116" bestFit="1" customWidth="1"/>
    <col min="11038" max="11264" width="9.33203125" style="116"/>
    <col min="11265" max="11265" width="13.6640625" style="116" customWidth="1"/>
    <col min="11266" max="11278" width="12.83203125" style="116" customWidth="1"/>
    <col min="11279" max="11292" width="12.33203125" style="116" customWidth="1"/>
    <col min="11293" max="11293" width="12.6640625" style="116" bestFit="1" customWidth="1"/>
    <col min="11294" max="11520" width="9.33203125" style="116"/>
    <col min="11521" max="11521" width="13.6640625" style="116" customWidth="1"/>
    <col min="11522" max="11534" width="12.83203125" style="116" customWidth="1"/>
    <col min="11535" max="11548" width="12.33203125" style="116" customWidth="1"/>
    <col min="11549" max="11549" width="12.6640625" style="116" bestFit="1" customWidth="1"/>
    <col min="11550" max="11776" width="9.33203125" style="116"/>
    <col min="11777" max="11777" width="13.6640625" style="116" customWidth="1"/>
    <col min="11778" max="11790" width="12.83203125" style="116" customWidth="1"/>
    <col min="11791" max="11804" width="12.33203125" style="116" customWidth="1"/>
    <col min="11805" max="11805" width="12.6640625" style="116" bestFit="1" customWidth="1"/>
    <col min="11806" max="12032" width="9.33203125" style="116"/>
    <col min="12033" max="12033" width="13.6640625" style="116" customWidth="1"/>
    <col min="12034" max="12046" width="12.83203125" style="116" customWidth="1"/>
    <col min="12047" max="12060" width="12.33203125" style="116" customWidth="1"/>
    <col min="12061" max="12061" width="12.6640625" style="116" bestFit="1" customWidth="1"/>
    <col min="12062" max="12288" width="9.33203125" style="116"/>
    <col min="12289" max="12289" width="13.6640625" style="116" customWidth="1"/>
    <col min="12290" max="12302" width="12.83203125" style="116" customWidth="1"/>
    <col min="12303" max="12316" width="12.33203125" style="116" customWidth="1"/>
    <col min="12317" max="12317" width="12.6640625" style="116" bestFit="1" customWidth="1"/>
    <col min="12318" max="12544" width="9.33203125" style="116"/>
    <col min="12545" max="12545" width="13.6640625" style="116" customWidth="1"/>
    <col min="12546" max="12558" width="12.83203125" style="116" customWidth="1"/>
    <col min="12559" max="12572" width="12.33203125" style="116" customWidth="1"/>
    <col min="12573" max="12573" width="12.6640625" style="116" bestFit="1" customWidth="1"/>
    <col min="12574" max="12800" width="9.33203125" style="116"/>
    <col min="12801" max="12801" width="13.6640625" style="116" customWidth="1"/>
    <col min="12802" max="12814" width="12.83203125" style="116" customWidth="1"/>
    <col min="12815" max="12828" width="12.33203125" style="116" customWidth="1"/>
    <col min="12829" max="12829" width="12.6640625" style="116" bestFit="1" customWidth="1"/>
    <col min="12830" max="13056" width="9.33203125" style="116"/>
    <col min="13057" max="13057" width="13.6640625" style="116" customWidth="1"/>
    <col min="13058" max="13070" width="12.83203125" style="116" customWidth="1"/>
    <col min="13071" max="13084" width="12.33203125" style="116" customWidth="1"/>
    <col min="13085" max="13085" width="12.6640625" style="116" bestFit="1" customWidth="1"/>
    <col min="13086" max="13312" width="9.33203125" style="116"/>
    <col min="13313" max="13313" width="13.6640625" style="116" customWidth="1"/>
    <col min="13314" max="13326" width="12.83203125" style="116" customWidth="1"/>
    <col min="13327" max="13340" width="12.33203125" style="116" customWidth="1"/>
    <col min="13341" max="13341" width="12.6640625" style="116" bestFit="1" customWidth="1"/>
    <col min="13342" max="13568" width="9.33203125" style="116"/>
    <col min="13569" max="13569" width="13.6640625" style="116" customWidth="1"/>
    <col min="13570" max="13582" width="12.83203125" style="116" customWidth="1"/>
    <col min="13583" max="13596" width="12.33203125" style="116" customWidth="1"/>
    <col min="13597" max="13597" width="12.6640625" style="116" bestFit="1" customWidth="1"/>
    <col min="13598" max="13824" width="9.33203125" style="116"/>
    <col min="13825" max="13825" width="13.6640625" style="116" customWidth="1"/>
    <col min="13826" max="13838" width="12.83203125" style="116" customWidth="1"/>
    <col min="13839" max="13852" width="12.33203125" style="116" customWidth="1"/>
    <col min="13853" max="13853" width="12.6640625" style="116" bestFit="1" customWidth="1"/>
    <col min="13854" max="14080" width="9.33203125" style="116"/>
    <col min="14081" max="14081" width="13.6640625" style="116" customWidth="1"/>
    <col min="14082" max="14094" width="12.83203125" style="116" customWidth="1"/>
    <col min="14095" max="14108" width="12.33203125" style="116" customWidth="1"/>
    <col min="14109" max="14109" width="12.6640625" style="116" bestFit="1" customWidth="1"/>
    <col min="14110" max="14336" width="9.33203125" style="116"/>
    <col min="14337" max="14337" width="13.6640625" style="116" customWidth="1"/>
    <col min="14338" max="14350" width="12.83203125" style="116" customWidth="1"/>
    <col min="14351" max="14364" width="12.33203125" style="116" customWidth="1"/>
    <col min="14365" max="14365" width="12.6640625" style="116" bestFit="1" customWidth="1"/>
    <col min="14366" max="14592" width="9.33203125" style="116"/>
    <col min="14593" max="14593" width="13.6640625" style="116" customWidth="1"/>
    <col min="14594" max="14606" width="12.83203125" style="116" customWidth="1"/>
    <col min="14607" max="14620" width="12.33203125" style="116" customWidth="1"/>
    <col min="14621" max="14621" width="12.6640625" style="116" bestFit="1" customWidth="1"/>
    <col min="14622" max="14848" width="9.33203125" style="116"/>
    <col min="14849" max="14849" width="13.6640625" style="116" customWidth="1"/>
    <col min="14850" max="14862" width="12.83203125" style="116" customWidth="1"/>
    <col min="14863" max="14876" width="12.33203125" style="116" customWidth="1"/>
    <col min="14877" max="14877" width="12.6640625" style="116" bestFit="1" customWidth="1"/>
    <col min="14878" max="15104" width="9.33203125" style="116"/>
    <col min="15105" max="15105" width="13.6640625" style="116" customWidth="1"/>
    <col min="15106" max="15118" width="12.83203125" style="116" customWidth="1"/>
    <col min="15119" max="15132" width="12.33203125" style="116" customWidth="1"/>
    <col min="15133" max="15133" width="12.6640625" style="116" bestFit="1" customWidth="1"/>
    <col min="15134" max="15360" width="9.33203125" style="116"/>
    <col min="15361" max="15361" width="13.6640625" style="116" customWidth="1"/>
    <col min="15362" max="15374" width="12.83203125" style="116" customWidth="1"/>
    <col min="15375" max="15388" width="12.33203125" style="116" customWidth="1"/>
    <col min="15389" max="15389" width="12.6640625" style="116" bestFit="1" customWidth="1"/>
    <col min="15390" max="15616" width="9.33203125" style="116"/>
    <col min="15617" max="15617" width="13.6640625" style="116" customWidth="1"/>
    <col min="15618" max="15630" width="12.83203125" style="116" customWidth="1"/>
    <col min="15631" max="15644" width="12.33203125" style="116" customWidth="1"/>
    <col min="15645" max="15645" width="12.6640625" style="116" bestFit="1" customWidth="1"/>
    <col min="15646" max="15872" width="9.33203125" style="116"/>
    <col min="15873" max="15873" width="13.6640625" style="116" customWidth="1"/>
    <col min="15874" max="15886" width="12.83203125" style="116" customWidth="1"/>
    <col min="15887" max="15900" width="12.33203125" style="116" customWidth="1"/>
    <col min="15901" max="15901" width="12.6640625" style="116" bestFit="1" customWidth="1"/>
    <col min="15902" max="16128" width="9.33203125" style="116"/>
    <col min="16129" max="16129" width="13.6640625" style="116" customWidth="1"/>
    <col min="16130" max="16142" width="12.83203125" style="116" customWidth="1"/>
    <col min="16143" max="16156" width="12.33203125" style="116" customWidth="1"/>
    <col min="16157" max="16157" width="12.6640625" style="116" bestFit="1" customWidth="1"/>
    <col min="16158" max="16384" width="9.33203125" style="116"/>
  </cols>
  <sheetData>
    <row r="1" spans="1:29" s="87" customFormat="1" ht="14.1" customHeight="1">
      <c r="A1" s="82" t="s">
        <v>88</v>
      </c>
      <c r="B1" s="83"/>
      <c r="C1" s="83"/>
      <c r="D1" s="83"/>
      <c r="E1" s="83"/>
      <c r="F1" s="84"/>
      <c r="G1" s="84"/>
      <c r="H1" s="84"/>
      <c r="I1" s="84"/>
      <c r="J1" s="84"/>
      <c r="K1" s="84"/>
      <c r="L1" s="84"/>
      <c r="M1" s="83"/>
      <c r="N1" s="85"/>
      <c r="O1" s="86" t="s">
        <v>55</v>
      </c>
      <c r="P1" s="84"/>
      <c r="Q1" s="84"/>
      <c r="R1" s="84"/>
      <c r="S1" s="84"/>
      <c r="T1" s="84"/>
      <c r="AB1" s="88"/>
    </row>
    <row r="2" spans="1:29" s="92" customFormat="1" ht="14.1" customHeight="1">
      <c r="A2" s="89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1"/>
      <c r="O2" s="90"/>
      <c r="P2" s="90"/>
      <c r="Q2" s="90"/>
      <c r="R2" s="90"/>
      <c r="S2" s="90"/>
      <c r="T2" s="90"/>
      <c r="AB2" s="93"/>
    </row>
    <row r="3" spans="1:29" s="92" customFormat="1" ht="14.1" customHeight="1">
      <c r="A3" s="94" t="s">
        <v>0</v>
      </c>
      <c r="B3" s="95"/>
      <c r="C3" s="96"/>
      <c r="D3" s="96"/>
      <c r="E3" s="96"/>
      <c r="F3" s="96"/>
      <c r="G3" s="96"/>
      <c r="H3" s="96"/>
      <c r="I3" s="96"/>
      <c r="J3" s="96"/>
      <c r="K3" s="96"/>
      <c r="L3" s="96"/>
      <c r="M3" s="95"/>
      <c r="N3" s="97"/>
      <c r="O3" s="95" t="s">
        <v>0</v>
      </c>
      <c r="P3" s="96"/>
      <c r="Q3" s="96"/>
      <c r="R3" s="96"/>
      <c r="S3" s="96"/>
      <c r="T3" s="96"/>
      <c r="U3" s="98"/>
      <c r="V3" s="98"/>
      <c r="W3" s="98"/>
      <c r="X3" s="98"/>
      <c r="Y3" s="98"/>
      <c r="Z3" s="98"/>
      <c r="AA3" s="98"/>
      <c r="AB3" s="99"/>
    </row>
    <row r="4" spans="1:29" s="101" customFormat="1" ht="15" customHeight="1">
      <c r="A4" s="100"/>
      <c r="B4" s="151" t="s">
        <v>56</v>
      </c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2" t="s">
        <v>26</v>
      </c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4"/>
      <c r="AC4" s="101" t="s">
        <v>57</v>
      </c>
    </row>
    <row r="5" spans="1:29" s="101" customFormat="1" ht="15" customHeight="1">
      <c r="A5" s="100"/>
      <c r="B5" s="155" t="s">
        <v>2</v>
      </c>
      <c r="C5" s="155"/>
      <c r="D5" s="155"/>
      <c r="E5" s="155"/>
      <c r="F5" s="155"/>
      <c r="G5" s="155" t="s">
        <v>58</v>
      </c>
      <c r="H5" s="155"/>
      <c r="I5" s="155"/>
      <c r="J5" s="155" t="s">
        <v>3</v>
      </c>
      <c r="K5" s="155" t="s">
        <v>59</v>
      </c>
      <c r="L5" s="156" t="s">
        <v>60</v>
      </c>
      <c r="M5" s="155" t="s">
        <v>61</v>
      </c>
      <c r="N5" s="155" t="s">
        <v>62</v>
      </c>
      <c r="O5" s="147" t="s">
        <v>8</v>
      </c>
      <c r="P5" s="147"/>
      <c r="Q5" s="147"/>
      <c r="R5" s="147"/>
      <c r="S5" s="148"/>
      <c r="T5" s="146" t="s">
        <v>63</v>
      </c>
      <c r="U5" s="147"/>
      <c r="V5" s="148"/>
      <c r="W5" s="149" t="s">
        <v>64</v>
      </c>
      <c r="X5" s="149" t="s">
        <v>65</v>
      </c>
      <c r="Y5" s="149" t="s">
        <v>66</v>
      </c>
      <c r="Z5" s="149" t="s">
        <v>67</v>
      </c>
      <c r="AA5" s="149" t="s">
        <v>68</v>
      </c>
      <c r="AB5" s="149" t="s">
        <v>61</v>
      </c>
    </row>
    <row r="6" spans="1:29" s="101" customFormat="1" ht="36">
      <c r="A6" s="102" t="s">
        <v>1</v>
      </c>
      <c r="B6" s="103" t="s">
        <v>69</v>
      </c>
      <c r="C6" s="103" t="s">
        <v>70</v>
      </c>
      <c r="D6" s="103" t="s">
        <v>71</v>
      </c>
      <c r="E6" s="103" t="s">
        <v>72</v>
      </c>
      <c r="F6" s="104" t="s">
        <v>13</v>
      </c>
      <c r="G6" s="104" t="s">
        <v>73</v>
      </c>
      <c r="H6" s="104" t="s">
        <v>43</v>
      </c>
      <c r="I6" s="104" t="s">
        <v>13</v>
      </c>
      <c r="J6" s="155"/>
      <c r="K6" s="155"/>
      <c r="L6" s="156"/>
      <c r="M6" s="155"/>
      <c r="N6" s="155"/>
      <c r="O6" s="105" t="s">
        <v>74</v>
      </c>
      <c r="P6" s="104" t="s">
        <v>75</v>
      </c>
      <c r="Q6" s="104" t="s">
        <v>76</v>
      </c>
      <c r="R6" s="104" t="s">
        <v>77</v>
      </c>
      <c r="S6" s="104" t="s">
        <v>78</v>
      </c>
      <c r="T6" s="104" t="s">
        <v>79</v>
      </c>
      <c r="U6" s="104" t="s">
        <v>80</v>
      </c>
      <c r="V6" s="104" t="s">
        <v>13</v>
      </c>
      <c r="W6" s="150"/>
      <c r="X6" s="150"/>
      <c r="Y6" s="150"/>
      <c r="Z6" s="150"/>
      <c r="AA6" s="150"/>
      <c r="AB6" s="150"/>
    </row>
    <row r="7" spans="1:29" s="101" customFormat="1" ht="15" customHeight="1">
      <c r="A7" s="100"/>
      <c r="B7" s="106">
        <v>1</v>
      </c>
      <c r="C7" s="106">
        <v>2</v>
      </c>
      <c r="D7" s="106">
        <v>3</v>
      </c>
      <c r="E7" s="106">
        <v>4</v>
      </c>
      <c r="F7" s="106">
        <v>5</v>
      </c>
      <c r="G7" s="106">
        <v>6</v>
      </c>
      <c r="H7" s="106">
        <v>7</v>
      </c>
      <c r="I7" s="106">
        <v>8</v>
      </c>
      <c r="J7" s="106">
        <v>9</v>
      </c>
      <c r="K7" s="106">
        <v>10</v>
      </c>
      <c r="L7" s="107">
        <v>11</v>
      </c>
      <c r="M7" s="106">
        <v>12</v>
      </c>
      <c r="N7" s="106">
        <v>13</v>
      </c>
      <c r="O7" s="106">
        <v>14</v>
      </c>
      <c r="P7" s="108">
        <v>15</v>
      </c>
      <c r="Q7" s="108">
        <v>16</v>
      </c>
      <c r="R7" s="106">
        <v>17</v>
      </c>
      <c r="S7" s="108">
        <v>18</v>
      </c>
      <c r="T7" s="106">
        <v>19</v>
      </c>
      <c r="U7" s="108">
        <v>20</v>
      </c>
      <c r="V7" s="106">
        <v>21</v>
      </c>
      <c r="W7" s="108">
        <v>22</v>
      </c>
      <c r="X7" s="106">
        <v>23</v>
      </c>
      <c r="Y7" s="108">
        <v>24</v>
      </c>
      <c r="Z7" s="106">
        <v>25</v>
      </c>
      <c r="AA7" s="108">
        <v>26</v>
      </c>
      <c r="AB7" s="106">
        <v>27</v>
      </c>
    </row>
    <row r="8" spans="1:29" s="113" customFormat="1" ht="12" customHeight="1">
      <c r="A8" s="109" t="s">
        <v>81</v>
      </c>
      <c r="B8" s="110">
        <v>1717.16623</v>
      </c>
      <c r="C8" s="110">
        <v>288.32287000000002</v>
      </c>
      <c r="D8" s="110">
        <v>107.56789000000001</v>
      </c>
      <c r="E8" s="110">
        <v>703.60838000000001</v>
      </c>
      <c r="F8" s="110">
        <v>2816.6653700000002</v>
      </c>
      <c r="G8" s="110">
        <v>164.8048</v>
      </c>
      <c r="H8" s="110">
        <v>16352.878190000001</v>
      </c>
      <c r="I8" s="110">
        <v>16517.682990000001</v>
      </c>
      <c r="J8" s="110">
        <v>5182.6507699999993</v>
      </c>
      <c r="K8" s="110">
        <v>2495.8710299999998</v>
      </c>
      <c r="L8" s="110">
        <v>2235.5877599999999</v>
      </c>
      <c r="M8" s="110">
        <v>626.62894999999992</v>
      </c>
      <c r="N8" s="110">
        <v>29875.086869999996</v>
      </c>
      <c r="O8" s="110">
        <v>42.098199999999999</v>
      </c>
      <c r="P8" s="111">
        <v>3245.3561500000001</v>
      </c>
      <c r="Q8" s="110">
        <v>2324.1166800000001</v>
      </c>
      <c r="R8" s="110">
        <v>128.673</v>
      </c>
      <c r="S8" s="110">
        <v>2130.9152300000001</v>
      </c>
      <c r="T8" s="110">
        <v>4987.8876300000002</v>
      </c>
      <c r="U8" s="110">
        <v>12760.868100000002</v>
      </c>
      <c r="V8" s="110">
        <v>17748.755730000001</v>
      </c>
      <c r="W8" s="110">
        <v>341.72687999999999</v>
      </c>
      <c r="X8" s="110">
        <v>1587.72101</v>
      </c>
      <c r="Y8" s="110">
        <v>0.70126999999999995</v>
      </c>
      <c r="Z8" s="110">
        <v>0</v>
      </c>
      <c r="AA8" s="110">
        <v>2263.3020299999998</v>
      </c>
      <c r="AB8" s="110">
        <v>61.720690000000005</v>
      </c>
      <c r="AC8" s="112">
        <v>0</v>
      </c>
    </row>
    <row r="9" spans="1:29" s="113" customFormat="1" ht="12" customHeight="1">
      <c r="A9" s="109" t="s">
        <v>82</v>
      </c>
      <c r="B9" s="110">
        <v>2234.0262199999997</v>
      </c>
      <c r="C9" s="110">
        <v>383.53992999999991</v>
      </c>
      <c r="D9" s="110">
        <v>208.15961999999996</v>
      </c>
      <c r="E9" s="110">
        <v>975.60581999999999</v>
      </c>
      <c r="F9" s="114">
        <v>3801.3315899999998</v>
      </c>
      <c r="G9" s="110">
        <v>136.81542999999999</v>
      </c>
      <c r="H9" s="110">
        <v>20077.419409999995</v>
      </c>
      <c r="I9" s="114">
        <v>20214.234839999994</v>
      </c>
      <c r="J9" s="110">
        <v>7225.4281599999995</v>
      </c>
      <c r="K9" s="110">
        <v>2995.0031329999997</v>
      </c>
      <c r="L9" s="110">
        <v>665.59844999999996</v>
      </c>
      <c r="M9" s="110">
        <v>849.03378000000009</v>
      </c>
      <c r="N9" s="114">
        <v>35750.629952999989</v>
      </c>
      <c r="O9" s="110">
        <v>44.138000000000012</v>
      </c>
      <c r="P9" s="111">
        <v>3567.1021999999998</v>
      </c>
      <c r="Q9" s="110">
        <v>2718.4788100000005</v>
      </c>
      <c r="R9" s="110">
        <v>116.173</v>
      </c>
      <c r="S9" s="110">
        <v>2963.6219300000002</v>
      </c>
      <c r="T9" s="110">
        <v>6731.3054499999998</v>
      </c>
      <c r="U9" s="110">
        <v>16660.919959999999</v>
      </c>
      <c r="V9" s="114">
        <v>23392.225409999999</v>
      </c>
      <c r="W9" s="110">
        <v>444.65128000000004</v>
      </c>
      <c r="X9" s="110">
        <v>1689.5343800000001</v>
      </c>
      <c r="Y9" s="110">
        <v>9.7059599999999993</v>
      </c>
      <c r="Z9" s="110">
        <v>0</v>
      </c>
      <c r="AA9" s="110">
        <v>673.39276000000018</v>
      </c>
      <c r="AB9" s="110">
        <v>131.67080999999999</v>
      </c>
      <c r="AC9" s="115">
        <v>6.4587000015308149E-2</v>
      </c>
    </row>
    <row r="10" spans="1:29" s="113" customFormat="1" ht="12" customHeight="1">
      <c r="A10" s="109" t="s">
        <v>83</v>
      </c>
      <c r="B10" s="110">
        <v>2866.24055</v>
      </c>
      <c r="C10" s="110">
        <v>522.63771999999994</v>
      </c>
      <c r="D10" s="110">
        <v>221.84067000000007</v>
      </c>
      <c r="E10" s="110">
        <v>1199.0483999999999</v>
      </c>
      <c r="F10" s="114">
        <v>4809.7673400000003</v>
      </c>
      <c r="G10" s="110">
        <v>612.41849000000002</v>
      </c>
      <c r="H10" s="110">
        <v>24411.553849999997</v>
      </c>
      <c r="I10" s="114">
        <v>25023.972339999997</v>
      </c>
      <c r="J10" s="110">
        <v>9889.0388199999979</v>
      </c>
      <c r="K10" s="110">
        <v>3597.8836060000008</v>
      </c>
      <c r="L10" s="110">
        <v>987.51936000000012</v>
      </c>
      <c r="M10" s="110">
        <v>1076.1145699999997</v>
      </c>
      <c r="N10" s="114">
        <v>45384.296036</v>
      </c>
      <c r="O10" s="110">
        <v>45.028350000000003</v>
      </c>
      <c r="P10" s="111">
        <v>3116.907650000001</v>
      </c>
      <c r="Q10" s="110">
        <v>3091.5326399999994</v>
      </c>
      <c r="R10" s="110">
        <v>116.173</v>
      </c>
      <c r="S10" s="110">
        <v>3054.4940300000007</v>
      </c>
      <c r="T10" s="110">
        <v>8527.9644399999997</v>
      </c>
      <c r="U10" s="110">
        <v>23420.351100000003</v>
      </c>
      <c r="V10" s="114">
        <v>31948.315540000003</v>
      </c>
      <c r="W10" s="110">
        <v>605.74668000000008</v>
      </c>
      <c r="X10" s="110">
        <v>2367.7993499999998</v>
      </c>
      <c r="Y10" s="110">
        <v>9.9630599999999987</v>
      </c>
      <c r="Z10" s="110">
        <v>0.71508000000000005</v>
      </c>
      <c r="AA10" s="110">
        <v>901.26832000000002</v>
      </c>
      <c r="AB10" s="110">
        <v>126.35234</v>
      </c>
      <c r="AC10" s="115">
        <v>4.0000086301006377E-6</v>
      </c>
    </row>
    <row r="11" spans="1:29" s="113" customFormat="1" ht="12" customHeight="1">
      <c r="A11" s="109" t="s">
        <v>84</v>
      </c>
      <c r="B11" s="110">
        <v>3987.2554895899998</v>
      </c>
      <c r="C11" s="110">
        <v>750.33658616800005</v>
      </c>
      <c r="D11" s="110">
        <v>-34.190775609999868</v>
      </c>
      <c r="E11" s="110">
        <v>1500.1377684499998</v>
      </c>
      <c r="F11" s="114">
        <v>6203.5390685980001</v>
      </c>
      <c r="G11" s="110">
        <v>308.86725173999997</v>
      </c>
      <c r="H11" s="110">
        <v>38188.180974680006</v>
      </c>
      <c r="I11" s="114">
        <v>38497.048226420004</v>
      </c>
      <c r="J11" s="110">
        <v>16057.982558047101</v>
      </c>
      <c r="K11" s="110">
        <v>5256.1967755259866</v>
      </c>
      <c r="L11" s="110">
        <v>2214.0818479299992</v>
      </c>
      <c r="M11" s="110">
        <v>2604.0534457623635</v>
      </c>
      <c r="N11" s="114">
        <v>70832.901922283447</v>
      </c>
      <c r="O11" s="110">
        <v>71.723218118300011</v>
      </c>
      <c r="P11" s="111">
        <v>3766.6213921299991</v>
      </c>
      <c r="Q11" s="110">
        <v>2986.3993073870006</v>
      </c>
      <c r="R11" s="110">
        <v>116.173</v>
      </c>
      <c r="S11" s="110">
        <v>2361.8875601899999</v>
      </c>
      <c r="T11" s="110">
        <v>15202.37476646</v>
      </c>
      <c r="U11" s="110">
        <v>40124.893375910004</v>
      </c>
      <c r="V11" s="114">
        <v>55327.268142370005</v>
      </c>
      <c r="W11" s="110">
        <v>799.56484707937466</v>
      </c>
      <c r="X11" s="110">
        <v>3147.6825412944545</v>
      </c>
      <c r="Y11" s="110">
        <v>7.2238919700000004</v>
      </c>
      <c r="Z11" s="110">
        <v>0</v>
      </c>
      <c r="AA11" s="110">
        <v>2202.175415534</v>
      </c>
      <c r="AB11" s="110">
        <v>46.18260368</v>
      </c>
      <c r="AC11" s="115">
        <v>-2.5303015718236566E-6</v>
      </c>
    </row>
    <row r="12" spans="1:29" s="113" customFormat="1" ht="12" customHeight="1">
      <c r="A12" s="109" t="s">
        <v>85</v>
      </c>
      <c r="B12" s="110">
        <v>5425.4494700000005</v>
      </c>
      <c r="C12" s="110">
        <v>1214.8241426163454</v>
      </c>
      <c r="D12" s="110">
        <v>363.62216755999975</v>
      </c>
      <c r="E12" s="110">
        <v>1669.7612478900005</v>
      </c>
      <c r="F12" s="114">
        <v>8673.6570280663454</v>
      </c>
      <c r="G12" s="110">
        <v>91.138570200000004</v>
      </c>
      <c r="H12" s="110">
        <v>52340.274640740005</v>
      </c>
      <c r="I12" s="114">
        <v>52431.413210940002</v>
      </c>
      <c r="J12" s="110">
        <v>24095.302907494999</v>
      </c>
      <c r="K12" s="110">
        <v>7208.4915944786744</v>
      </c>
      <c r="L12" s="110">
        <v>5008.0787091400007</v>
      </c>
      <c r="M12" s="110">
        <v>3306.2526271786146</v>
      </c>
      <c r="N12" s="114">
        <v>100723.19607729863</v>
      </c>
      <c r="O12" s="110">
        <v>75.495098059</v>
      </c>
      <c r="P12" s="111">
        <v>6214.1348191300003</v>
      </c>
      <c r="Q12" s="110">
        <v>4783.5952956499996</v>
      </c>
      <c r="R12" s="110">
        <v>38.725000000000001</v>
      </c>
      <c r="S12" s="110">
        <v>2804.8204127150007</v>
      </c>
      <c r="T12" s="110">
        <v>19625.992680549996</v>
      </c>
      <c r="U12" s="110">
        <v>57606.899419770001</v>
      </c>
      <c r="V12" s="114">
        <v>77232.892100319994</v>
      </c>
      <c r="W12" s="110">
        <v>960.18766686599997</v>
      </c>
      <c r="X12" s="110">
        <v>3581.5025974504542</v>
      </c>
      <c r="Y12" s="110">
        <v>4.4742138899999997</v>
      </c>
      <c r="Z12" s="110">
        <v>0</v>
      </c>
      <c r="AA12" s="110">
        <v>5017.2705628520016</v>
      </c>
      <c r="AB12" s="110">
        <v>10.853629999999999</v>
      </c>
      <c r="AC12" s="115">
        <v>0.75531963381217793</v>
      </c>
    </row>
    <row r="13" spans="1:29" s="101" customFormat="1" ht="12" customHeight="1">
      <c r="A13" s="109" t="s">
        <v>86</v>
      </c>
      <c r="B13" s="110">
        <v>8051.4039900000007</v>
      </c>
      <c r="C13" s="110">
        <v>1757.5652311159993</v>
      </c>
      <c r="D13" s="110">
        <v>1179.5705569740001</v>
      </c>
      <c r="E13" s="110">
        <v>1775.0602875000004</v>
      </c>
      <c r="F13" s="110">
        <v>12763.600065590001</v>
      </c>
      <c r="G13" s="110">
        <v>548.90426357000001</v>
      </c>
      <c r="H13" s="110">
        <v>66404.109464350026</v>
      </c>
      <c r="I13" s="110">
        <v>66953.013727920028</v>
      </c>
      <c r="J13" s="110">
        <v>34401.183601929995</v>
      </c>
      <c r="K13" s="110">
        <v>10323.484054329918</v>
      </c>
      <c r="L13" s="110">
        <v>5753.6027111499998</v>
      </c>
      <c r="M13" s="110">
        <v>3718.8649857981704</v>
      </c>
      <c r="N13" s="110">
        <v>133913.74914671812</v>
      </c>
      <c r="O13" s="110">
        <v>112.64309230000001</v>
      </c>
      <c r="P13" s="111">
        <v>6395.0023781200007</v>
      </c>
      <c r="Q13" s="110">
        <v>6233.3318491700029</v>
      </c>
      <c r="R13" s="110">
        <v>42.725000000000001</v>
      </c>
      <c r="S13" s="110">
        <v>2710.4161793500002</v>
      </c>
      <c r="T13" s="110">
        <v>24131.132819000006</v>
      </c>
      <c r="U13" s="110">
        <v>82384.050923870018</v>
      </c>
      <c r="V13" s="110">
        <v>106515.18374287002</v>
      </c>
      <c r="W13" s="110">
        <v>1225.4019824549223</v>
      </c>
      <c r="X13" s="110">
        <v>4693.3008093073395</v>
      </c>
      <c r="Y13" s="110">
        <v>11.166757090000001</v>
      </c>
      <c r="Z13" s="110">
        <v>0</v>
      </c>
      <c r="AA13" s="110">
        <v>5904.942141319998</v>
      </c>
      <c r="AB13" s="110">
        <v>69.635210000000001</v>
      </c>
      <c r="AC13" s="115">
        <v>-4.7358334995806217E-6</v>
      </c>
    </row>
    <row r="14" spans="1:29" s="113" customFormat="1" ht="12" customHeight="1">
      <c r="A14" s="109" t="s">
        <v>92</v>
      </c>
      <c r="B14" s="110">
        <v>11182.470142999999</v>
      </c>
      <c r="C14" s="110">
        <v>2450.9275285819599</v>
      </c>
      <c r="D14" s="110">
        <v>1378.9522646071</v>
      </c>
      <c r="E14" s="110">
        <v>2431.2645942667004</v>
      </c>
      <c r="F14" s="110">
        <v>17443.614530455758</v>
      </c>
      <c r="G14" s="110">
        <v>2069.51785797</v>
      </c>
      <c r="H14" s="110">
        <v>85614.171437030003</v>
      </c>
      <c r="I14" s="110">
        <v>87683.689295000004</v>
      </c>
      <c r="J14" s="110">
        <v>49548.794093294011</v>
      </c>
      <c r="K14" s="110">
        <v>13426.471</v>
      </c>
      <c r="L14" s="110">
        <v>3480.4114663001633</v>
      </c>
      <c r="M14" s="110">
        <v>4027.08</v>
      </c>
      <c r="N14" s="110">
        <v>175610.06038504993</v>
      </c>
      <c r="O14" s="110">
        <v>147.4221834899999</v>
      </c>
      <c r="P14" s="111">
        <v>9230.0865265684988</v>
      </c>
      <c r="Q14" s="110">
        <v>7005.6392704855025</v>
      </c>
      <c r="R14" s="110">
        <v>42.725000000000001</v>
      </c>
      <c r="S14" s="110">
        <v>2452.7545163</v>
      </c>
      <c r="T14" s="110">
        <v>29435</v>
      </c>
      <c r="U14" s="110">
        <v>116516.477</v>
      </c>
      <c r="V14" s="110">
        <v>145951.47700000001</v>
      </c>
      <c r="W14" s="110">
        <v>1470.7659073809245</v>
      </c>
      <c r="X14" s="110">
        <v>5617.8656905201879</v>
      </c>
      <c r="Y14" s="110">
        <v>7.4992418999999995</v>
      </c>
      <c r="Z14" s="110">
        <v>0</v>
      </c>
      <c r="AA14" s="110">
        <v>3622.3991997289982</v>
      </c>
      <c r="AB14" s="110">
        <v>61.427587749999979</v>
      </c>
      <c r="AC14" s="112">
        <v>1.7390741850249469E-3</v>
      </c>
    </row>
    <row r="15" spans="1:29" s="113" customFormat="1" ht="12" customHeight="1">
      <c r="A15" s="109" t="s">
        <v>93</v>
      </c>
      <c r="B15" s="110">
        <v>17077.79</v>
      </c>
      <c r="C15" s="110">
        <v>3531.2620000000002</v>
      </c>
      <c r="D15" s="110">
        <v>1750.0239999999999</v>
      </c>
      <c r="E15" s="110">
        <v>3144.3119999999999</v>
      </c>
      <c r="F15" s="110">
        <v>25503.387999999999</v>
      </c>
      <c r="G15" s="110">
        <v>18.617999999999999</v>
      </c>
      <c r="H15" s="110">
        <v>126463.542</v>
      </c>
      <c r="I15" s="110">
        <v>126482.16</v>
      </c>
      <c r="J15" s="110">
        <v>85666.235000000001</v>
      </c>
      <c r="K15" s="110">
        <v>23724.723000000002</v>
      </c>
      <c r="L15" s="110">
        <v>5192.1530000000002</v>
      </c>
      <c r="M15" s="110">
        <v>6493.7150000000001</v>
      </c>
      <c r="N15" s="110">
        <v>273062.37400000001</v>
      </c>
      <c r="O15" s="110">
        <v>214.023</v>
      </c>
      <c r="P15" s="111">
        <v>13384.848</v>
      </c>
      <c r="Q15" s="110">
        <v>5708.0320000000002</v>
      </c>
      <c r="R15" s="110">
        <v>311.88499999999999</v>
      </c>
      <c r="S15" s="110">
        <v>2261.721</v>
      </c>
      <c r="T15" s="110">
        <v>36788.46</v>
      </c>
      <c r="U15" s="110">
        <v>198364.9</v>
      </c>
      <c r="V15" s="110">
        <v>235153.36</v>
      </c>
      <c r="W15" s="110">
        <v>2104.2910000000002</v>
      </c>
      <c r="X15" s="110">
        <v>8517.2819999999992</v>
      </c>
      <c r="Y15" s="110">
        <v>10.244999999999999</v>
      </c>
      <c r="Z15" s="110">
        <v>1.335</v>
      </c>
      <c r="AA15" s="110">
        <v>5348.9620000000004</v>
      </c>
      <c r="AB15" s="110">
        <v>46.396999999999998</v>
      </c>
      <c r="AC15" s="115">
        <v>6.9999999832361937E-3</v>
      </c>
    </row>
    <row r="16" spans="1:29" s="113" customFormat="1" ht="12" customHeight="1">
      <c r="A16" s="120" t="s">
        <v>94</v>
      </c>
      <c r="B16" s="121">
        <v>21495.340308660005</v>
      </c>
      <c r="C16" s="121">
        <v>4811.5166226691226</v>
      </c>
      <c r="D16" s="121">
        <v>2782.3591820384008</v>
      </c>
      <c r="E16" s="121">
        <v>4322.9715980124402</v>
      </c>
      <c r="F16" s="121">
        <v>33412.187711379964</v>
      </c>
      <c r="G16" s="121">
        <v>8.1928830000000001</v>
      </c>
      <c r="H16" s="121">
        <v>142084.07369105992</v>
      </c>
      <c r="I16" s="121">
        <v>142092.26657405993</v>
      </c>
      <c r="J16" s="121">
        <v>106191.23832771</v>
      </c>
      <c r="K16" s="121">
        <v>29538.530833770306</v>
      </c>
      <c r="L16" s="121">
        <v>8482.7411446349961</v>
      </c>
      <c r="M16" s="121">
        <v>5437.0001287739169</v>
      </c>
      <c r="N16" s="121">
        <v>325153.9647203291</v>
      </c>
      <c r="O16" s="110">
        <v>379.48002607000001</v>
      </c>
      <c r="P16" s="111">
        <v>16872.932114969994</v>
      </c>
      <c r="Q16" s="110">
        <v>13127.396133994002</v>
      </c>
      <c r="R16" s="110">
        <v>467.56</v>
      </c>
      <c r="S16" s="110">
        <v>9731.8269380199981</v>
      </c>
      <c r="T16" s="110">
        <v>37939.111869269997</v>
      </c>
      <c r="U16" s="110">
        <v>224793.13991016001</v>
      </c>
      <c r="V16" s="110">
        <v>262732.25177943002</v>
      </c>
      <c r="W16" s="110">
        <v>2222.8740162830391</v>
      </c>
      <c r="X16" s="110">
        <v>11049.616974339997</v>
      </c>
      <c r="Y16" s="110">
        <v>11.081014560000002</v>
      </c>
      <c r="Z16" s="110">
        <v>1.3357586899999998</v>
      </c>
      <c r="AA16" s="110">
        <v>8469.9506955199995</v>
      </c>
      <c r="AB16" s="110">
        <v>87.659269327700017</v>
      </c>
      <c r="AC16" s="115">
        <v>8.7567605078220367E-7</v>
      </c>
    </row>
    <row r="17" spans="1:30" s="101" customFormat="1" ht="12" customHeight="1">
      <c r="A17" s="120" t="s">
        <v>91</v>
      </c>
      <c r="B17" s="121">
        <v>24739.788761979999</v>
      </c>
      <c r="C17" s="121">
        <v>5802.8039870660359</v>
      </c>
      <c r="D17" s="121">
        <v>3434.3676379497797</v>
      </c>
      <c r="E17" s="121">
        <v>5115.2954731121863</v>
      </c>
      <c r="F17" s="121">
        <v>39092.255860108002</v>
      </c>
      <c r="G17" s="121">
        <v>8220.4411785100001</v>
      </c>
      <c r="H17" s="121">
        <v>199128.61562872003</v>
      </c>
      <c r="I17" s="121">
        <v>207349.05680723002</v>
      </c>
      <c r="J17" s="121">
        <v>130425.4129967097</v>
      </c>
      <c r="K17" s="121">
        <v>37493.462052533127</v>
      </c>
      <c r="L17" s="121">
        <v>19298.347909995005</v>
      </c>
      <c r="M17" s="121">
        <v>11838.628286575153</v>
      </c>
      <c r="N17" s="121">
        <v>445497.16391315102</v>
      </c>
      <c r="O17" s="121">
        <v>521.09870777000003</v>
      </c>
      <c r="P17" s="122">
        <v>17507.108433120004</v>
      </c>
      <c r="Q17" s="121">
        <v>10260.235292174004</v>
      </c>
      <c r="R17" s="121">
        <v>559.34220000000005</v>
      </c>
      <c r="S17" s="121">
        <v>14153.18246543</v>
      </c>
      <c r="T17" s="121">
        <v>54127.788161430006</v>
      </c>
      <c r="U17" s="121">
        <v>311426.2268822997</v>
      </c>
      <c r="V17" s="121">
        <v>365554.01504372968</v>
      </c>
      <c r="W17" s="121">
        <v>2565.3824270089995</v>
      </c>
      <c r="X17" s="121">
        <v>15031.023641503067</v>
      </c>
      <c r="Y17" s="121">
        <v>7.2035633300000015</v>
      </c>
      <c r="Z17" s="121">
        <v>1.3357586899999998</v>
      </c>
      <c r="AA17" s="121">
        <v>19324.723121619998</v>
      </c>
      <c r="AB17" s="121">
        <v>12.51327886520002</v>
      </c>
    </row>
    <row r="18" spans="1:30" s="101" customFormat="1" ht="12">
      <c r="A18" s="109" t="s">
        <v>95</v>
      </c>
      <c r="B18" s="112">
        <v>30093.147978739999</v>
      </c>
      <c r="C18" s="112">
        <v>9012.4319075721232</v>
      </c>
      <c r="D18" s="112">
        <v>5519.8790375856588</v>
      </c>
      <c r="E18" s="112">
        <v>5708.5275902138546</v>
      </c>
      <c r="F18" s="112">
        <v>50333.986514111632</v>
      </c>
      <c r="G18" s="112">
        <v>22655.038604410001</v>
      </c>
      <c r="H18" s="112">
        <v>210926.49747001991</v>
      </c>
      <c r="I18" s="112">
        <v>233581.53607442993</v>
      </c>
      <c r="J18" s="112">
        <v>159022.77745923001</v>
      </c>
      <c r="K18" s="112">
        <v>42160.920422463103</v>
      </c>
      <c r="L18" s="112">
        <v>22174.091932785865</v>
      </c>
      <c r="M18" s="112">
        <v>12377.799630263951</v>
      </c>
      <c r="N18" s="112">
        <v>519651.11203328444</v>
      </c>
      <c r="O18" s="112">
        <v>371.40727201999982</v>
      </c>
      <c r="P18" s="112">
        <v>10770.062183620004</v>
      </c>
      <c r="Q18" s="112">
        <v>9178.1514993119981</v>
      </c>
      <c r="R18" s="112">
        <v>761.6</v>
      </c>
      <c r="S18" s="112">
        <v>5333.8996978600007</v>
      </c>
      <c r="T18" s="112">
        <v>90238.857239690013</v>
      </c>
      <c r="U18" s="112">
        <v>359446.90009915491</v>
      </c>
      <c r="V18" s="112">
        <v>449685.75733884494</v>
      </c>
      <c r="W18" s="112">
        <v>3073.0957500523609</v>
      </c>
      <c r="X18" s="112">
        <v>18136.786196785364</v>
      </c>
      <c r="Y18" s="112">
        <v>3.3029326500000002</v>
      </c>
      <c r="Z18" s="112">
        <v>1.3357586899999998</v>
      </c>
      <c r="AA18" s="112">
        <v>22175.752291289999</v>
      </c>
      <c r="AB18" s="112">
        <v>159.96111695999991</v>
      </c>
      <c r="AC18" s="101">
        <v>4.8002111725509167E-6</v>
      </c>
    </row>
    <row r="19" spans="1:30" s="101" customFormat="1" ht="12">
      <c r="A19" s="109" t="s">
        <v>96</v>
      </c>
      <c r="B19" s="112">
        <v>34388.034220369998</v>
      </c>
      <c r="C19" s="112">
        <v>11189.69778838735</v>
      </c>
      <c r="D19" s="112">
        <v>6644.6150493303567</v>
      </c>
      <c r="E19" s="112">
        <v>7257.5848731599999</v>
      </c>
      <c r="F19" s="112">
        <v>59479.931931247702</v>
      </c>
      <c r="G19" s="112">
        <v>7943.8719073800003</v>
      </c>
      <c r="H19" s="112">
        <v>206294.19200402001</v>
      </c>
      <c r="I19" s="112">
        <v>214238.06391140001</v>
      </c>
      <c r="J19" s="112">
        <v>167092.70765041074</v>
      </c>
      <c r="K19" s="112">
        <v>46212.127777209389</v>
      </c>
      <c r="L19" s="112">
        <v>15567.759717259998</v>
      </c>
      <c r="M19" s="112">
        <v>5191.0866082332604</v>
      </c>
      <c r="N19" s="112">
        <v>507781.67759576114</v>
      </c>
      <c r="O19" s="112">
        <v>494.18287026000007</v>
      </c>
      <c r="P19" s="112">
        <v>17249.129543209998</v>
      </c>
      <c r="Q19" s="112">
        <v>9220.0107877539995</v>
      </c>
      <c r="R19" s="112">
        <v>1060.3799899999999</v>
      </c>
      <c r="S19" s="112">
        <v>8282.036871190001</v>
      </c>
      <c r="T19" s="112">
        <v>72927.510993889999</v>
      </c>
      <c r="U19" s="112">
        <v>359309.93417317135</v>
      </c>
      <c r="V19" s="112">
        <v>432237.44516706135</v>
      </c>
      <c r="W19" s="112">
        <v>3257.8940043321995</v>
      </c>
      <c r="X19" s="112">
        <v>20077.653100273641</v>
      </c>
      <c r="Y19" s="112">
        <v>38.597194720000005</v>
      </c>
      <c r="Z19" s="112">
        <v>1.3357586899999998</v>
      </c>
      <c r="AA19" s="112">
        <v>14809.399343779998</v>
      </c>
      <c r="AB19" s="112">
        <v>1053.6129732266099</v>
      </c>
      <c r="AC19" s="101">
        <v>8.7366788648068905E-6</v>
      </c>
    </row>
    <row r="20" spans="1:30" s="101" customFormat="1" ht="12">
      <c r="A20" s="124" t="s">
        <v>97</v>
      </c>
      <c r="B20" s="112">
        <v>35835.094864890001</v>
      </c>
      <c r="C20" s="112">
        <v>12274.432980125572</v>
      </c>
      <c r="D20" s="112">
        <v>4075.8136779464448</v>
      </c>
      <c r="E20" s="112">
        <v>10830.033906893454</v>
      </c>
      <c r="F20" s="112">
        <v>63015.375429855478</v>
      </c>
      <c r="G20" s="112">
        <v>6220.7789813500012</v>
      </c>
      <c r="H20" s="112">
        <v>224525.14805855002</v>
      </c>
      <c r="I20" s="112">
        <v>230745.92703990004</v>
      </c>
      <c r="J20" s="112">
        <v>176660.82006807133</v>
      </c>
      <c r="K20" s="112">
        <v>56781.67</v>
      </c>
      <c r="L20" s="112">
        <v>19690.558190714681</v>
      </c>
      <c r="M20" s="112">
        <v>6836.5915859254219</v>
      </c>
      <c r="N20" s="112">
        <v>553730.94231446704</v>
      </c>
      <c r="O20" s="112">
        <v>424.05680051000002</v>
      </c>
      <c r="P20" s="112">
        <v>22747.873933989988</v>
      </c>
      <c r="Q20" s="112">
        <v>11419.621474774001</v>
      </c>
      <c r="R20" s="112">
        <v>970.04479000000003</v>
      </c>
      <c r="S20" s="112">
        <v>9220.9703106929992</v>
      </c>
      <c r="T20" s="112">
        <v>59059.544066440001</v>
      </c>
      <c r="U20" s="112">
        <v>396793.04689447925</v>
      </c>
      <c r="V20" s="112">
        <v>455852.59096091927</v>
      </c>
      <c r="W20" s="112">
        <v>4149.7813017942017</v>
      </c>
      <c r="X20" s="112">
        <v>28487.836570303425</v>
      </c>
      <c r="Y20" s="112">
        <v>0.48617063000000005</v>
      </c>
      <c r="Z20" s="112">
        <v>5.0822246899999994</v>
      </c>
      <c r="AA20" s="112">
        <v>19991.300013459997</v>
      </c>
      <c r="AB20" s="112">
        <v>461.29827657009969</v>
      </c>
      <c r="AC20" s="101">
        <v>5.1386689301580191E-4</v>
      </c>
    </row>
    <row r="21" spans="1:30" s="101" customFormat="1" ht="12">
      <c r="A21" s="124" t="s">
        <v>98</v>
      </c>
      <c r="B21" s="112">
        <v>38429.231797269989</v>
      </c>
      <c r="C21" s="112">
        <v>13619.91520115787</v>
      </c>
      <c r="D21" s="112">
        <v>2639.335258871869</v>
      </c>
      <c r="E21" s="112">
        <v>14351.228292268555</v>
      </c>
      <c r="F21" s="112">
        <v>69039.710549568292</v>
      </c>
      <c r="G21" s="112">
        <v>543.92904994000003</v>
      </c>
      <c r="H21" s="112">
        <v>238924.4587646483</v>
      </c>
      <c r="I21" s="112">
        <v>239468.38781458829</v>
      </c>
      <c r="J21" s="112">
        <v>199756.07724877817</v>
      </c>
      <c r="K21" s="112">
        <v>61910.678275166349</v>
      </c>
      <c r="L21" s="112">
        <v>19387.310215629997</v>
      </c>
      <c r="M21" s="112">
        <v>8876.1509414739448</v>
      </c>
      <c r="N21" s="112">
        <v>598438.31504520494</v>
      </c>
      <c r="O21" s="112">
        <v>325.18782995999993</v>
      </c>
      <c r="P21" s="112">
        <v>30375.490690319995</v>
      </c>
      <c r="Q21" s="112">
        <v>11867.353932014003</v>
      </c>
      <c r="R21" s="112">
        <v>1079.9541017500001</v>
      </c>
      <c r="S21" s="112">
        <v>9419.6924122841574</v>
      </c>
      <c r="T21" s="112">
        <v>48803.870787289983</v>
      </c>
      <c r="U21" s="112">
        <v>440868.9544545458</v>
      </c>
      <c r="V21" s="112">
        <v>489672.82524183579</v>
      </c>
      <c r="W21" s="112">
        <v>4535.0198047151653</v>
      </c>
      <c r="X21" s="112">
        <v>30296.756689094975</v>
      </c>
      <c r="Y21" s="112">
        <v>1.37836563</v>
      </c>
      <c r="Z21" s="112">
        <v>6.8822246899999993</v>
      </c>
      <c r="AA21" s="112">
        <v>20276.937817999999</v>
      </c>
      <c r="AB21" s="112">
        <v>580.83591595363725</v>
      </c>
      <c r="AC21" s="101">
        <v>5.1386689301580191E-4</v>
      </c>
    </row>
    <row r="22" spans="1:30" s="101" customFormat="1" ht="12">
      <c r="A22" s="124"/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</row>
    <row r="23" spans="1:30" s="101" customFormat="1" ht="12">
      <c r="A23" s="123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</row>
    <row r="24" spans="1:30" ht="12">
      <c r="A24" s="144" t="s">
        <v>87</v>
      </c>
      <c r="B24" s="145"/>
      <c r="C24" s="145"/>
      <c r="D24" s="145"/>
      <c r="E24" s="145"/>
      <c r="F24" s="145"/>
      <c r="G24" s="145"/>
      <c r="H24" s="145"/>
      <c r="I24" s="101"/>
      <c r="J24" s="101"/>
      <c r="K24" s="101"/>
      <c r="L24" s="101"/>
      <c r="M24" s="101"/>
      <c r="N24" s="101"/>
    </row>
    <row r="27" spans="1:30" ht="9.9499999999999993" customHeight="1">
      <c r="B27" s="117"/>
      <c r="F27" s="118"/>
      <c r="N27" s="118"/>
    </row>
    <row r="28" spans="1:30" ht="9.9499999999999993" customHeight="1">
      <c r="F28" s="119"/>
      <c r="K28" s="119"/>
    </row>
    <row r="29" spans="1:30" ht="9.9499999999999993" customHeight="1">
      <c r="B29" s="119">
        <f>+B16-'[1]30'!B44</f>
        <v>0</v>
      </c>
      <c r="C29" s="119">
        <f>+C16-'[1]30'!C44</f>
        <v>0</v>
      </c>
      <c r="D29" s="119">
        <f>+D16-'[1]30'!D44</f>
        <v>0</v>
      </c>
      <c r="E29" s="119">
        <f>+E16-'[1]30'!E44</f>
        <v>0</v>
      </c>
      <c r="F29" s="119">
        <f>+F16-'[1]30'!F44</f>
        <v>0</v>
      </c>
      <c r="G29" s="119">
        <f>+G16-'[1]30'!G44</f>
        <v>0</v>
      </c>
      <c r="H29" s="119">
        <f>+H16-'[1]30'!H44</f>
        <v>0</v>
      </c>
      <c r="I29" s="119">
        <f>+I16-'[1]30'!I44</f>
        <v>0</v>
      </c>
      <c r="J29" s="119">
        <f>+J16-'[1]30'!J44</f>
        <v>0</v>
      </c>
      <c r="K29" s="119">
        <f>+K16-'[1]30'!K44</f>
        <v>0</v>
      </c>
      <c r="L29" s="119">
        <f>+L16-'[1]30'!L44</f>
        <v>0</v>
      </c>
      <c r="M29" s="119">
        <f>+M16-'[1]30'!M44</f>
        <v>0</v>
      </c>
      <c r="N29" s="119">
        <f>+N16-'[1]30'!N44</f>
        <v>0</v>
      </c>
      <c r="O29" s="119">
        <f>+O16-'[1]30'!P44</f>
        <v>0</v>
      </c>
      <c r="P29" s="119">
        <f>+P16-'[1]30'!Q44</f>
        <v>0</v>
      </c>
      <c r="Q29" s="119">
        <f>+Q16-'[1]30'!R44</f>
        <v>0</v>
      </c>
      <c r="R29" s="119">
        <f>+R16-'[1]30'!S44</f>
        <v>0</v>
      </c>
      <c r="S29" s="119">
        <f>+S16-'[1]30'!T44</f>
        <v>0</v>
      </c>
      <c r="T29" s="119">
        <f>+T16-'[1]30'!U44</f>
        <v>0</v>
      </c>
      <c r="U29" s="119">
        <f>+U16-'[1]30'!V44</f>
        <v>0</v>
      </c>
      <c r="V29" s="119">
        <f>+V16-'[1]30'!W44</f>
        <v>0</v>
      </c>
      <c r="W29" s="119">
        <f>+W16-'[1]30'!X44</f>
        <v>0</v>
      </c>
      <c r="X29" s="119">
        <f>+X16-'[1]30'!Y44</f>
        <v>0</v>
      </c>
      <c r="Y29" s="119">
        <f>+Y16-'[1]30'!Z44</f>
        <v>0</v>
      </c>
      <c r="Z29" s="119">
        <f>+Z16-'[1]30'!AA44</f>
        <v>0</v>
      </c>
      <c r="AA29" s="119">
        <f>+AA16-'[1]30'!AB44</f>
        <v>0</v>
      </c>
      <c r="AB29" s="119">
        <f>+AB16-'[1]30'!AC44</f>
        <v>0</v>
      </c>
      <c r="AC29" s="119">
        <f>+AC16-'[1]30'!AC44</f>
        <v>-87.659268452023966</v>
      </c>
      <c r="AD29" s="119">
        <f>+AD16-'[1]30'!AD44</f>
        <v>-8.7567605078220367E-7</v>
      </c>
    </row>
    <row r="30" spans="1:30" ht="9.9499999999999993" customHeight="1">
      <c r="B30" s="119">
        <f>+B17-'[1]30'!B49</f>
        <v>0</v>
      </c>
      <c r="C30" s="119">
        <f>+C17-'[1]30'!C49</f>
        <v>0</v>
      </c>
      <c r="D30" s="119">
        <f>+D17-'[1]30'!D49</f>
        <v>0</v>
      </c>
      <c r="E30" s="119">
        <f>+E17-'[1]30'!E49</f>
        <v>0</v>
      </c>
      <c r="F30" s="119">
        <f>+F17-'[1]30'!F49</f>
        <v>0</v>
      </c>
      <c r="G30" s="119">
        <f>+G17-'[1]30'!G49</f>
        <v>0</v>
      </c>
      <c r="H30" s="119">
        <f>+H17-'[1]30'!H49</f>
        <v>0</v>
      </c>
      <c r="I30" s="119">
        <f>+I17-'[1]30'!I49</f>
        <v>0</v>
      </c>
      <c r="J30" s="119">
        <f>+J17-'[1]30'!J49</f>
        <v>0</v>
      </c>
      <c r="K30" s="119">
        <f>+K17-'[1]30'!K49</f>
        <v>0</v>
      </c>
      <c r="L30" s="119">
        <f>+L17-'[1]30'!L49</f>
        <v>0</v>
      </c>
      <c r="M30" s="119">
        <f>+M17-'[1]30'!M49</f>
        <v>0</v>
      </c>
      <c r="N30" s="119">
        <f>+N17-'[1]30'!N49</f>
        <v>0</v>
      </c>
      <c r="O30" s="119">
        <f>+O17-'[1]30'!P49</f>
        <v>0</v>
      </c>
      <c r="P30" s="119">
        <f>+P17-'[1]30'!Q49</f>
        <v>0</v>
      </c>
      <c r="Q30" s="119">
        <f>+Q17-'[1]30'!R49</f>
        <v>0</v>
      </c>
      <c r="R30" s="119">
        <f>+R17-'[1]30'!S49</f>
        <v>0</v>
      </c>
      <c r="S30" s="119">
        <f>+S17-'[1]30'!T49</f>
        <v>0</v>
      </c>
      <c r="T30" s="119">
        <f>+T17-'[1]30'!U49</f>
        <v>0</v>
      </c>
      <c r="U30" s="119">
        <f>+U17-'[1]30'!V49</f>
        <v>0</v>
      </c>
      <c r="V30" s="119">
        <f>+V17-'[1]30'!W49</f>
        <v>0</v>
      </c>
      <c r="W30" s="119">
        <f>+W17-'[1]30'!X49</f>
        <v>0</v>
      </c>
      <c r="X30" s="119">
        <f>+X17-'[1]30'!Y49</f>
        <v>0</v>
      </c>
      <c r="Y30" s="119">
        <f>+Y17-'[1]30'!Z49</f>
        <v>0</v>
      </c>
      <c r="Z30" s="119">
        <f>+Z17-'[1]30'!AA49</f>
        <v>0</v>
      </c>
      <c r="AA30" s="119">
        <f>+AA17-'[1]30'!AB49</f>
        <v>0</v>
      </c>
      <c r="AB30" s="119">
        <f>+AB17-'[1]30'!AC49</f>
        <v>0</v>
      </c>
      <c r="AC30" s="119">
        <f>+AC17-'[1]30'!AC49</f>
        <v>-12.51327886520002</v>
      </c>
      <c r="AD30" s="119">
        <f>+AD17-'[1]30'!AD49</f>
        <v>0</v>
      </c>
    </row>
    <row r="32" spans="1:30" ht="9.9499999999999993" customHeight="1">
      <c r="I32" s="118"/>
    </row>
  </sheetData>
  <mergeCells count="18">
    <mergeCell ref="Z5:Z6"/>
    <mergeCell ref="AA5:AA6"/>
    <mergeCell ref="A24:H24"/>
    <mergeCell ref="T5:V5"/>
    <mergeCell ref="W5:W6"/>
    <mergeCell ref="X5:X6"/>
    <mergeCell ref="B4:N4"/>
    <mergeCell ref="O4:AB4"/>
    <mergeCell ref="B5:F5"/>
    <mergeCell ref="G5:I5"/>
    <mergeCell ref="J5:J6"/>
    <mergeCell ref="K5:K6"/>
    <mergeCell ref="L5:L6"/>
    <mergeCell ref="M5:M6"/>
    <mergeCell ref="N5:N6"/>
    <mergeCell ref="O5:S5"/>
    <mergeCell ref="AB5:AB6"/>
    <mergeCell ref="Y5:Y6"/>
  </mergeCells>
  <printOptions horizontalCentered="1"/>
  <pageMargins left="0.51181102362204722" right="0.51181102362204722" top="0.74803149606299213" bottom="0" header="0.51181102362204722" footer="0.19685039370078741"/>
  <pageSetup paperSize="9" scale="83" fitToWidth="2" orientation="landscape" r:id="rId1"/>
  <headerFooter alignWithMargins="0">
    <oddFooter>&amp;C&amp;P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Sources and Uses_DB</vt:lpstr>
      <vt:lpstr>Sources and Uses_FC</vt:lpstr>
      <vt:lpstr>Sources and Uses-MFIs</vt:lpstr>
      <vt:lpstr>'Sources and Uses_DB'!Print_Area</vt:lpstr>
      <vt:lpstr>'Sources and Uses_FC'!Print_Area</vt:lpstr>
      <vt:lpstr>'Sources and Uses-MFIs'!Print_Area</vt:lpstr>
      <vt:lpstr>'Sources and Uses-MFIs'!Print_Titles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LAXMAN KHATIWADA</cp:lastModifiedBy>
  <dcterms:created xsi:type="dcterms:W3CDTF">2022-02-22T09:29:31Z</dcterms:created>
  <dcterms:modified xsi:type="dcterms:W3CDTF">2025-09-02T09:23:44Z</dcterms:modified>
</cp:coreProperties>
</file>