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Economic Research Department\03. Government Finance Division\26. EAD Data Update\Yearly\"/>
    </mc:Choice>
  </mc:AlternateContent>
  <bookViews>
    <workbookView xWindow="0" yWindow="0" windowWidth="11175" windowHeight="9600" tabRatio="609" firstSheet="3" activeTab="5" autoFilterDateGrouping="0"/>
  </bookViews>
  <sheets>
    <sheet name="Ownership Gov Bonds 1975-1993" sheetId="3" state="hidden" r:id="rId1"/>
    <sheet name="Ownership Gov Bonds 1994-2011" sheetId="4" state="hidden" r:id="rId2"/>
    <sheet name="Ownership Gov Bonds 2010-2021" sheetId="5" state="hidden" r:id="rId3"/>
    <sheet name="Ownership Gov Bonds 1993-2026" sheetId="1" r:id="rId4"/>
    <sheet name="Net domestic borr issuance" sheetId="6" r:id="rId5"/>
    <sheet name="Auction of T-Bills" sheetId="10" r:id="rId6"/>
  </sheets>
  <definedNames>
    <definedName name="_xlnm.Print_Area" localSheetId="5">'Auction of T-Bills'!$A$1:$G$408</definedName>
    <definedName name="_xlnm.Print_Area" localSheetId="4">'Net domestic borr issuance'!$A$1:$O$25</definedName>
    <definedName name="_xlnm.Print_Area" localSheetId="3">'Ownership Gov Bonds 1993-2026'!$A$1:$AF$56</definedName>
    <definedName name="_xlnm.Print_Titles" localSheetId="2">'Ownership Gov Bonds 2010-2021'!$3:$5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0" l="1"/>
  <c r="D38" i="10"/>
  <c r="E38" i="10"/>
  <c r="F38" i="10"/>
  <c r="C47" i="10"/>
  <c r="D47" i="10"/>
  <c r="E47" i="10"/>
  <c r="F47" i="10"/>
  <c r="C65" i="10"/>
  <c r="D65" i="10"/>
  <c r="E65" i="10"/>
  <c r="F65" i="10"/>
  <c r="AH44" i="1" l="1"/>
  <c r="AH43" i="1"/>
  <c r="AH42" i="1"/>
  <c r="AH41" i="1" s="1"/>
  <c r="AH34" i="1"/>
  <c r="AH31" i="1"/>
  <c r="AH5" i="1"/>
  <c r="H22" i="6" l="1"/>
  <c r="J22" i="6" l="1"/>
  <c r="J21" i="6"/>
  <c r="J20" i="6"/>
  <c r="J19" i="6"/>
  <c r="J18" i="6"/>
  <c r="J10" i="6"/>
  <c r="J4" i="6"/>
  <c r="J17" i="6" s="1"/>
  <c r="I22" i="6"/>
  <c r="I21" i="6"/>
  <c r="H21" i="6"/>
  <c r="I20" i="6"/>
  <c r="H20" i="6"/>
  <c r="I19" i="6"/>
  <c r="H19" i="6"/>
  <c r="I18" i="6"/>
  <c r="H18" i="6"/>
  <c r="I10" i="6"/>
  <c r="H10" i="6"/>
  <c r="I4" i="6"/>
  <c r="H4" i="6"/>
  <c r="H17" i="6" s="1"/>
  <c r="Q48" i="5"/>
  <c r="Q47" i="5"/>
  <c r="Q34" i="5"/>
  <c r="Q36" i="5" s="1"/>
  <c r="Q50" i="5" s="1"/>
  <c r="Q19" i="5"/>
  <c r="Q14" i="5" s="1"/>
  <c r="Q9" i="5"/>
  <c r="P48" i="5"/>
  <c r="N48" i="5"/>
  <c r="M48" i="5"/>
  <c r="L48" i="5"/>
  <c r="L49" i="5" s="1"/>
  <c r="K48" i="5"/>
  <c r="K49" i="5" s="1"/>
  <c r="J48" i="5"/>
  <c r="J49" i="5" s="1"/>
  <c r="I48" i="5"/>
  <c r="I49" i="5" s="1"/>
  <c r="H48" i="5"/>
  <c r="H49" i="5" s="1"/>
  <c r="G48" i="5"/>
  <c r="G49" i="5" s="1"/>
  <c r="F48" i="5"/>
  <c r="F49" i="5" s="1"/>
  <c r="E48" i="5"/>
  <c r="E49" i="5" s="1"/>
  <c r="D48" i="5"/>
  <c r="D49" i="5" s="1"/>
  <c r="C48" i="5"/>
  <c r="C49" i="5" s="1"/>
  <c r="B48" i="5"/>
  <c r="B49" i="5" s="1"/>
  <c r="P47" i="5"/>
  <c r="N47" i="5"/>
  <c r="M47" i="5"/>
  <c r="O45" i="5"/>
  <c r="P36" i="5"/>
  <c r="P50" i="5" s="1"/>
  <c r="P51" i="5" s="1"/>
  <c r="P49" i="5" s="1"/>
  <c r="O36" i="5"/>
  <c r="P34" i="5"/>
  <c r="N34" i="5"/>
  <c r="N36" i="5" s="1"/>
  <c r="M34" i="5"/>
  <c r="M36" i="5" s="1"/>
  <c r="O20" i="5"/>
  <c r="N17" i="5"/>
  <c r="P14" i="5"/>
  <c r="N14" i="5"/>
  <c r="M14" i="5"/>
  <c r="P10" i="5"/>
  <c r="O10" i="5"/>
  <c r="N10" i="5"/>
  <c r="L10" i="5"/>
  <c r="K10" i="5"/>
  <c r="J10" i="5"/>
  <c r="I10" i="5"/>
  <c r="H10" i="5"/>
  <c r="G10" i="5"/>
  <c r="F10" i="5"/>
  <c r="E10" i="5"/>
  <c r="D10" i="5"/>
  <c r="C10" i="5"/>
  <c r="M9" i="5"/>
  <c r="M10" i="5" s="1"/>
  <c r="M50" i="5" l="1"/>
  <c r="M51" i="5" s="1"/>
  <c r="M49" i="5" s="1"/>
  <c r="N50" i="5"/>
  <c r="N51" i="5" s="1"/>
  <c r="N49" i="5" s="1"/>
  <c r="I17" i="6"/>
  <c r="Q51" i="5"/>
  <c r="Q49" i="5"/>
  <c r="O50" i="5"/>
  <c r="O51" i="5" s="1"/>
</calcChain>
</file>

<file path=xl/sharedStrings.xml><?xml version="1.0" encoding="utf-8"?>
<sst xmlns="http://schemas.openxmlformats.org/spreadsheetml/2006/main" count="1013" uniqueCount="644">
  <si>
    <t>In Million Rupees</t>
  </si>
  <si>
    <t>1.   Treasury Bills</t>
  </si>
  <si>
    <t xml:space="preserve">      a.  Nepal Rastra Bank</t>
  </si>
  <si>
    <t xml:space="preserve">      b.  Commercial Banks</t>
  </si>
  <si>
    <t xml:space="preserve">      c.  Others</t>
  </si>
  <si>
    <t>2.   Development Bonds</t>
  </si>
  <si>
    <t xml:space="preserve">      a.  Nepal Rastra Bank 1</t>
  </si>
  <si>
    <t xml:space="preserve">      c.  Financial Institutions 2</t>
  </si>
  <si>
    <t xml:space="preserve">      d.  Provident Funds 3</t>
  </si>
  <si>
    <t xml:space="preserve">      e.  Govt.Business Enterprises 4</t>
  </si>
  <si>
    <t xml:space="preserve">      f.  Private Business Enterprises 5</t>
  </si>
  <si>
    <t xml:space="preserve">      g.  Individuals</t>
  </si>
  <si>
    <t xml:space="preserve">      h.  Non-Profit Organization 6</t>
  </si>
  <si>
    <t xml:space="preserve">      i.   Nepal Telecom</t>
  </si>
  <si>
    <t xml:space="preserve">      j.  Others</t>
  </si>
  <si>
    <t>3.   National Saving Bonds</t>
  </si>
  <si>
    <t xml:space="preserve">      a.  Nepal Rastra Bank 7</t>
  </si>
  <si>
    <t xml:space="preserve">      b.  Financial Institutions 8</t>
  </si>
  <si>
    <t xml:space="preserve">      c.  Insurance Corporation</t>
  </si>
  <si>
    <t xml:space="preserve">      d.  Provident Funds</t>
  </si>
  <si>
    <t xml:space="preserve">      e.  Non-Profit Organization</t>
  </si>
  <si>
    <t xml:space="preserve">      f.  Individuals</t>
  </si>
  <si>
    <t xml:space="preserve">      g.  Private Business Enterprises</t>
  </si>
  <si>
    <t xml:space="preserve">      h.  Govt.Business Enterprises</t>
  </si>
  <si>
    <t xml:space="preserve">      i.  Commercial Banks</t>
  </si>
  <si>
    <t>4.  Citizen Savings Bonds</t>
  </si>
  <si>
    <t xml:space="preserve">     a.  NRB (Secondary Market)</t>
  </si>
  <si>
    <t xml:space="preserve">     b.  Persoanal Area 9</t>
  </si>
  <si>
    <t>5.   Foreign employment Bonds</t>
  </si>
  <si>
    <t xml:space="preserve">      b.  Others</t>
  </si>
  <si>
    <t>6.   Special Bonds*</t>
  </si>
  <si>
    <t>7.   Total Bonds &amp; Treasury Bills</t>
  </si>
  <si>
    <t>1    Excluding the small amount of various funds held by NRB.</t>
  </si>
  <si>
    <t>4    Includes government-owned profit seeking enterprise.</t>
  </si>
  <si>
    <t>7    Includes various fund of NRB.</t>
  </si>
  <si>
    <t xml:space="preserve">2    Includes Development Bank, Finance Company,Citizen Investment Trust and Insurance </t>
  </si>
  <si>
    <t>5    Includes profit-seeking enterprises in the private sector.</t>
  </si>
  <si>
    <t>8    Includes Rural Development Bank since fiscal year 1996/97.</t>
  </si>
  <si>
    <t xml:space="preserve">  company.</t>
  </si>
  <si>
    <t xml:space="preserve">6    Includes private and semi-public charitable,educational and religious </t>
  </si>
  <si>
    <t>9    Including market creating special account.</t>
  </si>
  <si>
    <t xml:space="preserve">  organisation.</t>
  </si>
  <si>
    <t>*    Includes IMF Promissory Notes until 2004/05.</t>
  </si>
  <si>
    <t>Issue Year</t>
  </si>
  <si>
    <t>S.No.</t>
  </si>
  <si>
    <t>Amount Offered</t>
  </si>
  <si>
    <t xml:space="preserve">Bid  </t>
  </si>
  <si>
    <t xml:space="preserve">Amount </t>
  </si>
  <si>
    <t>Maturity</t>
  </si>
  <si>
    <t xml:space="preserve"> </t>
  </si>
  <si>
    <t>Renewal</t>
  </si>
  <si>
    <t>Fresh</t>
  </si>
  <si>
    <t>Amount</t>
  </si>
  <si>
    <t>Accepted</t>
  </si>
  <si>
    <t>(Days)</t>
  </si>
  <si>
    <t>1988/89</t>
  </si>
  <si>
    <t xml:space="preserve"> 1-9</t>
  </si>
  <si>
    <t>1989/90</t>
  </si>
  <si>
    <t xml:space="preserve"> 10-25</t>
  </si>
  <si>
    <t>13, 15, 17</t>
  </si>
  <si>
    <t>1990/91</t>
  </si>
  <si>
    <t>26-45</t>
  </si>
  <si>
    <t>26,32,33,41,43</t>
  </si>
  <si>
    <t>1991/92</t>
  </si>
  <si>
    <t>46-78</t>
  </si>
  <si>
    <t>46,48,50</t>
  </si>
  <si>
    <t>1992/93</t>
  </si>
  <si>
    <t>79-122</t>
  </si>
  <si>
    <t>1993/94</t>
  </si>
  <si>
    <t>123-174</t>
  </si>
  <si>
    <t>1994/95</t>
  </si>
  <si>
    <t>175-226</t>
  </si>
  <si>
    <t>1995/96</t>
  </si>
  <si>
    <t>227-278</t>
  </si>
  <si>
    <t>1996/97</t>
  </si>
  <si>
    <t>279-331</t>
  </si>
  <si>
    <t>301,302,317,    324'Ka"</t>
  </si>
  <si>
    <t>1997/98</t>
  </si>
  <si>
    <t>332-383</t>
  </si>
  <si>
    <t>353,354,355,367,369,376"Ka"</t>
  </si>
  <si>
    <t>1998/99</t>
  </si>
  <si>
    <t>384 - 436</t>
  </si>
  <si>
    <t>406-8, 411, 420, 422-24, 429 "Ka"</t>
  </si>
  <si>
    <t>1999/00</t>
  </si>
  <si>
    <t>437-488</t>
  </si>
  <si>
    <t>2000/01</t>
  </si>
  <si>
    <t>474-76, 481 "Ka"</t>
  </si>
  <si>
    <t>510-12, 515, 519, 522-524, 526-528, 533, 537, 538 "Ka"</t>
  </si>
  <si>
    <t>2001/02</t>
  </si>
  <si>
    <t>541-593</t>
  </si>
  <si>
    <t>562 -56,7 571, 574-576, 578-580,585,589,590"Ka'',</t>
  </si>
  <si>
    <t>2002/03</t>
  </si>
  <si>
    <t>594-645</t>
  </si>
  <si>
    <t>614-619,623,626-28,30-32,36-38,41-45"ka",626,28,"kha",645gha</t>
  </si>
  <si>
    <t>645 Ka, 645 Kha</t>
  </si>
  <si>
    <t>2003/04</t>
  </si>
  <si>
    <t>646-696</t>
  </si>
  <si>
    <t>645 Ka, 645 Ga, 645 Gha,655 Ka, 658 Ka, 677 Ka, 677 Kha</t>
  </si>
  <si>
    <t>Other</t>
  </si>
  <si>
    <t>Total</t>
  </si>
  <si>
    <t>2004/05</t>
  </si>
  <si>
    <t>697-748</t>
  </si>
  <si>
    <t>709"Ka".715ka.</t>
  </si>
  <si>
    <t>716ka.718ka-722ka</t>
  </si>
  <si>
    <t>726ka.728ka-736ka</t>
  </si>
  <si>
    <t>738ka-748ka</t>
  </si>
  <si>
    <t>655ka,1-4,6-9,11,12, 19</t>
  </si>
  <si>
    <t>2005/06</t>
  </si>
  <si>
    <t>21-22,24-39, 41-44</t>
  </si>
  <si>
    <t>749-800</t>
  </si>
  <si>
    <t>760 Ka - 800 Ka</t>
  </si>
  <si>
    <t>Others</t>
  </si>
  <si>
    <t>45-57</t>
  </si>
  <si>
    <t>2006/07</t>
  </si>
  <si>
    <t>801-849</t>
  </si>
  <si>
    <t>812Ka-849Ka</t>
  </si>
  <si>
    <t>28Ka - 40 Ka</t>
  </si>
  <si>
    <t>58-70</t>
  </si>
  <si>
    <t>2007/08</t>
  </si>
  <si>
    <t>850-895</t>
  </si>
  <si>
    <t>855Ka - 895Ka</t>
  </si>
  <si>
    <t>41Ka - 54Ka</t>
  </si>
  <si>
    <t>72-99</t>
  </si>
  <si>
    <t>2008/09</t>
  </si>
  <si>
    <t>900-951</t>
  </si>
  <si>
    <t>907-950 Ka</t>
  </si>
  <si>
    <t>57ka - 75 Ka</t>
  </si>
  <si>
    <t>100-112</t>
  </si>
  <si>
    <t>2009/10</t>
  </si>
  <si>
    <t>952-1003</t>
  </si>
  <si>
    <t>76 Ka-94Ka</t>
  </si>
  <si>
    <t>959 Ka-1003Ka</t>
  </si>
  <si>
    <t>Auction of Treasury Bills  (Contd. …)</t>
  </si>
  <si>
    <t>113-151</t>
  </si>
  <si>
    <t>2010/11</t>
  </si>
  <si>
    <t>1004-1055</t>
  </si>
  <si>
    <t>95 Ka-108Ka</t>
  </si>
  <si>
    <t>1011 Ka-1042Ka</t>
  </si>
  <si>
    <t>152-177</t>
  </si>
  <si>
    <t>2011/12</t>
  </si>
  <si>
    <t>1056-1107</t>
  </si>
  <si>
    <t>115 Ka-137Ka</t>
  </si>
  <si>
    <t>1063Ka,1065Ka-1067Ka, 1071Ka-1074Ka, 1076Ka-1081Ka, 1087Ka, 1090Ka-1094Ka,1099, 1103Ka-1107Ka</t>
  </si>
  <si>
    <t>2012/13</t>
  </si>
  <si>
    <t>178-201,203</t>
  </si>
  <si>
    <t>1108-1159</t>
  </si>
  <si>
    <t>138Ka-162Ka</t>
  </si>
  <si>
    <t>1115"Ka", 1117"Ka"-1119"Ka",1123"Ka"-1126"Ka",1128"Ka"-1133"Ka",1139"Ka",1142"Ka"-1146"Ka",1151"Ka",1156"Ka"-1159"Ka"</t>
  </si>
  <si>
    <t>2013/14</t>
  </si>
  <si>
    <t>203-228</t>
  </si>
  <si>
    <t>1160-1212</t>
  </si>
  <si>
    <t>163 "A"-  185"A"</t>
  </si>
  <si>
    <t>2014/15</t>
  </si>
  <si>
    <t>229-238</t>
  </si>
  <si>
    <t>1213-1264</t>
  </si>
  <si>
    <t>186 "Ka"- 204 "Ka"</t>
  </si>
  <si>
    <t>1219 "Ka", 1221"Ka" -1223 "Ka"1227 "Ka"-1230 "Ka", 1232 "Ka", 1234 "Ka"-1237 "Ka"  1243 Ka, 1246 Ka,-1250 "Ka", 1255" ka", 1260 "ka"- "1263 "ka"</t>
  </si>
  <si>
    <t>2015/16</t>
  </si>
  <si>
    <t>1265-1316</t>
  </si>
  <si>
    <t>205 Ka -217 Ka</t>
  </si>
  <si>
    <t>2016/17</t>
  </si>
  <si>
    <t>1317-1368</t>
  </si>
  <si>
    <t>221A-237A</t>
  </si>
  <si>
    <t>1323A, 1325A -1327A, 1279A -1282A, 1282A, 1284A, 1287A-1289A, 1350A-1354A, 1359Ka, 1364A</t>
  </si>
  <si>
    <t>2017/18</t>
  </si>
  <si>
    <t>239-268</t>
  </si>
  <si>
    <t>1369-1420</t>
  </si>
  <si>
    <t>238A-257A</t>
  </si>
  <si>
    <t>1372A, 1373A, 1375A, 1377A -1379A, 1383A-1385A, 1388A, 1391A-1393A, 1403A-1407A 1411A, 1413A 1415A-1416A</t>
  </si>
  <si>
    <t>2018/19</t>
  </si>
  <si>
    <t>269-281</t>
  </si>
  <si>
    <t>1421-1499</t>
  </si>
  <si>
    <t>258A-291Ka</t>
  </si>
  <si>
    <t>1424A-1497Ka</t>
  </si>
  <si>
    <t>2019/20</t>
  </si>
  <si>
    <t>1474-1525</t>
  </si>
  <si>
    <t>280A-302Ka</t>
  </si>
  <si>
    <t>1479A-1525Ka</t>
  </si>
  <si>
    <t>2020/21</t>
  </si>
  <si>
    <t>Ownership Pattern of Government Bonds and Treasury Bills</t>
  </si>
  <si>
    <t xml:space="preserve"> 2021/22</t>
  </si>
  <si>
    <t>(Contd…)</t>
  </si>
  <si>
    <r>
      <rPr>
        <sz val="5"/>
        <rFont val="Times New Roman"/>
        <family val="1"/>
      </rPr>
      <t>Rs. in ten million</t>
    </r>
  </si>
  <si>
    <r>
      <rPr>
        <sz val="5"/>
        <rFont val="Times New Roman"/>
        <family val="1"/>
      </rPr>
      <t>Description</t>
    </r>
  </si>
  <si>
    <r>
      <rPr>
        <sz val="5"/>
        <rFont val="Times New Roman"/>
        <family val="1"/>
      </rPr>
      <t>Fiscal Year</t>
    </r>
  </si>
  <si>
    <r>
      <rPr>
        <sz val="5"/>
        <rFont val="Times New Roman"/>
        <family val="1"/>
      </rPr>
      <t>1974/75</t>
    </r>
  </si>
  <si>
    <r>
      <rPr>
        <sz val="5"/>
        <rFont val="Times New Roman"/>
        <family val="1"/>
      </rPr>
      <t>1975/76</t>
    </r>
  </si>
  <si>
    <r>
      <rPr>
        <sz val="5"/>
        <rFont val="Times New Roman"/>
        <family val="1"/>
      </rPr>
      <t>1976/77</t>
    </r>
  </si>
  <si>
    <r>
      <rPr>
        <sz val="5"/>
        <rFont val="Times New Roman"/>
        <family val="1"/>
      </rPr>
      <t>1977/78</t>
    </r>
  </si>
  <si>
    <r>
      <rPr>
        <sz val="5"/>
        <rFont val="Times New Roman"/>
        <family val="1"/>
      </rPr>
      <t>1978/79</t>
    </r>
  </si>
  <si>
    <r>
      <rPr>
        <sz val="5"/>
        <rFont val="Times New Roman"/>
        <family val="1"/>
      </rPr>
      <t>1979/80</t>
    </r>
  </si>
  <si>
    <r>
      <rPr>
        <sz val="5"/>
        <rFont val="Times New Roman"/>
        <family val="1"/>
      </rPr>
      <t>1980/81</t>
    </r>
  </si>
  <si>
    <r>
      <rPr>
        <sz val="5"/>
        <rFont val="Times New Roman"/>
        <family val="1"/>
      </rPr>
      <t>1981/82</t>
    </r>
  </si>
  <si>
    <r>
      <rPr>
        <sz val="5"/>
        <rFont val="Times New Roman"/>
        <family val="1"/>
      </rPr>
      <t>1982/83</t>
    </r>
  </si>
  <si>
    <r>
      <rPr>
        <sz val="5"/>
        <rFont val="Times New Roman"/>
        <family val="1"/>
      </rPr>
      <t>1983/84</t>
    </r>
  </si>
  <si>
    <r>
      <rPr>
        <sz val="5"/>
        <rFont val="Times New Roman"/>
        <family val="1"/>
      </rPr>
      <t>1984/85</t>
    </r>
  </si>
  <si>
    <r>
      <rPr>
        <sz val="5"/>
        <rFont val="Times New Roman"/>
        <family val="1"/>
      </rPr>
      <t>1985/86</t>
    </r>
  </si>
  <si>
    <r>
      <rPr>
        <sz val="5"/>
        <rFont val="Times New Roman"/>
        <family val="1"/>
      </rPr>
      <t>1986/87</t>
    </r>
  </si>
  <si>
    <r>
      <rPr>
        <sz val="5"/>
        <rFont val="Times New Roman"/>
        <family val="1"/>
      </rPr>
      <t>1987/88</t>
    </r>
  </si>
  <si>
    <r>
      <rPr>
        <sz val="5"/>
        <rFont val="Times New Roman"/>
        <family val="1"/>
      </rPr>
      <t>1988/89</t>
    </r>
  </si>
  <si>
    <r>
      <rPr>
        <sz val="5"/>
        <rFont val="Times New Roman"/>
        <family val="1"/>
      </rPr>
      <t>1989/90</t>
    </r>
  </si>
  <si>
    <r>
      <rPr>
        <sz val="5"/>
        <rFont val="Times New Roman"/>
        <family val="1"/>
      </rPr>
      <t>1990/91</t>
    </r>
  </si>
  <si>
    <r>
      <rPr>
        <sz val="5"/>
        <rFont val="Times New Roman"/>
        <family val="1"/>
      </rPr>
      <t>1991/92</t>
    </r>
  </si>
  <si>
    <r>
      <rPr>
        <sz val="5"/>
        <rFont val="Times New Roman"/>
        <family val="1"/>
      </rPr>
      <t>1992/93</t>
    </r>
  </si>
  <si>
    <r>
      <rPr>
        <b/>
        <sz val="5"/>
        <rFont val="Times New Roman"/>
        <family val="1"/>
      </rPr>
      <t>1  Treasury Bills</t>
    </r>
  </si>
  <si>
    <r>
      <rPr>
        <sz val="5"/>
        <rFont val="Times New Roman"/>
        <family val="1"/>
      </rPr>
      <t>a      Nepal Rastra Bank</t>
    </r>
  </si>
  <si>
    <r>
      <rPr>
        <sz val="5"/>
        <rFont val="Times New Roman"/>
        <family val="1"/>
      </rPr>
      <t>b     Commercial Banks</t>
    </r>
  </si>
  <si>
    <r>
      <rPr>
        <sz val="5"/>
        <rFont val="Times New Roman"/>
        <family val="1"/>
      </rPr>
      <t>c      Others</t>
    </r>
  </si>
  <si>
    <r>
      <rPr>
        <b/>
        <sz val="5"/>
        <rFont val="Times New Roman"/>
        <family val="1"/>
      </rPr>
      <t>Sub-Total</t>
    </r>
  </si>
  <si>
    <r>
      <rPr>
        <b/>
        <sz val="5"/>
        <rFont val="Times New Roman"/>
        <family val="1"/>
      </rPr>
      <t>2  Development Bonds</t>
    </r>
  </si>
  <si>
    <r>
      <rPr>
        <sz val="5"/>
        <rFont val="Times New Roman"/>
        <family val="1"/>
      </rPr>
      <t>c      Financial Institutions</t>
    </r>
  </si>
  <si>
    <r>
      <rPr>
        <sz val="5"/>
        <rFont val="Times New Roman"/>
        <family val="1"/>
      </rPr>
      <t>d     Provident Fund</t>
    </r>
  </si>
  <si>
    <r>
      <rPr>
        <sz val="5"/>
        <rFont val="Times New Roman"/>
        <family val="1"/>
      </rPr>
      <t>e      Govt. Business Enterprise</t>
    </r>
  </si>
  <si>
    <r>
      <rPr>
        <sz val="5"/>
        <rFont val="Times New Roman"/>
        <family val="1"/>
      </rPr>
      <t>f      Private Business Enterprise</t>
    </r>
  </si>
  <si>
    <r>
      <rPr>
        <sz val="5"/>
        <rFont val="Times New Roman"/>
        <family val="1"/>
      </rPr>
      <t>g     Individuals</t>
    </r>
  </si>
  <si>
    <r>
      <rPr>
        <sz val="5"/>
        <rFont val="Times New Roman"/>
        <family val="1"/>
      </rPr>
      <t>h     Non-profit Organizations</t>
    </r>
  </si>
  <si>
    <r>
      <rPr>
        <b/>
        <sz val="5"/>
        <rFont val="Times New Roman"/>
        <family val="1"/>
      </rPr>
      <t>3  National Savings Certificate</t>
    </r>
  </si>
  <si>
    <r>
      <rPr>
        <sz val="5"/>
        <rFont val="Times New Roman"/>
        <family val="1"/>
      </rPr>
      <t>-</t>
    </r>
  </si>
  <si>
    <r>
      <rPr>
        <sz val="5"/>
        <rFont val="Times New Roman"/>
        <family val="1"/>
      </rPr>
      <t>d     National Insurance Company</t>
    </r>
  </si>
  <si>
    <r>
      <rPr>
        <sz val="5"/>
        <rFont val="Times New Roman"/>
        <family val="1"/>
      </rPr>
      <t>e      Provident Fund</t>
    </r>
  </si>
  <si>
    <r>
      <rPr>
        <sz val="5"/>
        <rFont val="Times New Roman"/>
        <family val="1"/>
      </rPr>
      <t>f      Govt. Business Enterprise</t>
    </r>
  </si>
  <si>
    <r>
      <rPr>
        <sz val="5"/>
        <rFont val="Times New Roman"/>
        <family val="1"/>
      </rPr>
      <t>g     Private Business Enterprise</t>
    </r>
  </si>
  <si>
    <r>
      <rPr>
        <sz val="5"/>
        <rFont val="Times New Roman"/>
        <family val="1"/>
      </rPr>
      <t>h     Individuals</t>
    </r>
  </si>
  <si>
    <r>
      <rPr>
        <sz val="5"/>
        <rFont val="Times New Roman"/>
        <family val="1"/>
      </rPr>
      <t>i      Non-profit Organizations</t>
    </r>
  </si>
  <si>
    <r>
      <rPr>
        <b/>
        <sz val="5"/>
        <rFont val="Times New Roman"/>
        <family val="1"/>
      </rPr>
      <t>6  Total</t>
    </r>
  </si>
  <si>
    <r>
      <rPr>
        <sz val="5"/>
        <rFont val="Times New Roman"/>
        <family val="1"/>
      </rPr>
      <t>c.    Others</t>
    </r>
  </si>
  <si>
    <r>
      <rPr>
        <b/>
        <sz val="5"/>
        <rFont val="Times New Roman"/>
        <family val="1"/>
      </rPr>
      <t>Grand Total</t>
    </r>
  </si>
  <si>
    <t>-</t>
  </si>
  <si>
    <t xml:space="preserve"> Ownership Pattern of Government Bonds and Treasury Bills</t>
  </si>
  <si>
    <t>a. Nepal Rastra Bank (Secondary market)</t>
  </si>
  <si>
    <t>b. Private sector (Individual)</t>
  </si>
  <si>
    <t>c. Foreign employment bond</t>
  </si>
  <si>
    <t>a. Five years special bonds (N.R.BK)</t>
  </si>
  <si>
    <t>1. Nepal Rastra Bank</t>
  </si>
  <si>
    <t>2. Commercial Banks</t>
  </si>
  <si>
    <t>3. Employee Provident Fund</t>
  </si>
  <si>
    <t>4. Individuals</t>
  </si>
  <si>
    <t>Sub-Total</t>
  </si>
  <si>
    <t>6. Total</t>
  </si>
  <si>
    <t>b. Commercial Banks</t>
  </si>
  <si>
    <t>c. Others</t>
  </si>
  <si>
    <t>Grand total</t>
  </si>
  <si>
    <t>5. Special bonds</t>
  </si>
  <si>
    <t>h     Individuals</t>
  </si>
  <si>
    <t>i      Non-profit Organizations</t>
  </si>
  <si>
    <t>4  Public Saving Card</t>
  </si>
  <si>
    <t>b. IMF Promisory note(N.R.BK)</t>
  </si>
  <si>
    <t>c. CB PASS 20years Special Bond and others</t>
  </si>
  <si>
    <t xml:space="preserve">    a. Nepal Rastra Bank</t>
  </si>
  <si>
    <t>4. Public Savings Card</t>
  </si>
  <si>
    <t>a. Peraol area</t>
  </si>
  <si>
    <t>Sub-total</t>
  </si>
  <si>
    <t>5. Special Bonds</t>
  </si>
  <si>
    <t>Rs. in ten million</t>
  </si>
  <si>
    <t>Rs. In 10 Million</t>
  </si>
  <si>
    <t>Heading</t>
  </si>
  <si>
    <t>Fiscal Year</t>
  </si>
  <si>
    <t>2075/76</t>
  </si>
  <si>
    <t>1. Treasury Bill</t>
  </si>
  <si>
    <t>a) Nepal Rastra Bank</t>
  </si>
  <si>
    <t>b) Commercial Banks</t>
  </si>
  <si>
    <t>c) Others</t>
  </si>
  <si>
    <t>2. Development Bond</t>
  </si>
  <si>
    <t>c) Financial Institutions</t>
  </si>
  <si>
    <t>d) Employee Provident Fund</t>
  </si>
  <si>
    <t xml:space="preserve">e. Government Business Enterprises  </t>
  </si>
  <si>
    <t xml:space="preserve">f. Private sector's business institutions </t>
  </si>
  <si>
    <t>g. Private Sector</t>
  </si>
  <si>
    <t xml:space="preserve">h. Service oriented Institutions </t>
  </si>
  <si>
    <t>3. National Saving Bond</t>
  </si>
  <si>
    <t>d) Rastriya Beema Sansthan</t>
  </si>
  <si>
    <t>e) Employee Provident Fund</t>
  </si>
  <si>
    <t xml:space="preserve">f. Government Business Enterprises  </t>
  </si>
  <si>
    <t xml:space="preserve">g. Private sector's business institutions </t>
  </si>
  <si>
    <t>i. Private Sector</t>
  </si>
  <si>
    <t>जम्मा</t>
  </si>
  <si>
    <t>4. Citizen Saving Bond</t>
  </si>
  <si>
    <t>a) Nepal Rastra Bank (Secondary Market)</t>
  </si>
  <si>
    <t>b) Private Sector</t>
  </si>
  <si>
    <t>c) Foreign Employment Bond</t>
  </si>
  <si>
    <t>5. Special Bond</t>
  </si>
  <si>
    <t>A. 25 Years special bonds (NRB)</t>
  </si>
  <si>
    <t>b. IMF Promissory Note (NRB)</t>
  </si>
  <si>
    <r>
      <t xml:space="preserve">c. Others bonds </t>
    </r>
    <r>
      <rPr>
        <vertAlign val="superscript"/>
        <sz val="11"/>
        <rFont val="Times New Roman"/>
        <family val="1"/>
      </rPr>
      <t>*</t>
    </r>
  </si>
  <si>
    <t xml:space="preserve">  1. Nepal Rastra Bank </t>
  </si>
  <si>
    <t xml:space="preserve"> 2.Commercial Banks </t>
  </si>
  <si>
    <t xml:space="preserve">  3. Employee Provident Fund </t>
  </si>
  <si>
    <t xml:space="preserve">  4. Individual </t>
  </si>
  <si>
    <t xml:space="preserve">6. Total treasury bills and bonds </t>
  </si>
  <si>
    <t xml:space="preserve">  Nepal Rastra Bank</t>
  </si>
  <si>
    <t xml:space="preserve">  Commercial Banks </t>
  </si>
  <si>
    <t xml:space="preserve">  Others </t>
  </si>
  <si>
    <t>Total ( Excluding IMF promissory note)</t>
  </si>
  <si>
    <t>Grand Total</t>
  </si>
  <si>
    <t>Source: Nepal Rastra Bank, 2020</t>
  </si>
  <si>
    <t>* *Including CB pass, 20 years special bonds and forest compensation special bonds</t>
  </si>
  <si>
    <t>Note: NRB Statisitcs may differ from statistics of Financial Comptroller General Office</t>
  </si>
  <si>
    <t xml:space="preserve"> Governement Bonds and Ownership Details of Treasury Bills</t>
  </si>
  <si>
    <t>Total Issuance</t>
  </si>
  <si>
    <t>Treasury Bill</t>
  </si>
  <si>
    <t>Development Bond</t>
  </si>
  <si>
    <t>National Saving Bond</t>
  </si>
  <si>
    <t>Citizen Saving Bond</t>
  </si>
  <si>
    <t>Foreign Employment Bond</t>
  </si>
  <si>
    <t>Total Payment</t>
  </si>
  <si>
    <t>Special Bond</t>
  </si>
  <si>
    <t>Net Issuance</t>
  </si>
  <si>
    <t>Note: The statistics of Nepal Rastra Bank has been used in this annex which may differ from the statistics of financial Comptroller General Office. According to Financial Comptroller General Office, Rs. 194.90 Billion of Domestic Borrowing had been issued during the fiscal year 2019/20.</t>
  </si>
  <si>
    <t>Note: NRB  heads also includes NRB MCPW (NRB Microcredit Porject for Women).</t>
  </si>
  <si>
    <t>2021/22</t>
  </si>
  <si>
    <t>61.  Auction of Treasury Bills</t>
  </si>
  <si>
    <t>283-295</t>
  </si>
  <si>
    <t>1526-1577</t>
  </si>
  <si>
    <t>303 Ka - 328 Ka</t>
  </si>
  <si>
    <t>1531 Ka- 1577 Ka</t>
  </si>
  <si>
    <t>296-311</t>
  </si>
  <si>
    <t>1578-1629</t>
  </si>
  <si>
    <t>329 Ka - 361 Ka</t>
  </si>
  <si>
    <t>1583 Ka- 1629 Ka</t>
  </si>
  <si>
    <t>2022/23</t>
  </si>
  <si>
    <t xml:space="preserve"> 2022/23</t>
  </si>
  <si>
    <t>312-349</t>
  </si>
  <si>
    <t>1630-1681</t>
  </si>
  <si>
    <t>362ka-401ka</t>
  </si>
  <si>
    <t>1635 Ka- 1681Ka</t>
  </si>
  <si>
    <t>2023/24</t>
  </si>
  <si>
    <t>3    Includes Provident Fund Corporation and Social Security Fund.</t>
  </si>
  <si>
    <t>NPTB36411730</t>
  </si>
  <si>
    <t>2024.07.09</t>
  </si>
  <si>
    <t>NPTB36411729</t>
  </si>
  <si>
    <t>2024.07.02</t>
  </si>
  <si>
    <t>NPTB36411728</t>
  </si>
  <si>
    <t>2024.06.25</t>
  </si>
  <si>
    <t>NPTB36411727</t>
  </si>
  <si>
    <t>2024.06.18</t>
  </si>
  <si>
    <t>NPTB36411725</t>
  </si>
  <si>
    <t>2024.06.04</t>
  </si>
  <si>
    <t>NPTB36411724</t>
  </si>
  <si>
    <t>2024.05.29</t>
  </si>
  <si>
    <t>NPTB36411723</t>
  </si>
  <si>
    <t>2024.05.21</t>
  </si>
  <si>
    <t>NPTB36411722</t>
  </si>
  <si>
    <t>2024.05.14</t>
  </si>
  <si>
    <t>NPTB01011721</t>
  </si>
  <si>
    <t>2024.05.07</t>
  </si>
  <si>
    <t>1720 ka</t>
  </si>
  <si>
    <t>2024.04.30</t>
  </si>
  <si>
    <t>1719ka</t>
  </si>
  <si>
    <t>2024.04.23</t>
  </si>
  <si>
    <t>1718 ka</t>
  </si>
  <si>
    <t>2024.04.16</t>
  </si>
  <si>
    <t>1717 Ka</t>
  </si>
  <si>
    <t>2024.04.09</t>
  </si>
  <si>
    <t>1715 Ka</t>
  </si>
  <si>
    <t>2024.03.26</t>
  </si>
  <si>
    <t>1714 Ka</t>
  </si>
  <si>
    <t>2024.03.19</t>
  </si>
  <si>
    <t>1713 Ka</t>
  </si>
  <si>
    <t>2024.03.12</t>
  </si>
  <si>
    <t>1711 Ka</t>
  </si>
  <si>
    <t>2024.02.27</t>
  </si>
  <si>
    <t>1709 Ka</t>
  </si>
  <si>
    <t>2024.02.06</t>
  </si>
  <si>
    <t>1708 Ka</t>
  </si>
  <si>
    <t>2024.01.30</t>
  </si>
  <si>
    <t>1704 Ka</t>
  </si>
  <si>
    <t>2024.01.02</t>
  </si>
  <si>
    <t>1703 Ka</t>
  </si>
  <si>
    <t>2023.12.27</t>
  </si>
  <si>
    <t>1702 Ka</t>
  </si>
  <si>
    <t>2023.12.12</t>
  </si>
  <si>
    <t>1701 Ka</t>
  </si>
  <si>
    <t>2023.11.28</t>
  </si>
  <si>
    <t>1697 Ka</t>
  </si>
  <si>
    <t>2023.10.31</t>
  </si>
  <si>
    <t>1696 Ka</t>
  </si>
  <si>
    <t>2023.10.27</t>
  </si>
  <si>
    <t>1695 Ka</t>
  </si>
  <si>
    <t>2023.10.17</t>
  </si>
  <si>
    <t>1694 Ka</t>
  </si>
  <si>
    <t>2023.10.10</t>
  </si>
  <si>
    <t>1691 Ka</t>
  </si>
  <si>
    <t>2023.09.19</t>
  </si>
  <si>
    <t>1689 Ka</t>
  </si>
  <si>
    <t>2023.09.05</t>
  </si>
  <si>
    <t>NPTB18210439</t>
  </si>
  <si>
    <t>NPTB18210438</t>
  </si>
  <si>
    <t>NPTB18210437</t>
  </si>
  <si>
    <t>2024.06.11</t>
  </si>
  <si>
    <t>NPTB18210436</t>
  </si>
  <si>
    <t>NPTB18210435</t>
  </si>
  <si>
    <t>NPTB18210434</t>
  </si>
  <si>
    <t>NPTB18210433</t>
  </si>
  <si>
    <t>NPTB00010432</t>
  </si>
  <si>
    <t>431 ka</t>
  </si>
  <si>
    <t>430ka</t>
  </si>
  <si>
    <t>429 ka</t>
  </si>
  <si>
    <t>421 Ka</t>
  </si>
  <si>
    <t>2024.01.09</t>
  </si>
  <si>
    <t>428 ka</t>
  </si>
  <si>
    <t>2024.04.02</t>
  </si>
  <si>
    <t>427 Ka</t>
  </si>
  <si>
    <t>426 Ka</t>
  </si>
  <si>
    <t>425 Ka</t>
  </si>
  <si>
    <t>2024.03.05</t>
  </si>
  <si>
    <t>424 ka</t>
  </si>
  <si>
    <t>2024.02.13</t>
  </si>
  <si>
    <t>423 Ka</t>
  </si>
  <si>
    <t>422 Ka</t>
  </si>
  <si>
    <t>420 Ka</t>
  </si>
  <si>
    <t>419 Ka</t>
  </si>
  <si>
    <t>2023.12.19</t>
  </si>
  <si>
    <t>418 Ka</t>
  </si>
  <si>
    <t>417 Ka</t>
  </si>
  <si>
    <t>2023.12.05</t>
  </si>
  <si>
    <t>416 Ka</t>
  </si>
  <si>
    <t>415 Ka</t>
  </si>
  <si>
    <t>2023.11.21</t>
  </si>
  <si>
    <t>414 Ka</t>
  </si>
  <si>
    <t>2023.11.17</t>
  </si>
  <si>
    <t>413 Ka</t>
  </si>
  <si>
    <t>2023.11.07</t>
  </si>
  <si>
    <t>412 Ka</t>
  </si>
  <si>
    <t>411 Ka</t>
  </si>
  <si>
    <t>410 Ka</t>
  </si>
  <si>
    <t>NPTB09101730</t>
  </si>
  <si>
    <t>NPTB09101729</t>
  </si>
  <si>
    <t>NPTB09101728</t>
  </si>
  <si>
    <t>NPTB09101726</t>
  </si>
  <si>
    <t>NPTB09101725</t>
  </si>
  <si>
    <t>NPTB09101724</t>
  </si>
  <si>
    <t>NPTB09101723</t>
  </si>
  <si>
    <t>NPTB09101721</t>
  </si>
  <si>
    <t>2024.02.20</t>
  </si>
  <si>
    <t>NPTB02800382</t>
  </si>
  <si>
    <t>NPTB02800381</t>
  </si>
  <si>
    <t>NPTB02800380</t>
  </si>
  <si>
    <t>NPTB02800379</t>
  </si>
  <si>
    <t>NPTB02800378</t>
  </si>
  <si>
    <t>NPTB02800377</t>
  </si>
  <si>
    <t>NPTB02800376</t>
  </si>
  <si>
    <t>NPTB00000375</t>
  </si>
  <si>
    <t>1685 Ka- NPTB36411730</t>
  </si>
  <si>
    <t>402ka-NPTB18210439</t>
  </si>
  <si>
    <t>1682-NPTB09101730</t>
  </si>
  <si>
    <t>350-NPTB02800382</t>
  </si>
  <si>
    <t xml:space="preserve"> 2023/24</t>
  </si>
  <si>
    <t>1271 Ka, 1273 Ka-1275Ka,1279Ka-1282Ka, 1284Ka, 1286Ka-1289Ka, 1298 Ka, 1300 Ka- 1302 Ka</t>
  </si>
  <si>
    <t>1167 "A",  1169"A",1170 "A" ,1173 "A"-1177 "A"1178 "A" 1180 "A"-1185 "A" ,1191"A", 1194"A" -1198"A",  1203 "A", 1208 "A" - 1211 "A"</t>
  </si>
  <si>
    <t>458-60, 463, 467, 472, 474-76, 481 "Ka"</t>
  </si>
  <si>
    <t>2024/25</t>
  </si>
  <si>
    <t>NPTB36411763</t>
  </si>
  <si>
    <t>2025.07.08</t>
  </si>
  <si>
    <t>NPTB36411762</t>
  </si>
  <si>
    <t>2025.07.01</t>
  </si>
  <si>
    <t>NPTB36411761</t>
  </si>
  <si>
    <t>2025.06.24</t>
  </si>
  <si>
    <t>NPTB36411760</t>
  </si>
  <si>
    <t>2025.06.17</t>
  </si>
  <si>
    <t>NPTB36411759</t>
  </si>
  <si>
    <t>2023.06.03</t>
  </si>
  <si>
    <t>NPTB36411758</t>
  </si>
  <si>
    <t>2025.05.27</t>
  </si>
  <si>
    <t>NPTB36411757</t>
  </si>
  <si>
    <t>2025.05.20</t>
  </si>
  <si>
    <t>NPTB36411756</t>
  </si>
  <si>
    <t>2025.05.13</t>
  </si>
  <si>
    <t>NPTB36411755</t>
  </si>
  <si>
    <t>2025.05.06</t>
  </si>
  <si>
    <t>NPTB36411754</t>
  </si>
  <si>
    <t>2025.04.29</t>
  </si>
  <si>
    <t>NPTB36411753</t>
  </si>
  <si>
    <t>2025.04.22</t>
  </si>
  <si>
    <t>NPTB36411752</t>
  </si>
  <si>
    <t>2025.04.15</t>
  </si>
  <si>
    <t>NPTB36411751</t>
  </si>
  <si>
    <t>2025.04.08</t>
  </si>
  <si>
    <t>NPTB36411750</t>
  </si>
  <si>
    <t>2025.03.25</t>
  </si>
  <si>
    <t>NPTB36411749</t>
  </si>
  <si>
    <t>2025.03.18</t>
  </si>
  <si>
    <t>NPTB36411748</t>
  </si>
  <si>
    <t>2025.03.11</t>
  </si>
  <si>
    <t>NPTB36411747</t>
  </si>
  <si>
    <t>2025.03.04</t>
  </si>
  <si>
    <t>NPTB36411746</t>
  </si>
  <si>
    <t>2025.02.25</t>
  </si>
  <si>
    <t>NPTB36411745</t>
  </si>
  <si>
    <t>2025.02.04</t>
  </si>
  <si>
    <t>NPTB36411744</t>
  </si>
  <si>
    <t>2025.01.28</t>
  </si>
  <si>
    <t>NPTB36411743</t>
  </si>
  <si>
    <t>2024.12.29</t>
  </si>
  <si>
    <t>NPTB36411742</t>
  </si>
  <si>
    <t>2024.12.24</t>
  </si>
  <si>
    <t>NPTB36411741</t>
  </si>
  <si>
    <t>2024.12.10</t>
  </si>
  <si>
    <t>NPTB36411740</t>
  </si>
  <si>
    <t>2024.12.03</t>
  </si>
  <si>
    <t>NPTB36411739</t>
  </si>
  <si>
    <t>2024.11.12</t>
  </si>
  <si>
    <t>NPTB36411738</t>
  </si>
  <si>
    <t>2024.10.29</t>
  </si>
  <si>
    <t>NPTB36411737</t>
  </si>
  <si>
    <t>2024.10.22</t>
  </si>
  <si>
    <t>NPTB36411736</t>
  </si>
  <si>
    <t>2024.10.07</t>
  </si>
  <si>
    <t>NPTB36411735</t>
  </si>
  <si>
    <t>2024.09.18</t>
  </si>
  <si>
    <t>NPTB36411734</t>
  </si>
  <si>
    <t>2024.09.03</t>
  </si>
  <si>
    <t>NPTB36411733</t>
  </si>
  <si>
    <t>2024.08.21</t>
  </si>
  <si>
    <t>NPTB36411732</t>
  </si>
  <si>
    <t>2024.08.13</t>
  </si>
  <si>
    <t>NPTB36411731</t>
  </si>
  <si>
    <t>2024.08.06</t>
  </si>
  <si>
    <t>NPTB18210469</t>
  </si>
  <si>
    <t>NPTB18210468</t>
  </si>
  <si>
    <t>NPTB18210467</t>
  </si>
  <si>
    <t>NPTB18210466</t>
  </si>
  <si>
    <t>2025.06.10</t>
  </si>
  <si>
    <t>NPTB18210465</t>
  </si>
  <si>
    <t>NPTB18210464</t>
  </si>
  <si>
    <t>NPTB18210463</t>
  </si>
  <si>
    <t>NPTB18210462</t>
  </si>
  <si>
    <t>NPTB18210461</t>
  </si>
  <si>
    <t>NPTB18210460</t>
  </si>
  <si>
    <t>NPTB18210459</t>
  </si>
  <si>
    <t>2025.03.14</t>
  </si>
  <si>
    <t>NPTB18210458</t>
  </si>
  <si>
    <t>NPTB18210457</t>
  </si>
  <si>
    <t>NPTB18210456</t>
  </si>
  <si>
    <t>2025.02.18</t>
  </si>
  <si>
    <t>NPTB18210455</t>
  </si>
  <si>
    <t>2025.02.11</t>
  </si>
  <si>
    <t>NPTB18210454</t>
  </si>
  <si>
    <t>NPTB18210453</t>
  </si>
  <si>
    <t>NPTB18210452</t>
  </si>
  <si>
    <t>2024.12.17</t>
  </si>
  <si>
    <t>NPTB18210451</t>
  </si>
  <si>
    <t>NPTB18210450</t>
  </si>
  <si>
    <t>NPTB18210449</t>
  </si>
  <si>
    <t>2024.11.19</t>
  </si>
  <si>
    <t>NPTB18210448</t>
  </si>
  <si>
    <t>NPTB18210447</t>
  </si>
  <si>
    <t>2024.11.05</t>
  </si>
  <si>
    <t>NPTB18210446</t>
  </si>
  <si>
    <t>NPTB18210445</t>
  </si>
  <si>
    <t>NPTB18210444</t>
  </si>
  <si>
    <t>2024.10.01</t>
  </si>
  <si>
    <t>NPTB18210443</t>
  </si>
  <si>
    <t>NPTB18210442</t>
  </si>
  <si>
    <t>NPTB18210441</t>
  </si>
  <si>
    <t>NPTB18210440</t>
  </si>
  <si>
    <t>2024.07.30</t>
  </si>
  <si>
    <t>NPTB09101770</t>
  </si>
  <si>
    <t>NPTB09101769</t>
  </si>
  <si>
    <t>NPTB09101768</t>
  </si>
  <si>
    <t>NPTB09101767</t>
  </si>
  <si>
    <t>NPTB09101766</t>
  </si>
  <si>
    <t>NPTB09101765</t>
  </si>
  <si>
    <t>NPTB09101764</t>
  </si>
  <si>
    <t>NPTB09101763</t>
  </si>
  <si>
    <t>NPTB09101762</t>
  </si>
  <si>
    <t>NPTB09101761</t>
  </si>
  <si>
    <t>NPTB09101760</t>
  </si>
  <si>
    <t>2025.04.01</t>
  </si>
  <si>
    <t>NPTB09101759</t>
  </si>
  <si>
    <t>NPTB09101758</t>
  </si>
  <si>
    <t>NPTB09101757</t>
  </si>
  <si>
    <t>NPTB09101756</t>
  </si>
  <si>
    <t>NPTB09101755</t>
  </si>
  <si>
    <t>NPTB09101754</t>
  </si>
  <si>
    <t>NPTB09101753</t>
  </si>
  <si>
    <t>2025.01.21</t>
  </si>
  <si>
    <t>NPTB09101752</t>
  </si>
  <si>
    <t>2025.01.07</t>
  </si>
  <si>
    <t>NPTB09101751</t>
  </si>
  <si>
    <t>NPTB09101750</t>
  </si>
  <si>
    <t>NPTB09101749</t>
  </si>
  <si>
    <t>NPTB09101748</t>
  </si>
  <si>
    <t>NPTB09101747</t>
  </si>
  <si>
    <t>NPTB09101746</t>
  </si>
  <si>
    <t>NPTB09101745</t>
  </si>
  <si>
    <t>NPTB09101744</t>
  </si>
  <si>
    <t>NPTB09101743</t>
  </si>
  <si>
    <t>NPTB09101742</t>
  </si>
  <si>
    <t>NPTB09101741</t>
  </si>
  <si>
    <t>NPTB09101740</t>
  </si>
  <si>
    <t>2024.09.24</t>
  </si>
  <si>
    <t>NPTB09101739</t>
  </si>
  <si>
    <t>2024.09.10</t>
  </si>
  <si>
    <t>NPTB09101738</t>
  </si>
  <si>
    <t>NPTB09101737</t>
  </si>
  <si>
    <t>2024.08.27</t>
  </si>
  <si>
    <t>NPTB09101736</t>
  </si>
  <si>
    <t>NPTB09101735</t>
  </si>
  <si>
    <t>NPTB09101734</t>
  </si>
  <si>
    <t>NPTB09101733</t>
  </si>
  <si>
    <t xml:space="preserve"> -</t>
  </si>
  <si>
    <t>NPTB09101732</t>
  </si>
  <si>
    <t>2024.07.23</t>
  </si>
  <si>
    <t>NPTB09101731</t>
  </si>
  <si>
    <t>2024.07.16</t>
  </si>
  <si>
    <t>NPTB02800410</t>
  </si>
  <si>
    <t>2025.07.15</t>
  </si>
  <si>
    <t>NPTB02800409</t>
  </si>
  <si>
    <t>NPTB02800408</t>
  </si>
  <si>
    <t>NPTB02800407</t>
  </si>
  <si>
    <t>NPTB02800406</t>
  </si>
  <si>
    <t>NPTB02800405</t>
  </si>
  <si>
    <t>NPTB02800404</t>
  </si>
  <si>
    <t>NPTB02800403</t>
  </si>
  <si>
    <t>NPTB02800402</t>
  </si>
  <si>
    <t>NPTB02800401</t>
  </si>
  <si>
    <t>NPTB02800400</t>
  </si>
  <si>
    <t>NPTB02800399</t>
  </si>
  <si>
    <t>NPTB02800398</t>
  </si>
  <si>
    <t>NPTB02800397</t>
  </si>
  <si>
    <t>2025.01.15</t>
  </si>
  <si>
    <t>NPTB02800396</t>
  </si>
  <si>
    <t>NPTB02800395</t>
  </si>
  <si>
    <t>NPTB02800394</t>
  </si>
  <si>
    <t>NPTB02800393</t>
  </si>
  <si>
    <t>NPTB02800392</t>
  </si>
  <si>
    <t>NPTB02800391</t>
  </si>
  <si>
    <t>NPTB02800390</t>
  </si>
  <si>
    <t>NPTB02800389</t>
  </si>
  <si>
    <t>NPTB02800388</t>
  </si>
  <si>
    <t>NPTB02800387</t>
  </si>
  <si>
    <t>NPTB02800386</t>
  </si>
  <si>
    <t>NPTB02800384</t>
  </si>
  <si>
    <t>2024.07.29</t>
  </si>
  <si>
    <t>NPTB02800383</t>
  </si>
  <si>
    <t>NPTB02800385</t>
  </si>
  <si>
    <t xml:space="preserve">Total   </t>
  </si>
  <si>
    <t>NPTB36411731- NPTB36411763</t>
  </si>
  <si>
    <t>NPTB18210440-NPTB18210469</t>
  </si>
  <si>
    <t>NPTB09101731-NPTB09101770</t>
  </si>
  <si>
    <t>NPTB02800383-NPTB02800410</t>
  </si>
  <si>
    <t xml:space="preserve"> Issuance of Net Domestic Borrowing (Rs. In ten Million)</t>
  </si>
  <si>
    <t>2025/26</t>
  </si>
  <si>
    <t xml:space="preserve">Source: Nepal Rastra Bank, 2021 /PDMO ANNEX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</si>
</sst>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quot;$&quot;#,##0.00_);[Red]\(&quot;$&quot;#,##0.00\)"/>
    <numFmt numFmtId="165" formatCode="0.0;[Red]0.0"/>
    <numFmt numFmtId="166" formatCode="#,##0.0"/>
    <numFmt numFmtId="167" formatCode="0;[Red]0"/>
    <numFmt numFmtId="168" formatCode="0.0"/>
    <numFmt numFmtId="169" formatCode="0.0000"/>
    <numFmt numFmtId="170" formatCode="yyyy\.mm\.dd"/>
    <numFmt numFmtId="171" formatCode="0.00_)"/>
    <numFmt numFmtId="172" formatCode="[$-4000439]0.0"/>
  </numFmts>
  <fonts count="37">
    <font>
      <sz val="8"/>
      <name val="Times New Roman"/>
    </font>
    <font>
      <sz val="11"/>
      <color theme="1"/>
      <name val="Calibri"/>
      <family val="2"/>
      <scheme val="minor"/>
    </font>
    <font>
      <sz val="11"/>
      <color theme="1"/>
      <name val="Calibri"/>
      <family val="2"/>
      <scheme val="minor"/>
    </font>
    <font>
      <sz val="11"/>
      <color theme="1"/>
      <name val="Calibri"/>
      <family val="2"/>
      <scheme val="minor"/>
    </font>
    <font>
      <b/>
      <sz val="10"/>
      <name val="Helvetica"/>
      <family val="2"/>
    </font>
    <font>
      <sz val="10"/>
      <name val="Helvetica"/>
      <family val="2"/>
    </font>
    <font>
      <sz val="6"/>
      <name val="Times New Roman"/>
      <family val="1"/>
    </font>
    <font>
      <sz val="10"/>
      <name val="Times New Roman"/>
      <family val="1"/>
    </font>
    <font>
      <b/>
      <sz val="6"/>
      <name val="Times New Roman"/>
      <family val="1"/>
    </font>
    <font>
      <b/>
      <sz val="5.5"/>
      <name val="Times New Roman"/>
      <family val="1"/>
    </font>
    <font>
      <sz val="5.5"/>
      <name val="Times New Roman"/>
      <family val="1"/>
    </font>
    <font>
      <sz val="10"/>
      <name val="Geneva"/>
    </font>
    <font>
      <sz val="7"/>
      <name val="Times New Roman"/>
      <family val="1"/>
    </font>
    <font>
      <b/>
      <sz val="7"/>
      <name val="Times New Roman"/>
      <family val="1"/>
    </font>
    <font>
      <sz val="8"/>
      <name val="Times New Roman"/>
      <family val="1"/>
    </font>
    <font>
      <sz val="7"/>
      <name val="Helvetica"/>
      <family val="2"/>
    </font>
    <font>
      <b/>
      <sz val="7"/>
      <name val="Helvetica"/>
      <family val="2"/>
    </font>
    <font>
      <b/>
      <sz val="9"/>
      <name val="Helvetica"/>
      <family val="2"/>
    </font>
    <font>
      <b/>
      <sz val="10"/>
      <name val="Times New Roman"/>
      <family val="1"/>
    </font>
    <font>
      <sz val="10"/>
      <color rgb="FF000000"/>
      <name val="Times New Roman"/>
      <family val="1"/>
    </font>
    <font>
      <sz val="5"/>
      <name val="Times New Roman"/>
      <family val="1"/>
    </font>
    <font>
      <b/>
      <sz val="5"/>
      <name val="Times New Roman"/>
      <family val="1"/>
    </font>
    <font>
      <sz val="5"/>
      <color rgb="FF000000"/>
      <name val="Times New Roman"/>
      <family val="2"/>
    </font>
    <font>
      <b/>
      <sz val="5"/>
      <color rgb="FF000000"/>
      <name val="Times New Roman"/>
      <family val="2"/>
    </font>
    <font>
      <sz val="5"/>
      <color rgb="FF000000"/>
      <name val="Times New Roman"/>
      <family val="1"/>
    </font>
    <font>
      <b/>
      <sz val="5"/>
      <color rgb="FF000000"/>
      <name val="Times New Roman"/>
      <family val="1"/>
    </font>
    <font>
      <sz val="6"/>
      <color rgb="FF000000"/>
      <name val="Times New Roman"/>
      <family val="1"/>
    </font>
    <font>
      <sz val="10"/>
      <name val="Arial"/>
      <family val="2"/>
    </font>
    <font>
      <b/>
      <sz val="16"/>
      <name val="Times New Roman"/>
      <family val="1"/>
    </font>
    <font>
      <b/>
      <sz val="9"/>
      <name val="Times New Roman"/>
      <family val="1"/>
    </font>
    <font>
      <b/>
      <sz val="8"/>
      <name val="Times New Roman"/>
      <family val="1"/>
    </font>
    <font>
      <vertAlign val="superscript"/>
      <sz val="11"/>
      <name val="Times New Roman"/>
      <family val="1"/>
    </font>
    <font>
      <sz val="9"/>
      <name val="Times New Roman"/>
      <family val="1"/>
    </font>
    <font>
      <b/>
      <sz val="10"/>
      <name val="Kalimati"/>
      <charset val="1"/>
    </font>
    <font>
      <b/>
      <sz val="14"/>
      <name val="Times New Roman"/>
      <family val="1"/>
    </font>
    <font>
      <b/>
      <sz val="12"/>
      <name val="Times New Roman"/>
      <family val="1"/>
    </font>
    <font>
      <b/>
      <sz val="11"/>
      <name val="Times New Roman"/>
      <family val="1"/>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alignment vertical="center"/>
    </xf>
    <xf numFmtId="164" fontId="11" fillId="0" borderId="0" applyFont="0" applyFill="0" applyBorder="0" applyAlignment="0" applyProtection="0"/>
    <xf numFmtId="0" fontId="19" fillId="0" borderId="0"/>
    <xf numFmtId="0" fontId="27" fillId="0" borderId="0"/>
    <xf numFmtId="0" fontId="27" fillId="0" borderId="0"/>
    <xf numFmtId="0" fontId="27" fillId="0" borderId="0"/>
    <xf numFmtId="0" fontId="14" fillId="0" borderId="0">
      <alignment vertical="center"/>
    </xf>
    <xf numFmtId="40" fontId="11" fillId="0" borderId="0" applyFont="0" applyFill="0" applyBorder="0" applyAlignment="0" applyProtection="0"/>
    <xf numFmtId="0" fontId="3" fillId="0" borderId="0"/>
    <xf numFmtId="0" fontId="2" fillId="0" borderId="0"/>
    <xf numFmtId="0" fontId="14" fillId="0" borderId="0">
      <alignment vertical="center"/>
    </xf>
    <xf numFmtId="0" fontId="1" fillId="0" borderId="0"/>
  </cellStyleXfs>
  <cellXfs count="284">
    <xf numFmtId="0" fontId="0" fillId="0" borderId="0" xfId="0">
      <alignment vertical="center"/>
    </xf>
    <xf numFmtId="0" fontId="5" fillId="0" borderId="2" xfId="0" applyFont="1" applyBorder="1">
      <alignment vertical="center"/>
    </xf>
    <xf numFmtId="0" fontId="5" fillId="0" borderId="0" xfId="0" applyFont="1">
      <alignment vertical="center"/>
    </xf>
    <xf numFmtId="165" fontId="6" fillId="0" borderId="6" xfId="0" applyNumberFormat="1" applyFont="1" applyBorder="1" applyAlignment="1">
      <alignment horizontal="centerContinuous"/>
    </xf>
    <xf numFmtId="0" fontId="6" fillId="0" borderId="6" xfId="0" applyFont="1" applyBorder="1" applyAlignment="1">
      <alignment horizontal="centerContinuous"/>
    </xf>
    <xf numFmtId="166" fontId="6" fillId="0" borderId="0" xfId="0" applyNumberFormat="1" applyFont="1">
      <alignment vertical="center"/>
    </xf>
    <xf numFmtId="0" fontId="7" fillId="0" borderId="0" xfId="0" applyFont="1">
      <alignment vertical="center"/>
    </xf>
    <xf numFmtId="0" fontId="6" fillId="0" borderId="7" xfId="0" applyFont="1" applyBorder="1">
      <alignment vertical="center"/>
    </xf>
    <xf numFmtId="167" fontId="6" fillId="0" borderId="7" xfId="0" applyNumberFormat="1" applyFont="1" applyBorder="1" applyAlignment="1">
      <alignment horizontal="center"/>
    </xf>
    <xf numFmtId="0" fontId="6" fillId="0" borderId="7" xfId="0" applyFont="1" applyBorder="1" applyAlignment="1">
      <alignment horizontal="center" vertical="center"/>
    </xf>
    <xf numFmtId="0" fontId="8" fillId="0" borderId="8" xfId="0" applyFont="1" applyBorder="1">
      <alignment vertical="center"/>
    </xf>
    <xf numFmtId="165" fontId="9" fillId="0" borderId="8" xfId="0" applyNumberFormat="1" applyFont="1" applyBorder="1">
      <alignment vertical="center"/>
    </xf>
    <xf numFmtId="165" fontId="9" fillId="0" borderId="8" xfId="0" applyNumberFormat="1" applyFont="1" applyBorder="1" applyAlignment="1">
      <alignment horizontal="right"/>
    </xf>
    <xf numFmtId="165" fontId="9" fillId="0" borderId="9" xfId="0" applyNumberFormat="1" applyFont="1" applyBorder="1" applyAlignment="1">
      <alignment horizontal="right"/>
    </xf>
    <xf numFmtId="165" fontId="9" fillId="0" borderId="6" xfId="0" applyNumberFormat="1" applyFont="1" applyBorder="1" applyAlignment="1">
      <alignment horizontal="right"/>
    </xf>
    <xf numFmtId="165" fontId="9" fillId="0" borderId="3" xfId="0" applyNumberFormat="1" applyFont="1" applyBorder="1" applyAlignment="1">
      <alignment horizontal="right"/>
    </xf>
    <xf numFmtId="168" fontId="9" fillId="0" borderId="3" xfId="0" applyNumberFormat="1" applyFont="1" applyBorder="1" applyAlignment="1">
      <alignment horizontal="right"/>
    </xf>
    <xf numFmtId="168" fontId="9" fillId="0" borderId="8" xfId="0" applyNumberFormat="1" applyFont="1" applyBorder="1" applyAlignment="1">
      <alignment horizontal="right"/>
    </xf>
    <xf numFmtId="0" fontId="8" fillId="0" borderId="0" xfId="0" applyFont="1">
      <alignment vertical="center"/>
    </xf>
    <xf numFmtId="0" fontId="6" fillId="0" borderId="8" xfId="0" applyFont="1" applyBorder="1">
      <alignment vertical="center"/>
    </xf>
    <xf numFmtId="165" fontId="10" fillId="0" borderId="8" xfId="0" applyNumberFormat="1" applyFont="1" applyBorder="1">
      <alignment vertical="center"/>
    </xf>
    <xf numFmtId="165" fontId="10" fillId="0" borderId="8" xfId="0" applyNumberFormat="1" applyFont="1" applyBorder="1" applyAlignment="1">
      <alignment horizontal="right"/>
    </xf>
    <xf numFmtId="165" fontId="10" fillId="0" borderId="9" xfId="0" applyNumberFormat="1" applyFont="1" applyBorder="1" applyAlignment="1">
      <alignment horizontal="right"/>
    </xf>
    <xf numFmtId="165" fontId="10" fillId="0" borderId="3" xfId="0" applyNumberFormat="1" applyFont="1" applyBorder="1" applyAlignment="1">
      <alignment horizontal="right"/>
    </xf>
    <xf numFmtId="168" fontId="10" fillId="0" borderId="3" xfId="0" applyNumberFormat="1" applyFont="1" applyBorder="1" applyAlignment="1">
      <alignment horizontal="right"/>
    </xf>
    <xf numFmtId="168" fontId="10" fillId="0" borderId="8" xfId="0" applyNumberFormat="1" applyFont="1" applyBorder="1" applyAlignment="1">
      <alignment horizontal="right"/>
    </xf>
    <xf numFmtId="164" fontId="6" fillId="0" borderId="8" xfId="1" applyFont="1" applyBorder="1"/>
    <xf numFmtId="168" fontId="6" fillId="0" borderId="0" xfId="0" applyNumberFormat="1" applyFont="1">
      <alignment vertical="center"/>
    </xf>
    <xf numFmtId="168" fontId="6" fillId="0" borderId="8" xfId="0" applyNumberFormat="1" applyFont="1" applyBorder="1">
      <alignment vertical="center"/>
    </xf>
    <xf numFmtId="166" fontId="10" fillId="0" borderId="3" xfId="0" applyNumberFormat="1" applyFont="1" applyBorder="1" applyAlignment="1">
      <alignment horizontal="right"/>
    </xf>
    <xf numFmtId="4" fontId="10" fillId="0" borderId="3" xfId="0" applyNumberFormat="1" applyFont="1" applyBorder="1" applyAlignment="1">
      <alignment horizontal="right"/>
    </xf>
    <xf numFmtId="2" fontId="10" fillId="0" borderId="8" xfId="0" applyNumberFormat="1" applyFont="1" applyBorder="1" applyAlignment="1">
      <alignment horizontal="right"/>
    </xf>
    <xf numFmtId="165" fontId="10" fillId="0" borderId="7" xfId="0" applyNumberFormat="1" applyFont="1" applyBorder="1" applyAlignment="1">
      <alignment horizontal="right"/>
    </xf>
    <xf numFmtId="165" fontId="10" fillId="0" borderId="7" xfId="0" applyNumberFormat="1" applyFont="1" applyBorder="1">
      <alignment vertical="center"/>
    </xf>
    <xf numFmtId="165" fontId="10" fillId="0" borderId="10" xfId="0" applyNumberFormat="1" applyFont="1" applyBorder="1" applyAlignment="1">
      <alignment horizontal="right"/>
    </xf>
    <xf numFmtId="165" fontId="10" fillId="0" borderId="4" xfId="0" applyNumberFormat="1" applyFont="1" applyBorder="1" applyAlignment="1">
      <alignment horizontal="right"/>
    </xf>
    <xf numFmtId="168" fontId="10" fillId="0" borderId="4" xfId="0" applyNumberFormat="1" applyFont="1" applyBorder="1" applyAlignment="1">
      <alignment horizontal="right"/>
    </xf>
    <xf numFmtId="168" fontId="10" fillId="0" borderId="7" xfId="0" applyNumberFormat="1" applyFont="1" applyBorder="1" applyAlignment="1">
      <alignment horizontal="right"/>
    </xf>
    <xf numFmtId="0" fontId="6" fillId="0" borderId="0" xfId="0" applyFont="1">
      <alignment vertical="center"/>
    </xf>
    <xf numFmtId="165" fontId="6" fillId="0" borderId="0" xfId="0" applyNumberFormat="1" applyFont="1" applyAlignment="1">
      <alignment horizontal="right"/>
    </xf>
    <xf numFmtId="165" fontId="6" fillId="0" borderId="0" xfId="0" applyNumberFormat="1" applyFont="1">
      <alignment vertical="center"/>
    </xf>
    <xf numFmtId="165" fontId="6" fillId="2" borderId="0" xfId="0" applyNumberFormat="1" applyFont="1" applyFill="1" applyAlignment="1">
      <alignment horizontal="right"/>
    </xf>
    <xf numFmtId="166" fontId="6" fillId="0" borderId="0" xfId="0" applyNumberFormat="1" applyFont="1" applyAlignment="1">
      <alignment horizontal="right"/>
    </xf>
    <xf numFmtId="166" fontId="8" fillId="0" borderId="0" xfId="0" applyNumberFormat="1" applyFont="1">
      <alignment vertical="center"/>
    </xf>
    <xf numFmtId="0" fontId="12" fillId="0" borderId="0" xfId="0" applyFont="1" applyAlignment="1">
      <alignment horizontal="left"/>
    </xf>
    <xf numFmtId="165" fontId="12" fillId="0" borderId="0" xfId="0" applyNumberFormat="1" applyFont="1">
      <alignment vertical="center"/>
    </xf>
    <xf numFmtId="0" fontId="12" fillId="0" borderId="0" xfId="0" applyFont="1">
      <alignment vertical="center"/>
    </xf>
    <xf numFmtId="165" fontId="12" fillId="0" borderId="0" xfId="0" applyNumberFormat="1" applyFont="1" applyAlignment="1">
      <alignment horizontal="right"/>
    </xf>
    <xf numFmtId="165" fontId="12" fillId="2" borderId="0" xfId="0" applyNumberFormat="1" applyFont="1" applyFill="1">
      <alignment vertical="center"/>
    </xf>
    <xf numFmtId="165" fontId="12" fillId="0" borderId="0" xfId="0" applyNumberFormat="1" applyFont="1" applyAlignment="1">
      <alignment horizontal="left"/>
    </xf>
    <xf numFmtId="166" fontId="12" fillId="0" borderId="0" xfId="0" applyNumberFormat="1" applyFont="1" applyAlignment="1">
      <alignment horizontal="right"/>
    </xf>
    <xf numFmtId="165" fontId="13" fillId="2" borderId="0" xfId="0" applyNumberFormat="1" applyFont="1" applyFill="1" applyAlignment="1">
      <alignment horizontal="right"/>
    </xf>
    <xf numFmtId="166" fontId="13" fillId="0" borderId="0" xfId="0" applyNumberFormat="1" applyFont="1" applyAlignment="1">
      <alignment horizontal="right"/>
    </xf>
    <xf numFmtId="0" fontId="12" fillId="0" borderId="0" xfId="0" applyFont="1" applyAlignment="1">
      <alignment horizontal="left" indent="1"/>
    </xf>
    <xf numFmtId="165" fontId="12" fillId="2" borderId="0" xfId="0" applyNumberFormat="1" applyFont="1" applyFill="1" applyAlignment="1">
      <alignment horizontal="right"/>
    </xf>
    <xf numFmtId="165" fontId="13" fillId="0" borderId="0" xfId="0" applyNumberFormat="1" applyFont="1" applyAlignment="1">
      <alignment horizontal="right"/>
    </xf>
    <xf numFmtId="165" fontId="12" fillId="0" borderId="0" xfId="0" applyNumberFormat="1" applyFont="1" applyAlignment="1">
      <alignment horizontal="left" indent="1"/>
    </xf>
    <xf numFmtId="166" fontId="12" fillId="0" borderId="0" xfId="0" applyNumberFormat="1" applyFont="1" applyAlignment="1">
      <alignment horizontal="left"/>
    </xf>
    <xf numFmtId="165" fontId="14" fillId="0" borderId="0" xfId="0" applyNumberFormat="1" applyFont="1">
      <alignment vertical="center"/>
    </xf>
    <xf numFmtId="165" fontId="7" fillId="0" borderId="0" xfId="0" applyNumberFormat="1" applyFont="1">
      <alignment vertical="center"/>
    </xf>
    <xf numFmtId="165" fontId="8" fillId="0" borderId="0" xfId="0" applyNumberFormat="1" applyFont="1">
      <alignment vertical="center"/>
    </xf>
    <xf numFmtId="165" fontId="6" fillId="2" borderId="0" xfId="0" applyNumberFormat="1" applyFont="1" applyFill="1">
      <alignment vertical="center"/>
    </xf>
    <xf numFmtId="165" fontId="8" fillId="0" borderId="0" xfId="0" applyNumberFormat="1" applyFont="1" applyAlignment="1">
      <alignment horizontal="right"/>
    </xf>
    <xf numFmtId="0" fontId="19" fillId="0" borderId="0" xfId="2" applyAlignment="1">
      <alignment horizontal="left" vertical="top"/>
    </xf>
    <xf numFmtId="0" fontId="20" fillId="0" borderId="19" xfId="2" applyFont="1" applyBorder="1" applyAlignment="1">
      <alignment horizontal="right" vertical="top" wrapText="1"/>
    </xf>
    <xf numFmtId="0" fontId="20" fillId="0" borderId="19" xfId="2" applyFont="1" applyBorder="1" applyAlignment="1">
      <alignment horizontal="left" vertical="top" wrapText="1"/>
    </xf>
    <xf numFmtId="0" fontId="21" fillId="0" borderId="14" xfId="2" applyFont="1" applyBorder="1" applyAlignment="1">
      <alignment horizontal="left" vertical="top" wrapText="1"/>
    </xf>
    <xf numFmtId="0" fontId="19" fillId="0" borderId="14" xfId="2" applyBorder="1" applyAlignment="1">
      <alignment horizontal="left" wrapText="1"/>
    </xf>
    <xf numFmtId="0" fontId="20" fillId="0" borderId="22" xfId="2" applyFont="1" applyBorder="1" applyAlignment="1">
      <alignment horizontal="left" vertical="top" wrapText="1" indent="1"/>
    </xf>
    <xf numFmtId="2" fontId="22" fillId="0" borderId="22" xfId="2" applyNumberFormat="1" applyFont="1" applyBorder="1" applyAlignment="1">
      <alignment horizontal="right" vertical="top" shrinkToFit="1"/>
    </xf>
    <xf numFmtId="0" fontId="20" fillId="0" borderId="18" xfId="2" applyFont="1" applyBorder="1" applyAlignment="1">
      <alignment horizontal="left" vertical="top" wrapText="1" indent="1"/>
    </xf>
    <xf numFmtId="2" fontId="22" fillId="0" borderId="18" xfId="2" applyNumberFormat="1" applyFont="1" applyBorder="1" applyAlignment="1">
      <alignment horizontal="right" vertical="top" shrinkToFit="1"/>
    </xf>
    <xf numFmtId="0" fontId="21" fillId="0" borderId="19" xfId="2" applyFont="1" applyBorder="1" applyAlignment="1">
      <alignment horizontal="left" vertical="top" wrapText="1" indent="2"/>
    </xf>
    <xf numFmtId="2" fontId="22" fillId="0" borderId="19" xfId="2" applyNumberFormat="1" applyFont="1" applyBorder="1" applyAlignment="1">
      <alignment horizontal="right" vertical="top" shrinkToFit="1"/>
    </xf>
    <xf numFmtId="2" fontId="23" fillId="0" borderId="19" xfId="2" applyNumberFormat="1" applyFont="1" applyBorder="1" applyAlignment="1">
      <alignment horizontal="right" vertical="top" shrinkToFit="1"/>
    </xf>
    <xf numFmtId="0" fontId="20" fillId="0" borderId="22" xfId="2" applyFont="1" applyBorder="1" applyAlignment="1">
      <alignment horizontal="center" vertical="top" wrapText="1"/>
    </xf>
    <xf numFmtId="0" fontId="20" fillId="0" borderId="18" xfId="2" applyFont="1" applyBorder="1" applyAlignment="1">
      <alignment horizontal="center" vertical="top" wrapText="1"/>
    </xf>
    <xf numFmtId="0" fontId="19" fillId="0" borderId="19" xfId="2" applyBorder="1" applyAlignment="1">
      <alignment horizontal="left" wrapText="1"/>
    </xf>
    <xf numFmtId="0" fontId="21" fillId="0" borderId="14" xfId="2" applyFont="1" applyBorder="1" applyAlignment="1">
      <alignment horizontal="left" vertical="center" wrapText="1"/>
    </xf>
    <xf numFmtId="2" fontId="22" fillId="0" borderId="14" xfId="2" applyNumberFormat="1" applyFont="1" applyBorder="1" applyAlignment="1">
      <alignment horizontal="right" vertical="center" shrinkToFit="1"/>
    </xf>
    <xf numFmtId="0" fontId="21" fillId="0" borderId="18" xfId="2" applyFont="1" applyBorder="1" applyAlignment="1">
      <alignment horizontal="left" vertical="top" wrapText="1" indent="1"/>
    </xf>
    <xf numFmtId="0" fontId="21" fillId="0" borderId="19" xfId="2" applyFont="1" applyBorder="1" applyAlignment="1">
      <alignment horizontal="left" vertical="top" wrapText="1"/>
    </xf>
    <xf numFmtId="0" fontId="19" fillId="0" borderId="14" xfId="2" applyBorder="1" applyAlignment="1">
      <alignment vertical="center" wrapText="1"/>
    </xf>
    <xf numFmtId="0" fontId="19" fillId="0" borderId="18" xfId="2" applyBorder="1" applyAlignment="1">
      <alignment vertical="center" wrapText="1"/>
    </xf>
    <xf numFmtId="0" fontId="19" fillId="0" borderId="20" xfId="2" applyBorder="1" applyAlignment="1">
      <alignment horizontal="left" wrapText="1"/>
    </xf>
    <xf numFmtId="0" fontId="19" fillId="0" borderId="21" xfId="2" applyBorder="1" applyAlignment="1">
      <alignment horizontal="left" wrapText="1"/>
    </xf>
    <xf numFmtId="0" fontId="26" fillId="0" borderId="22" xfId="2" applyFont="1" applyBorder="1" applyAlignment="1">
      <alignment vertical="top" wrapText="1"/>
    </xf>
    <xf numFmtId="0" fontId="26" fillId="0" borderId="18" xfId="2" applyFont="1" applyBorder="1" applyAlignment="1">
      <alignment vertical="top" wrapText="1"/>
    </xf>
    <xf numFmtId="0" fontId="21" fillId="0" borderId="14" xfId="2" applyFont="1" applyBorder="1" applyAlignment="1">
      <alignment vertical="top" wrapText="1"/>
    </xf>
    <xf numFmtId="0" fontId="6" fillId="0" borderId="19" xfId="2" applyFont="1" applyBorder="1" applyAlignment="1">
      <alignment horizontal="left" vertical="top" wrapText="1" indent="1"/>
    </xf>
    <xf numFmtId="0" fontId="0" fillId="0" borderId="27" xfId="0" applyBorder="1">
      <alignment vertical="center"/>
    </xf>
    <xf numFmtId="0" fontId="21" fillId="0" borderId="20" xfId="2" applyFont="1" applyBorder="1" applyAlignment="1">
      <alignment horizontal="left" vertical="top" wrapText="1"/>
    </xf>
    <xf numFmtId="0" fontId="20" fillId="0" borderId="23" xfId="2" applyFont="1" applyBorder="1" applyAlignment="1">
      <alignment horizontal="left" vertical="top" wrapText="1" indent="1"/>
    </xf>
    <xf numFmtId="0" fontId="20" fillId="0" borderId="25" xfId="2" applyFont="1" applyBorder="1" applyAlignment="1">
      <alignment horizontal="left" vertical="top" wrapText="1" indent="1"/>
    </xf>
    <xf numFmtId="0" fontId="21" fillId="0" borderId="15" xfId="2" applyFont="1" applyBorder="1" applyAlignment="1">
      <alignment horizontal="left" vertical="top" wrapText="1" indent="2"/>
    </xf>
    <xf numFmtId="0" fontId="21" fillId="0" borderId="20" xfId="2" applyFont="1" applyBorder="1" applyAlignment="1">
      <alignment horizontal="left" vertical="center" wrapText="1"/>
    </xf>
    <xf numFmtId="0" fontId="20" fillId="0" borderId="15" xfId="2" applyFont="1" applyBorder="1" applyAlignment="1">
      <alignment horizontal="left" vertical="top" wrapText="1" indent="2"/>
    </xf>
    <xf numFmtId="0" fontId="25" fillId="0" borderId="23" xfId="2" applyFont="1" applyBorder="1" applyAlignment="1">
      <alignment vertical="top" wrapText="1"/>
    </xf>
    <xf numFmtId="0" fontId="24" fillId="0" borderId="23" xfId="2" applyFont="1" applyBorder="1" applyAlignment="1">
      <alignment vertical="top" wrapText="1"/>
    </xf>
    <xf numFmtId="0" fontId="24" fillId="0" borderId="25" xfId="2" applyFont="1" applyBorder="1" applyAlignment="1">
      <alignment vertical="top" wrapText="1"/>
    </xf>
    <xf numFmtId="0" fontId="20" fillId="0" borderId="15" xfId="2" applyFont="1" applyBorder="1" applyAlignment="1">
      <alignment horizontal="left" vertical="top" wrapText="1" indent="1"/>
    </xf>
    <xf numFmtId="0" fontId="20" fillId="0" borderId="20" xfId="2" applyFont="1" applyBorder="1" applyAlignment="1">
      <alignment horizontal="left" vertical="top" wrapText="1"/>
    </xf>
    <xf numFmtId="0" fontId="21" fillId="0" borderId="23" xfId="2" applyFont="1" applyBorder="1" applyAlignment="1">
      <alignment horizontal="left" vertical="top" wrapText="1" indent="1"/>
    </xf>
    <xf numFmtId="0" fontId="21" fillId="0" borderId="25" xfId="2" applyFont="1" applyBorder="1" applyAlignment="1">
      <alignment horizontal="left" vertical="top" wrapText="1" indent="1"/>
    </xf>
    <xf numFmtId="0" fontId="20" fillId="0" borderId="15" xfId="2" applyFont="1" applyBorder="1" applyAlignment="1">
      <alignment horizontal="left" vertical="top" wrapText="1"/>
    </xf>
    <xf numFmtId="0" fontId="21" fillId="0" borderId="27" xfId="2" applyFont="1" applyBorder="1" applyAlignment="1">
      <alignment horizontal="left" vertical="top" wrapText="1" indent="1"/>
    </xf>
    <xf numFmtId="0" fontId="14" fillId="0" borderId="0" xfId="3" applyFont="1"/>
    <xf numFmtId="0" fontId="18" fillId="0" borderId="6" xfId="3" applyFont="1" applyBorder="1" applyAlignment="1">
      <alignment horizontal="center" vertical="center"/>
    </xf>
    <xf numFmtId="0" fontId="30" fillId="0" borderId="27" xfId="3" applyFont="1" applyBorder="1" applyAlignment="1">
      <alignment horizontal="center" vertical="center"/>
    </xf>
    <xf numFmtId="0" fontId="14" fillId="2" borderId="27" xfId="3" applyFont="1" applyFill="1" applyBorder="1" applyAlignment="1">
      <alignment horizontal="left" vertical="center"/>
    </xf>
    <xf numFmtId="2" fontId="14" fillId="0" borderId="27" xfId="3" applyNumberFormat="1" applyFont="1" applyBorder="1" applyAlignment="1">
      <alignment vertical="center"/>
    </xf>
    <xf numFmtId="0" fontId="30" fillId="2" borderId="27" xfId="3" applyFont="1" applyFill="1" applyBorder="1" applyAlignment="1">
      <alignment horizontal="center" vertical="center"/>
    </xf>
    <xf numFmtId="0" fontId="14" fillId="2" borderId="27" xfId="4" applyFont="1" applyFill="1" applyBorder="1" applyAlignment="1">
      <alignment horizontal="left" vertical="center"/>
    </xf>
    <xf numFmtId="0" fontId="14" fillId="2" borderId="27" xfId="4" applyFont="1" applyFill="1" applyBorder="1" applyAlignment="1">
      <alignment horizontal="left" vertical="center" wrapText="1"/>
    </xf>
    <xf numFmtId="171" fontId="14" fillId="2" borderId="27" xfId="4" applyNumberFormat="1" applyFont="1" applyFill="1" applyBorder="1" applyAlignment="1">
      <alignment horizontal="left" vertical="center"/>
    </xf>
    <xf numFmtId="0" fontId="30" fillId="2" borderId="27" xfId="4" applyFont="1" applyFill="1" applyBorder="1" applyAlignment="1">
      <alignment horizontal="left" vertical="center" wrapText="1"/>
    </xf>
    <xf numFmtId="0" fontId="32" fillId="0" borderId="2" xfId="3" applyFont="1" applyBorder="1" applyAlignment="1">
      <alignment vertical="center"/>
    </xf>
    <xf numFmtId="0" fontId="32" fillId="0" borderId="0" xfId="3" applyFont="1"/>
    <xf numFmtId="0" fontId="30" fillId="2" borderId="27" xfId="3" applyFont="1" applyFill="1" applyBorder="1" applyAlignment="1">
      <alignment vertical="center"/>
    </xf>
    <xf numFmtId="0" fontId="30" fillId="2" borderId="27" xfId="3" quotePrefix="1" applyFont="1" applyFill="1" applyBorder="1" applyAlignment="1">
      <alignment vertical="center"/>
    </xf>
    <xf numFmtId="0" fontId="28" fillId="0" borderId="0" xfId="3" applyFont="1" applyAlignment="1">
      <alignment vertical="center"/>
    </xf>
    <xf numFmtId="171" fontId="7" fillId="0" borderId="5" xfId="3" applyNumberFormat="1" applyFont="1" applyBorder="1" applyAlignment="1">
      <alignment vertical="center"/>
    </xf>
    <xf numFmtId="0" fontId="29" fillId="2" borderId="27" xfId="3" applyFont="1" applyFill="1" applyBorder="1" applyAlignment="1">
      <alignment vertical="center"/>
    </xf>
    <xf numFmtId="0" fontId="29" fillId="2" borderId="12" xfId="3" applyFont="1" applyFill="1" applyBorder="1" applyAlignment="1">
      <alignment vertical="center"/>
    </xf>
    <xf numFmtId="0" fontId="29" fillId="2" borderId="28" xfId="3" applyFont="1" applyFill="1" applyBorder="1" applyAlignment="1">
      <alignment vertical="center"/>
    </xf>
    <xf numFmtId="0" fontId="33" fillId="2" borderId="27" xfId="0" applyFont="1" applyFill="1" applyBorder="1">
      <alignment vertical="center"/>
    </xf>
    <xf numFmtId="0" fontId="7" fillId="0" borderId="0" xfId="3" applyFont="1"/>
    <xf numFmtId="0" fontId="18" fillId="0" borderId="27" xfId="3" applyFont="1" applyBorder="1" applyAlignment="1">
      <alignment horizontal="justify" wrapText="1"/>
    </xf>
    <xf numFmtId="168" fontId="7" fillId="0" borderId="27" xfId="3" applyNumberFormat="1" applyFont="1" applyBorder="1" applyAlignment="1">
      <alignment horizontal="right" vertical="center"/>
    </xf>
    <xf numFmtId="0" fontId="7" fillId="0" borderId="27" xfId="3" applyFont="1" applyBorder="1" applyAlignment="1">
      <alignment wrapText="1"/>
    </xf>
    <xf numFmtId="172" fontId="7" fillId="0" borderId="0" xfId="3" applyNumberFormat="1" applyFont="1"/>
    <xf numFmtId="0" fontId="7" fillId="2" borderId="0" xfId="3" applyFont="1" applyFill="1"/>
    <xf numFmtId="168" fontId="9" fillId="0" borderId="27" xfId="0" applyNumberFormat="1" applyFont="1" applyBorder="1" applyAlignment="1">
      <alignment horizontal="right"/>
    </xf>
    <xf numFmtId="0" fontId="8" fillId="0" borderId="27" xfId="0" applyFont="1" applyBorder="1">
      <alignment vertical="center"/>
    </xf>
    <xf numFmtId="165" fontId="9" fillId="0" borderId="27" xfId="0" applyNumberFormat="1" applyFont="1" applyBorder="1" applyAlignment="1">
      <alignment horizontal="right"/>
    </xf>
    <xf numFmtId="165" fontId="9" fillId="0" borderId="27" xfId="0" applyNumberFormat="1" applyFont="1" applyBorder="1">
      <alignment vertical="center"/>
    </xf>
    <xf numFmtId="165" fontId="9" fillId="0" borderId="13" xfId="0" applyNumberFormat="1" applyFont="1" applyBorder="1" applyAlignment="1">
      <alignment horizontal="right"/>
    </xf>
    <xf numFmtId="165" fontId="9" fillId="0" borderId="12" xfId="0" applyNumberFormat="1" applyFont="1" applyBorder="1" applyAlignment="1">
      <alignment horizontal="right"/>
    </xf>
    <xf numFmtId="168" fontId="9" fillId="0" borderId="12" xfId="0" applyNumberFormat="1" applyFont="1" applyBorder="1" applyAlignment="1">
      <alignment horizontal="right"/>
    </xf>
    <xf numFmtId="4" fontId="12" fillId="0" borderId="7" xfId="7" applyNumberFormat="1" applyFont="1" applyFill="1" applyBorder="1" applyAlignment="1">
      <alignment vertical="center"/>
    </xf>
    <xf numFmtId="4" fontId="12" fillId="0" borderId="7" xfId="7" applyNumberFormat="1" applyFont="1" applyFill="1" applyBorder="1" applyAlignment="1">
      <alignment horizontal="right" vertical="center"/>
    </xf>
    <xf numFmtId="4" fontId="12" fillId="0" borderId="8" xfId="7" applyNumberFormat="1" applyFont="1" applyFill="1" applyBorder="1" applyAlignment="1">
      <alignment vertical="center"/>
    </xf>
    <xf numFmtId="4" fontId="12" fillId="0" borderId="8" xfId="7" applyNumberFormat="1" applyFont="1" applyFill="1" applyBorder="1" applyAlignment="1">
      <alignment horizontal="right" vertical="center"/>
    </xf>
    <xf numFmtId="4" fontId="13" fillId="0" borderId="7" xfId="7" applyNumberFormat="1" applyFont="1" applyFill="1" applyBorder="1" applyAlignment="1">
      <alignment horizontal="right" vertical="center"/>
    </xf>
    <xf numFmtId="4" fontId="13" fillId="0" borderId="8" xfId="7" applyNumberFormat="1" applyFont="1" applyFill="1" applyBorder="1" applyAlignment="1">
      <alignment horizontal="right" vertical="center"/>
    </xf>
    <xf numFmtId="4" fontId="12" fillId="0" borderId="8" xfId="7" applyNumberFormat="1" applyFont="1" applyFill="1" applyBorder="1" applyAlignment="1">
      <alignment horizontal="center" vertical="center"/>
    </xf>
    <xf numFmtId="4" fontId="12" fillId="0" borderId="9" xfId="7" applyNumberFormat="1" applyFont="1" applyFill="1" applyBorder="1" applyAlignment="1">
      <alignment horizontal="right" vertical="center"/>
    </xf>
    <xf numFmtId="4" fontId="12" fillId="0" borderId="8" xfId="7" applyNumberFormat="1" applyFont="1" applyFill="1" applyBorder="1" applyAlignment="1">
      <alignment horizontal="right" vertical="center" wrapText="1"/>
    </xf>
    <xf numFmtId="4" fontId="12" fillId="0" borderId="6" xfId="7" applyNumberFormat="1" applyFont="1" applyFill="1" applyBorder="1" applyAlignment="1">
      <alignment vertical="center"/>
    </xf>
    <xf numFmtId="171" fontId="7" fillId="0" borderId="0" xfId="3" applyNumberFormat="1" applyFont="1" applyAlignment="1">
      <alignment vertical="center"/>
    </xf>
    <xf numFmtId="0" fontId="12" fillId="0" borderId="0" xfId="0" applyFont="1" applyAlignment="1">
      <alignment horizontal="center" vertical="center"/>
    </xf>
    <xf numFmtId="166" fontId="12" fillId="0" borderId="0" xfId="0" applyNumberFormat="1" applyFont="1" applyAlignment="1">
      <alignment horizontal="right" vertical="center"/>
    </xf>
    <xf numFmtId="0" fontId="12" fillId="0" borderId="0" xfId="0" applyFont="1" applyAlignment="1">
      <alignment horizontal="right" vertical="center"/>
    </xf>
    <xf numFmtId="14" fontId="12" fillId="0" borderId="0" xfId="0" applyNumberFormat="1" applyFont="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15" fontId="12" fillId="0" borderId="8" xfId="0" applyNumberFormat="1" applyFont="1" applyBorder="1" applyAlignment="1">
      <alignment horizontal="center" vertical="center"/>
    </xf>
    <xf numFmtId="170" fontId="12" fillId="0" borderId="8" xfId="0" applyNumberFormat="1" applyFont="1" applyBorder="1" applyAlignment="1">
      <alignment horizontal="center" vertical="center"/>
    </xf>
    <xf numFmtId="170" fontId="12" fillId="0" borderId="7" xfId="0" applyNumberFormat="1" applyFont="1" applyBorder="1" applyAlignment="1">
      <alignment horizontal="center" vertical="center"/>
    </xf>
    <xf numFmtId="2" fontId="12" fillId="0" borderId="7" xfId="0" applyNumberFormat="1" applyFont="1" applyBorder="1" applyAlignment="1">
      <alignment horizontal="center" vertical="center"/>
    </xf>
    <xf numFmtId="166" fontId="12" fillId="0" borderId="7" xfId="0" applyNumberFormat="1" applyFont="1" applyBorder="1" applyAlignment="1">
      <alignment horizontal="center" vertical="center"/>
    </xf>
    <xf numFmtId="0" fontId="12" fillId="0" borderId="6" xfId="0" applyFont="1" applyBorder="1" applyAlignment="1">
      <alignment horizontal="center" vertical="center"/>
    </xf>
    <xf numFmtId="2" fontId="12" fillId="0" borderId="6" xfId="0" applyNumberFormat="1"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lignment vertical="center"/>
    </xf>
    <xf numFmtId="2" fontId="12" fillId="0" borderId="5" xfId="0" applyNumberFormat="1" applyFont="1" applyBorder="1">
      <alignment vertical="center"/>
    </xf>
    <xf numFmtId="166" fontId="12" fillId="0" borderId="5" xfId="0" applyNumberFormat="1" applyFont="1" applyBorder="1" applyAlignment="1">
      <alignment horizontal="right" vertical="center"/>
    </xf>
    <xf numFmtId="2" fontId="12" fillId="0" borderId="5" xfId="0" applyNumberFormat="1" applyFont="1" applyBorder="1" applyAlignment="1">
      <alignment horizontal="right" vertical="center"/>
    </xf>
    <xf numFmtId="0" fontId="12" fillId="0" borderId="5" xfId="0" applyFont="1" applyBorder="1" applyAlignment="1">
      <alignment horizontal="center" vertical="center"/>
    </xf>
    <xf numFmtId="2" fontId="13" fillId="0" borderId="4" xfId="0" applyNumberFormat="1" applyFont="1" applyBorder="1" applyAlignment="1">
      <alignment horizontal="left" vertical="center"/>
    </xf>
    <xf numFmtId="0" fontId="12" fillId="0" borderId="9" xfId="0" applyFont="1" applyBorder="1" applyAlignment="1">
      <alignment horizontal="center" vertical="center"/>
    </xf>
    <xf numFmtId="2" fontId="12" fillId="0" borderId="0" xfId="0" applyNumberFormat="1" applyFont="1">
      <alignment vertical="center"/>
    </xf>
    <xf numFmtId="2" fontId="12" fillId="0" borderId="0" xfId="0" applyNumberFormat="1" applyFont="1" applyAlignment="1">
      <alignment horizontal="right" vertical="center"/>
    </xf>
    <xf numFmtId="0" fontId="13" fillId="0" borderId="3" xfId="0" applyFont="1" applyBorder="1" applyAlignment="1">
      <alignment horizontal="center" vertical="center"/>
    </xf>
    <xf numFmtId="0" fontId="12" fillId="0" borderId="11" xfId="0" applyFont="1" applyBorder="1" applyAlignment="1">
      <alignment horizontal="center" vertical="center"/>
    </xf>
    <xf numFmtId="2" fontId="12" fillId="0" borderId="2" xfId="0" applyNumberFormat="1" applyFont="1" applyBorder="1">
      <alignment vertical="center"/>
    </xf>
    <xf numFmtId="166" fontId="12" fillId="0" borderId="2" xfId="0" applyNumberFormat="1" applyFont="1" applyBorder="1" applyAlignment="1">
      <alignment horizontal="right" vertical="center"/>
    </xf>
    <xf numFmtId="2" fontId="12" fillId="0" borderId="2" xfId="0" applyNumberFormat="1" applyFont="1" applyBorder="1" applyAlignment="1">
      <alignment horizontal="right" vertical="center"/>
    </xf>
    <xf numFmtId="0" fontId="12" fillId="0" borderId="2" xfId="0" applyFont="1" applyBorder="1" applyAlignment="1">
      <alignment horizontal="center" vertical="center"/>
    </xf>
    <xf numFmtId="0" fontId="18" fillId="0" borderId="1" xfId="0" applyFont="1" applyBorder="1" applyAlignment="1">
      <alignment horizontal="left" vertical="center"/>
    </xf>
    <xf numFmtId="0" fontId="13" fillId="0" borderId="0" xfId="0" applyFont="1" applyAlignment="1">
      <alignment horizontal="center" vertical="center"/>
    </xf>
    <xf numFmtId="170" fontId="12" fillId="0" borderId="0" xfId="0" applyNumberFormat="1" applyFont="1" applyAlignment="1">
      <alignment horizontal="center" vertical="center"/>
    </xf>
    <xf numFmtId="1" fontId="13" fillId="0" borderId="0" xfId="0" applyNumberFormat="1" applyFont="1" applyAlignment="1">
      <alignment horizontal="right" vertical="center"/>
    </xf>
    <xf numFmtId="1" fontId="12" fillId="0" borderId="0" xfId="0" applyNumberFormat="1" applyFont="1" applyAlignment="1">
      <alignment horizontal="center" vertical="center"/>
    </xf>
    <xf numFmtId="169" fontId="12" fillId="0" borderId="0" xfId="0" applyNumberFormat="1" applyFont="1" applyAlignment="1">
      <alignment horizontal="center" vertical="center"/>
    </xf>
    <xf numFmtId="0" fontId="13" fillId="0" borderId="7" xfId="0" applyFont="1" applyBorder="1" applyAlignment="1">
      <alignment horizontal="center" vertical="center"/>
    </xf>
    <xf numFmtId="1" fontId="13" fillId="0" borderId="7" xfId="0" applyNumberFormat="1" applyFont="1" applyBorder="1" applyAlignment="1">
      <alignment horizontal="center" vertical="center" wrapText="1"/>
    </xf>
    <xf numFmtId="2" fontId="13" fillId="0" borderId="7" xfId="0" applyNumberFormat="1" applyFont="1" applyBorder="1" applyAlignment="1">
      <alignment horizontal="left" vertical="center"/>
    </xf>
    <xf numFmtId="1" fontId="12" fillId="0" borderId="8" xfId="0" applyNumberFormat="1" applyFont="1" applyBorder="1" applyAlignment="1">
      <alignment horizontal="center" vertical="center" wrapText="1"/>
    </xf>
    <xf numFmtId="2" fontId="13" fillId="0" borderId="8" xfId="0" applyNumberFormat="1" applyFont="1" applyBorder="1" applyAlignment="1">
      <alignment horizontal="left" vertical="center"/>
    </xf>
    <xf numFmtId="2" fontId="13" fillId="0" borderId="8" xfId="0" quotePrefix="1" applyNumberFormat="1" applyFont="1" applyBorder="1" applyAlignment="1">
      <alignment horizontal="center" vertical="center"/>
    </xf>
    <xf numFmtId="0" fontId="13" fillId="0" borderId="0" xfId="0" applyFont="1">
      <alignment vertical="center"/>
    </xf>
    <xf numFmtId="0" fontId="13" fillId="0" borderId="8" xfId="0" applyFont="1" applyBorder="1" applyAlignment="1">
      <alignment horizontal="center" vertical="center"/>
    </xf>
    <xf numFmtId="1" fontId="13"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3" fillId="0" borderId="8" xfId="0" applyFont="1" applyBorder="1">
      <alignment vertical="center"/>
    </xf>
    <xf numFmtId="1" fontId="13" fillId="0" borderId="8" xfId="0" applyNumberFormat="1" applyFont="1" applyBorder="1" applyAlignment="1">
      <alignment horizontal="center" vertical="center"/>
    </xf>
    <xf numFmtId="2" fontId="12" fillId="0" borderId="8" xfId="0" applyNumberFormat="1" applyFont="1" applyBorder="1" applyAlignment="1">
      <alignment horizontal="center" vertical="center" wrapText="1"/>
    </xf>
    <xf numFmtId="2" fontId="12" fillId="0" borderId="8" xfId="0" applyNumberFormat="1" applyFont="1" applyBorder="1" applyAlignment="1">
      <alignment horizontal="center" vertical="center"/>
    </xf>
    <xf numFmtId="169" fontId="12" fillId="0" borderId="8" xfId="0" applyNumberFormat="1" applyFont="1" applyBorder="1">
      <alignment vertical="center"/>
    </xf>
    <xf numFmtId="0" fontId="12" fillId="0" borderId="8" xfId="0" applyFont="1" applyBorder="1" applyAlignment="1">
      <alignment horizontal="center" vertical="center" wrapText="1"/>
    </xf>
    <xf numFmtId="0" fontId="12" fillId="0" borderId="8" xfId="0" applyFont="1" applyBorder="1">
      <alignment vertical="center"/>
    </xf>
    <xf numFmtId="0" fontId="13" fillId="0" borderId="0" xfId="0" applyFont="1" applyAlignment="1">
      <alignment horizontal="right" vertical="center"/>
    </xf>
    <xf numFmtId="2" fontId="13" fillId="0" borderId="0" xfId="0" applyNumberFormat="1" applyFont="1" applyAlignment="1">
      <alignment horizontal="right" vertical="center"/>
    </xf>
    <xf numFmtId="0" fontId="13" fillId="0" borderId="0" xfId="0" applyFont="1" applyAlignment="1">
      <alignment horizontal="center" vertical="center" wrapText="1"/>
    </xf>
    <xf numFmtId="0" fontId="13" fillId="0" borderId="2" xfId="0" applyFont="1" applyBorder="1" applyAlignment="1">
      <alignment horizontal="right" vertical="center"/>
    </xf>
    <xf numFmtId="2" fontId="13" fillId="0" borderId="2" xfId="0" applyNumberFormat="1" applyFont="1" applyBorder="1" applyAlignment="1">
      <alignment horizontal="right" vertical="center"/>
    </xf>
    <xf numFmtId="0" fontId="13" fillId="0" borderId="2" xfId="0" applyFont="1" applyBorder="1" applyAlignment="1">
      <alignment horizontal="center" vertical="center" wrapText="1"/>
    </xf>
    <xf numFmtId="0" fontId="12" fillId="0" borderId="2" xfId="0" applyFont="1" applyBorder="1">
      <alignment vertical="center"/>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3" fontId="12" fillId="0" borderId="8" xfId="0" quotePrefix="1" applyNumberFormat="1" applyFont="1" applyBorder="1" applyAlignment="1">
      <alignment horizontal="center" vertical="center" wrapText="1"/>
    </xf>
    <xf numFmtId="16" fontId="12" fillId="0" borderId="8" xfId="0" applyNumberFormat="1" applyFont="1" applyBorder="1" applyAlignment="1">
      <alignment horizontal="center" vertical="center" wrapText="1"/>
    </xf>
    <xf numFmtId="16" fontId="12" fillId="0" borderId="6" xfId="0" applyNumberFormat="1" applyFont="1" applyBorder="1" applyAlignment="1">
      <alignment horizontal="center" vertical="center" wrapText="1"/>
    </xf>
    <xf numFmtId="0" fontId="15" fillId="0" borderId="0" xfId="0" applyFont="1">
      <alignment vertical="center"/>
    </xf>
    <xf numFmtId="0" fontId="15" fillId="0" borderId="10" xfId="0" applyFont="1" applyBorder="1" applyAlignment="1">
      <alignment horizontal="center" vertical="center"/>
    </xf>
    <xf numFmtId="0" fontId="15" fillId="0" borderId="5" xfId="0" applyFont="1" applyBorder="1">
      <alignment vertical="center"/>
    </xf>
    <xf numFmtId="2" fontId="15" fillId="0" borderId="5" xfId="0" applyNumberFormat="1" applyFont="1" applyBorder="1">
      <alignment vertical="center"/>
    </xf>
    <xf numFmtId="166" fontId="15" fillId="0" borderId="5" xfId="0" applyNumberFormat="1" applyFont="1" applyBorder="1" applyAlignment="1">
      <alignment horizontal="right" vertical="center"/>
    </xf>
    <xf numFmtId="2" fontId="15" fillId="0" borderId="5" xfId="0" applyNumberFormat="1" applyFont="1" applyBorder="1" applyAlignment="1">
      <alignment horizontal="right" vertical="center"/>
    </xf>
    <xf numFmtId="0" fontId="15" fillId="0" borderId="5" xfId="0" applyFont="1" applyBorder="1" applyAlignment="1">
      <alignment horizontal="center" vertical="center"/>
    </xf>
    <xf numFmtId="2" fontId="17" fillId="0" borderId="4" xfId="0" applyNumberFormat="1" applyFont="1" applyBorder="1" applyAlignment="1">
      <alignment horizontal="left" vertical="center"/>
    </xf>
    <xf numFmtId="0" fontId="15" fillId="0" borderId="9" xfId="0" applyFont="1" applyBorder="1" applyAlignment="1">
      <alignment horizontal="center" vertical="center"/>
    </xf>
    <xf numFmtId="2" fontId="15" fillId="0" borderId="0" xfId="0" applyNumberFormat="1" applyFont="1">
      <alignment vertical="center"/>
    </xf>
    <xf numFmtId="166" fontId="15" fillId="0" borderId="0" xfId="0" applyNumberFormat="1" applyFont="1" applyAlignment="1">
      <alignment horizontal="right" vertical="center"/>
    </xf>
    <xf numFmtId="2" fontId="15" fillId="0" borderId="0" xfId="0" applyNumberFormat="1" applyFont="1" applyAlignment="1">
      <alignment horizontal="right"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5" fillId="0" borderId="11" xfId="0" applyFont="1" applyBorder="1" applyAlignment="1">
      <alignment horizontal="center" vertical="center"/>
    </xf>
    <xf numFmtId="2" fontId="15" fillId="0" borderId="2" xfId="0" applyNumberFormat="1" applyFont="1" applyBorder="1">
      <alignment vertical="center"/>
    </xf>
    <xf numFmtId="166" fontId="15" fillId="0" borderId="2" xfId="0" applyNumberFormat="1" applyFont="1" applyBorder="1" applyAlignment="1">
      <alignment horizontal="right" vertical="center"/>
    </xf>
    <xf numFmtId="2" fontId="15" fillId="0" borderId="2" xfId="0" applyNumberFormat="1" applyFont="1" applyBorder="1" applyAlignment="1">
      <alignment horizontal="right" vertical="center"/>
    </xf>
    <xf numFmtId="0" fontId="15" fillId="0" borderId="2" xfId="0" applyFont="1" applyBorder="1" applyAlignment="1">
      <alignment horizontal="center" vertical="center"/>
    </xf>
    <xf numFmtId="0" fontId="4" fillId="0" borderId="1" xfId="0" applyFont="1" applyBorder="1" applyAlignment="1">
      <alignment horizontal="left" vertical="center"/>
    </xf>
    <xf numFmtId="0" fontId="14" fillId="0" borderId="0" xfId="0" applyFont="1">
      <alignment vertical="center"/>
    </xf>
    <xf numFmtId="15" fontId="12" fillId="0" borderId="7" xfId="10" applyNumberFormat="1" applyFont="1" applyBorder="1" applyAlignment="1">
      <alignment horizontal="center" vertical="center"/>
    </xf>
    <xf numFmtId="15" fontId="12" fillId="0" borderId="8" xfId="10" applyNumberFormat="1" applyFont="1" applyBorder="1" applyAlignment="1">
      <alignment horizontal="center" vertical="center"/>
    </xf>
    <xf numFmtId="0" fontId="1" fillId="0" borderId="0" xfId="11" applyAlignment="1">
      <alignment vertical="center"/>
    </xf>
    <xf numFmtId="2" fontId="13" fillId="0" borderId="7" xfId="0" applyNumberFormat="1" applyFont="1" applyBorder="1" applyAlignment="1">
      <alignment horizontal="center" vertical="center"/>
    </xf>
    <xf numFmtId="166" fontId="13" fillId="0" borderId="7" xfId="0" applyNumberFormat="1" applyFont="1" applyBorder="1" applyAlignment="1">
      <alignment horizontal="center" vertical="center"/>
    </xf>
    <xf numFmtId="0" fontId="13" fillId="0" borderId="6" xfId="0" applyFont="1" applyBorder="1" applyAlignment="1">
      <alignment horizontal="center" vertical="center"/>
    </xf>
    <xf numFmtId="2" fontId="13" fillId="0" borderId="6" xfId="0" applyNumberFormat="1" applyFont="1" applyBorder="1" applyAlignment="1">
      <alignment horizontal="center" vertical="center"/>
    </xf>
    <xf numFmtId="2" fontId="13" fillId="0" borderId="8" xfId="0" applyNumberFormat="1" applyFont="1" applyBorder="1" applyAlignment="1">
      <alignment horizontal="center" vertical="center"/>
    </xf>
    <xf numFmtId="0" fontId="18" fillId="0" borderId="10" xfId="3" applyFont="1" applyBorder="1" applyAlignment="1">
      <alignment vertical="center"/>
    </xf>
    <xf numFmtId="0" fontId="21" fillId="0" borderId="0" xfId="2" applyFont="1" applyAlignment="1">
      <alignment horizontal="right" vertical="top" wrapText="1" indent="15"/>
    </xf>
    <xf numFmtId="2" fontId="23" fillId="0" borderId="15" xfId="2" applyNumberFormat="1" applyFont="1" applyBorder="1" applyAlignment="1">
      <alignment horizontal="right" vertical="top" shrinkToFit="1"/>
    </xf>
    <xf numFmtId="2" fontId="23" fillId="0" borderId="17" xfId="2" applyNumberFormat="1" applyFont="1" applyBorder="1" applyAlignment="1">
      <alignment horizontal="right" vertical="top" shrinkToFit="1"/>
    </xf>
    <xf numFmtId="0" fontId="19" fillId="0" borderId="20" xfId="2" applyBorder="1" applyAlignment="1">
      <alignment horizontal="left" wrapText="1"/>
    </xf>
    <xf numFmtId="0" fontId="19" fillId="0" borderId="21" xfId="2" applyBorder="1" applyAlignment="1">
      <alignment horizontal="left" wrapText="1"/>
    </xf>
    <xf numFmtId="2" fontId="22" fillId="0" borderId="23" xfId="2" applyNumberFormat="1" applyFont="1" applyBorder="1" applyAlignment="1">
      <alignment horizontal="right" vertical="top" shrinkToFit="1"/>
    </xf>
    <xf numFmtId="2" fontId="22" fillId="0" borderId="24" xfId="2" applyNumberFormat="1" applyFont="1" applyBorder="1" applyAlignment="1">
      <alignment horizontal="right" vertical="top" shrinkToFit="1"/>
    </xf>
    <xf numFmtId="2" fontId="22" fillId="0" borderId="25" xfId="2" applyNumberFormat="1" applyFont="1" applyBorder="1" applyAlignment="1">
      <alignment horizontal="right" vertical="top" shrinkToFit="1"/>
    </xf>
    <xf numFmtId="2" fontId="22" fillId="0" borderId="26" xfId="2" applyNumberFormat="1" applyFont="1" applyBorder="1" applyAlignment="1">
      <alignment horizontal="right" vertical="top" shrinkToFit="1"/>
    </xf>
    <xf numFmtId="2" fontId="22" fillId="0" borderId="20" xfId="2" applyNumberFormat="1" applyFont="1" applyBorder="1" applyAlignment="1">
      <alignment horizontal="right" vertical="center" shrinkToFit="1"/>
    </xf>
    <xf numFmtId="2" fontId="22" fillId="0" borderId="21" xfId="2" applyNumberFormat="1" applyFont="1" applyBorder="1" applyAlignment="1">
      <alignment horizontal="right" vertical="center" shrinkToFit="1"/>
    </xf>
    <xf numFmtId="0" fontId="19" fillId="0" borderId="15" xfId="2" applyBorder="1" applyAlignment="1">
      <alignment horizontal="left" wrapText="1"/>
    </xf>
    <xf numFmtId="0" fontId="19" fillId="0" borderId="17" xfId="2" applyBorder="1" applyAlignment="1">
      <alignment horizontal="left" wrapText="1"/>
    </xf>
    <xf numFmtId="0" fontId="13" fillId="0" borderId="0" xfId="2" applyFont="1" applyAlignment="1">
      <alignment horizontal="left" vertical="top" wrapText="1" indent="28"/>
    </xf>
    <xf numFmtId="0" fontId="20" fillId="0" borderId="0" xfId="2" applyFont="1" applyAlignment="1">
      <alignment horizontal="center" vertical="center" wrapText="1"/>
    </xf>
    <xf numFmtId="0" fontId="20" fillId="0" borderId="14" xfId="2" applyFont="1" applyBorder="1" applyAlignment="1">
      <alignment horizontal="left" vertical="top" wrapText="1" indent="2"/>
    </xf>
    <xf numFmtId="0" fontId="20" fillId="0" borderId="18" xfId="2" applyFont="1" applyBorder="1" applyAlignment="1">
      <alignment horizontal="left" vertical="top" wrapText="1" indent="2"/>
    </xf>
    <xf numFmtId="0" fontId="20" fillId="0" borderId="15" xfId="2" applyFont="1" applyBorder="1" applyAlignment="1">
      <alignment horizontal="center" vertical="top" wrapText="1"/>
    </xf>
    <xf numFmtId="0" fontId="20" fillId="0" borderId="16" xfId="2" applyFont="1" applyBorder="1" applyAlignment="1">
      <alignment horizontal="center" vertical="top" wrapText="1"/>
    </xf>
    <xf numFmtId="0" fontId="20" fillId="0" borderId="17" xfId="2" applyFont="1" applyBorder="1" applyAlignment="1">
      <alignment horizontal="center" vertical="top" wrapText="1"/>
    </xf>
    <xf numFmtId="0" fontId="20" fillId="0" borderId="15" xfId="2" applyFont="1" applyBorder="1" applyAlignment="1">
      <alignment horizontal="right" vertical="top" wrapText="1"/>
    </xf>
    <xf numFmtId="0" fontId="20" fillId="0" borderId="17" xfId="2" applyFont="1" applyBorder="1" applyAlignment="1">
      <alignment horizontal="right" vertical="top" wrapText="1"/>
    </xf>
    <xf numFmtId="0" fontId="29" fillId="2" borderId="2" xfId="3" applyFont="1" applyFill="1" applyBorder="1" applyAlignme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0" fillId="0" borderId="4" xfId="0" applyFont="1" applyBorder="1" applyAlignment="1">
      <alignment horizontal="right" vertical="center"/>
    </xf>
    <xf numFmtId="0" fontId="30" fillId="0" borderId="5" xfId="0" applyFont="1" applyBorder="1" applyAlignment="1">
      <alignment horizontal="right" vertical="center"/>
    </xf>
    <xf numFmtId="167" fontId="6" fillId="0" borderId="6" xfId="0" applyNumberFormat="1" applyFont="1" applyBorder="1" applyAlignment="1">
      <alignment horizontal="center" vertical="center"/>
    </xf>
    <xf numFmtId="167" fontId="6" fillId="0" borderId="7" xfId="0" applyNumberFormat="1" applyFont="1" applyBorder="1" applyAlignment="1">
      <alignment horizontal="center" vertical="center"/>
    </xf>
    <xf numFmtId="0" fontId="14" fillId="0" borderId="2" xfId="3" applyFont="1" applyBorder="1" applyAlignment="1">
      <alignment horizontal="left"/>
    </xf>
    <xf numFmtId="0" fontId="7" fillId="0" borderId="0" xfId="3" applyFont="1" applyAlignment="1">
      <alignment horizontal="left" vertical="center" wrapText="1"/>
    </xf>
    <xf numFmtId="0" fontId="34" fillId="0" borderId="0" xfId="3" applyFont="1" applyBorder="1" applyAlignment="1">
      <alignment horizontal="center" vertical="center"/>
    </xf>
    <xf numFmtId="0" fontId="35" fillId="0" borderId="0" xfId="3" applyFont="1" applyBorder="1" applyAlignment="1">
      <alignment horizontal="center" vertical="center"/>
    </xf>
    <xf numFmtId="0" fontId="35" fillId="0" borderId="9" xfId="3" applyFont="1" applyBorder="1" applyAlignment="1">
      <alignment horizontal="center" vertical="center"/>
    </xf>
    <xf numFmtId="2" fontId="12" fillId="0" borderId="12" xfId="0" applyNumberFormat="1" applyFont="1" applyBorder="1" applyAlignment="1">
      <alignment horizontal="center" vertical="center"/>
    </xf>
    <xf numFmtId="2" fontId="12" fillId="0" borderId="13" xfId="0" applyNumberFormat="1" applyFont="1" applyBorder="1" applyAlignment="1">
      <alignment horizontal="center" vertical="center"/>
    </xf>
    <xf numFmtId="2" fontId="13" fillId="0" borderId="12" xfId="0" applyNumberFormat="1" applyFont="1" applyBorder="1" applyAlignment="1">
      <alignment horizontal="center" vertical="center"/>
    </xf>
    <xf numFmtId="2" fontId="13" fillId="0" borderId="13" xfId="0" applyNumberFormat="1" applyFont="1" applyBorder="1" applyAlignment="1">
      <alignment horizontal="center" vertical="center"/>
    </xf>
  </cellXfs>
  <cellStyles count="12">
    <cellStyle name="Comma 2" xfId="7"/>
    <cellStyle name="Currency" xfId="1" builtinId="4"/>
    <cellStyle name="Normal" xfId="0" builtinId="0"/>
    <cellStyle name="Normal 10" xfId="5"/>
    <cellStyle name="Normal 11" xfId="10"/>
    <cellStyle name="Normal 2" xfId="2"/>
    <cellStyle name="Normal 2 10" xfId="8"/>
    <cellStyle name="Normal 2 10 2" xfId="9"/>
    <cellStyle name="Normal 2 10 3" xfId="11"/>
    <cellStyle name="Normal 3" xfId="3"/>
    <cellStyle name="Normal 32" xfId="4"/>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zoomScaleNormal="100" workbookViewId="0">
      <selection sqref="A1:S1"/>
    </sheetView>
  </sheetViews>
  <sheetFormatPr defaultColWidth="9" defaultRowHeight="12.75"/>
  <cols>
    <col min="1" max="1" width="33.33203125" style="63" customWidth="1"/>
    <col min="2" max="8" width="6.1640625" style="63" customWidth="1"/>
    <col min="9" max="9" width="5.83203125" style="63" customWidth="1"/>
    <col min="10" max="14" width="6.1640625" style="63" customWidth="1"/>
    <col min="15" max="16" width="7" style="63" customWidth="1"/>
    <col min="17" max="17" width="7.1640625" style="63" customWidth="1"/>
    <col min="18" max="18" width="7" style="63" customWidth="1"/>
    <col min="19" max="19" width="1.33203125" style="63" customWidth="1"/>
    <col min="20" max="20" width="4.5" style="63" customWidth="1"/>
    <col min="21" max="21" width="6.1640625" style="63" customWidth="1"/>
    <col min="22" max="16384" width="9" style="63"/>
  </cols>
  <sheetData>
    <row r="1" spans="1:22" ht="16.5" customHeight="1">
      <c r="A1" s="257" t="s">
        <v>228</v>
      </c>
      <c r="B1" s="257"/>
      <c r="C1" s="257"/>
      <c r="D1" s="257"/>
      <c r="E1" s="257"/>
      <c r="F1" s="257"/>
      <c r="G1" s="257"/>
      <c r="H1" s="257"/>
      <c r="I1" s="257"/>
      <c r="J1" s="257"/>
      <c r="K1" s="257"/>
      <c r="L1" s="257"/>
      <c r="M1" s="257"/>
      <c r="N1" s="257"/>
      <c r="O1" s="257"/>
      <c r="P1" s="257"/>
      <c r="Q1" s="257"/>
      <c r="R1" s="257"/>
      <c r="S1" s="257"/>
      <c r="T1" s="258" t="s">
        <v>182</v>
      </c>
      <c r="U1" s="258"/>
      <c r="V1" s="258"/>
    </row>
    <row r="2" spans="1:22" ht="8.25" customHeight="1">
      <c r="A2" s="259" t="s">
        <v>183</v>
      </c>
      <c r="B2" s="261" t="s">
        <v>184</v>
      </c>
      <c r="C2" s="262"/>
      <c r="D2" s="262"/>
      <c r="E2" s="262"/>
      <c r="F2" s="262"/>
      <c r="G2" s="262"/>
      <c r="H2" s="262"/>
      <c r="I2" s="262"/>
      <c r="J2" s="262"/>
      <c r="K2" s="262"/>
      <c r="L2" s="262"/>
      <c r="M2" s="262"/>
      <c r="N2" s="262"/>
      <c r="O2" s="262"/>
      <c r="P2" s="262"/>
      <c r="Q2" s="262"/>
      <c r="R2" s="262"/>
      <c r="S2" s="262"/>
      <c r="T2" s="262"/>
      <c r="U2" s="263"/>
    </row>
    <row r="3" spans="1:22" ht="8.25" customHeight="1">
      <c r="A3" s="260"/>
      <c r="B3" s="64" t="s">
        <v>185</v>
      </c>
      <c r="C3" s="64" t="s">
        <v>186</v>
      </c>
      <c r="D3" s="64" t="s">
        <v>187</v>
      </c>
      <c r="E3" s="64" t="s">
        <v>188</v>
      </c>
      <c r="F3" s="64" t="s">
        <v>189</v>
      </c>
      <c r="G3" s="64" t="s">
        <v>190</v>
      </c>
      <c r="H3" s="64" t="s">
        <v>191</v>
      </c>
      <c r="I3" s="64" t="s">
        <v>192</v>
      </c>
      <c r="J3" s="64" t="s">
        <v>193</v>
      </c>
      <c r="K3" s="64" t="s">
        <v>194</v>
      </c>
      <c r="L3" s="64" t="s">
        <v>195</v>
      </c>
      <c r="M3" s="64" t="s">
        <v>196</v>
      </c>
      <c r="N3" s="64" t="s">
        <v>197</v>
      </c>
      <c r="O3" s="65" t="s">
        <v>198</v>
      </c>
      <c r="P3" s="65" t="s">
        <v>199</v>
      </c>
      <c r="Q3" s="65" t="s">
        <v>200</v>
      </c>
      <c r="R3" s="65" t="s">
        <v>201</v>
      </c>
      <c r="S3" s="264" t="s">
        <v>202</v>
      </c>
      <c r="T3" s="265"/>
      <c r="U3" s="64" t="s">
        <v>203</v>
      </c>
    </row>
    <row r="4" spans="1:22" ht="8.25" customHeight="1">
      <c r="A4" s="66" t="s">
        <v>204</v>
      </c>
      <c r="B4" s="67"/>
      <c r="C4" s="67"/>
      <c r="D4" s="67"/>
      <c r="E4" s="67"/>
      <c r="F4" s="67"/>
      <c r="G4" s="67"/>
      <c r="H4" s="67"/>
      <c r="I4" s="67"/>
      <c r="J4" s="67"/>
      <c r="K4" s="67"/>
      <c r="L4" s="67"/>
      <c r="M4" s="67"/>
      <c r="N4" s="67"/>
      <c r="O4" s="67"/>
      <c r="P4" s="67"/>
      <c r="Q4" s="67"/>
      <c r="R4" s="67"/>
      <c r="S4" s="247"/>
      <c r="T4" s="248"/>
      <c r="U4" s="67"/>
    </row>
    <row r="5" spans="1:22" ht="8.25" customHeight="1">
      <c r="A5" s="68" t="s">
        <v>205</v>
      </c>
      <c r="B5" s="69">
        <v>0</v>
      </c>
      <c r="C5" s="69">
        <v>5</v>
      </c>
      <c r="D5" s="69">
        <v>15</v>
      </c>
      <c r="E5" s="69">
        <v>13.9</v>
      </c>
      <c r="F5" s="69">
        <v>48.97</v>
      </c>
      <c r="G5" s="69">
        <v>56.48</v>
      </c>
      <c r="H5" s="69">
        <v>64.650000000000006</v>
      </c>
      <c r="I5" s="69">
        <v>41.3</v>
      </c>
      <c r="J5" s="69">
        <v>40.46</v>
      </c>
      <c r="K5" s="69">
        <v>83.9</v>
      </c>
      <c r="L5" s="69">
        <v>177.5</v>
      </c>
      <c r="M5" s="69">
        <v>260.74</v>
      </c>
      <c r="N5" s="69">
        <v>300.38</v>
      </c>
      <c r="O5" s="69">
        <v>324.51</v>
      </c>
      <c r="P5" s="69">
        <v>383.4</v>
      </c>
      <c r="Q5" s="69">
        <v>32</v>
      </c>
      <c r="R5" s="69">
        <v>146.80000000000001</v>
      </c>
      <c r="S5" s="249">
        <v>127.35</v>
      </c>
      <c r="T5" s="250"/>
      <c r="U5" s="69">
        <v>53.57</v>
      </c>
    </row>
    <row r="6" spans="1:22" ht="8.25" customHeight="1">
      <c r="A6" s="68" t="s">
        <v>206</v>
      </c>
      <c r="B6" s="69">
        <v>0</v>
      </c>
      <c r="C6" s="69">
        <v>0</v>
      </c>
      <c r="D6" s="69">
        <v>0</v>
      </c>
      <c r="E6" s="69">
        <v>21</v>
      </c>
      <c r="F6" s="69">
        <v>0</v>
      </c>
      <c r="G6" s="69">
        <v>2.5</v>
      </c>
      <c r="H6" s="69">
        <v>1.75</v>
      </c>
      <c r="I6" s="69">
        <v>0</v>
      </c>
      <c r="J6" s="69">
        <v>20.95</v>
      </c>
      <c r="K6" s="69">
        <v>14.8</v>
      </c>
      <c r="L6" s="69">
        <v>0</v>
      </c>
      <c r="M6" s="69">
        <v>19.88</v>
      </c>
      <c r="N6" s="69">
        <v>6.1</v>
      </c>
      <c r="O6" s="69">
        <v>8.9499999999999993</v>
      </c>
      <c r="P6" s="69">
        <v>20.45</v>
      </c>
      <c r="Q6" s="69">
        <v>82.1</v>
      </c>
      <c r="R6" s="69">
        <v>31</v>
      </c>
      <c r="S6" s="249">
        <v>94</v>
      </c>
      <c r="T6" s="250"/>
      <c r="U6" s="69">
        <v>276.95</v>
      </c>
    </row>
    <row r="7" spans="1:22" ht="8.25" customHeight="1">
      <c r="A7" s="70" t="s">
        <v>207</v>
      </c>
      <c r="B7" s="71">
        <v>0</v>
      </c>
      <c r="C7" s="71">
        <v>0</v>
      </c>
      <c r="D7" s="71">
        <v>0</v>
      </c>
      <c r="E7" s="71">
        <v>0.1</v>
      </c>
      <c r="F7" s="71">
        <v>0.03</v>
      </c>
      <c r="G7" s="71">
        <v>0.02</v>
      </c>
      <c r="H7" s="71">
        <v>0.6</v>
      </c>
      <c r="I7" s="71">
        <v>0.7</v>
      </c>
      <c r="J7" s="71">
        <v>0.59</v>
      </c>
      <c r="K7" s="71">
        <v>1.3</v>
      </c>
      <c r="L7" s="71">
        <v>5.5</v>
      </c>
      <c r="M7" s="71">
        <v>2.38</v>
      </c>
      <c r="N7" s="71">
        <v>1.52</v>
      </c>
      <c r="O7" s="71">
        <v>10.54</v>
      </c>
      <c r="P7" s="71">
        <v>5.15</v>
      </c>
      <c r="Q7" s="71">
        <v>3</v>
      </c>
      <c r="R7" s="71">
        <v>4.3</v>
      </c>
      <c r="S7" s="251">
        <v>13.75</v>
      </c>
      <c r="T7" s="252"/>
      <c r="U7" s="71">
        <v>17.8</v>
      </c>
    </row>
    <row r="8" spans="1:22" ht="8.25" customHeight="1">
      <c r="A8" s="72" t="s">
        <v>208</v>
      </c>
      <c r="B8" s="73">
        <v>0</v>
      </c>
      <c r="C8" s="73">
        <v>5</v>
      </c>
      <c r="D8" s="73">
        <v>15</v>
      </c>
      <c r="E8" s="73">
        <v>35</v>
      </c>
      <c r="F8" s="73">
        <v>49</v>
      </c>
      <c r="G8" s="73">
        <v>59</v>
      </c>
      <c r="H8" s="74">
        <v>67</v>
      </c>
      <c r="I8" s="74">
        <v>42</v>
      </c>
      <c r="J8" s="74">
        <v>62</v>
      </c>
      <c r="K8" s="74">
        <v>100</v>
      </c>
      <c r="L8" s="74">
        <v>183</v>
      </c>
      <c r="M8" s="74">
        <v>283</v>
      </c>
      <c r="N8" s="74">
        <v>308</v>
      </c>
      <c r="O8" s="74">
        <v>344</v>
      </c>
      <c r="P8" s="74">
        <v>409</v>
      </c>
      <c r="Q8" s="74">
        <v>117.1</v>
      </c>
      <c r="R8" s="74">
        <v>182.1</v>
      </c>
      <c r="S8" s="245">
        <v>235.1</v>
      </c>
      <c r="T8" s="246"/>
      <c r="U8" s="74">
        <v>348.32</v>
      </c>
    </row>
    <row r="9" spans="1:22" ht="8.25" customHeight="1">
      <c r="A9" s="66" t="s">
        <v>209</v>
      </c>
      <c r="B9" s="67"/>
      <c r="C9" s="67"/>
      <c r="D9" s="67"/>
      <c r="E9" s="67"/>
      <c r="F9" s="67"/>
      <c r="G9" s="67"/>
      <c r="H9" s="67"/>
      <c r="I9" s="67"/>
      <c r="J9" s="67"/>
      <c r="K9" s="67"/>
      <c r="L9" s="67"/>
      <c r="M9" s="67"/>
      <c r="N9" s="67"/>
      <c r="O9" s="67"/>
      <c r="P9" s="67"/>
      <c r="Q9" s="67"/>
      <c r="R9" s="67"/>
      <c r="S9" s="247"/>
      <c r="T9" s="248"/>
      <c r="U9" s="67"/>
    </row>
    <row r="10" spans="1:22" ht="8.25" customHeight="1">
      <c r="A10" s="68" t="s">
        <v>205</v>
      </c>
      <c r="B10" s="69">
        <v>7.34</v>
      </c>
      <c r="C10" s="69">
        <v>10.63</v>
      </c>
      <c r="D10" s="69">
        <v>11.94</v>
      </c>
      <c r="E10" s="69">
        <v>3.77</v>
      </c>
      <c r="F10" s="69">
        <v>2.97</v>
      </c>
      <c r="G10" s="69">
        <v>8.73</v>
      </c>
      <c r="H10" s="69">
        <v>11.95</v>
      </c>
      <c r="I10" s="69">
        <v>32.770000000000003</v>
      </c>
      <c r="J10" s="69">
        <v>44.39</v>
      </c>
      <c r="K10" s="69">
        <v>40.880000000000003</v>
      </c>
      <c r="L10" s="69">
        <v>14.94</v>
      </c>
      <c r="M10" s="69">
        <v>0.01</v>
      </c>
      <c r="N10" s="69">
        <v>31.96</v>
      </c>
      <c r="O10" s="69">
        <v>61.55</v>
      </c>
      <c r="P10" s="69">
        <v>151.35</v>
      </c>
      <c r="Q10" s="69">
        <v>200.19</v>
      </c>
      <c r="R10" s="69">
        <v>200.19</v>
      </c>
      <c r="S10" s="249">
        <v>200.19</v>
      </c>
      <c r="T10" s="250"/>
      <c r="U10" s="69">
        <v>182.46</v>
      </c>
    </row>
    <row r="11" spans="1:22" ht="8.25" customHeight="1">
      <c r="A11" s="68" t="s">
        <v>206</v>
      </c>
      <c r="B11" s="69">
        <v>9.9499999999999993</v>
      </c>
      <c r="C11" s="69">
        <v>10.039999999999999</v>
      </c>
      <c r="D11" s="69">
        <v>12.06</v>
      </c>
      <c r="E11" s="69">
        <v>26.99</v>
      </c>
      <c r="F11" s="69">
        <v>35.15</v>
      </c>
      <c r="G11" s="69">
        <v>34.69</v>
      </c>
      <c r="H11" s="69">
        <v>35.369999999999997</v>
      </c>
      <c r="I11" s="69">
        <v>32.479999999999997</v>
      </c>
      <c r="J11" s="69">
        <v>43.23</v>
      </c>
      <c r="K11" s="69">
        <v>101.3</v>
      </c>
      <c r="L11" s="69">
        <v>148.29</v>
      </c>
      <c r="M11" s="69">
        <v>181.95</v>
      </c>
      <c r="N11" s="69">
        <v>177.07</v>
      </c>
      <c r="O11" s="69">
        <v>221.08</v>
      </c>
      <c r="P11" s="69">
        <v>294.77</v>
      </c>
      <c r="Q11" s="69">
        <v>290.04000000000002</v>
      </c>
      <c r="R11" s="69">
        <v>322.26</v>
      </c>
      <c r="S11" s="249">
        <v>332.4</v>
      </c>
      <c r="T11" s="250"/>
      <c r="U11" s="69">
        <v>317.70999999999998</v>
      </c>
    </row>
    <row r="12" spans="1:22" ht="8.25" customHeight="1">
      <c r="A12" s="68" t="s">
        <v>210</v>
      </c>
      <c r="B12" s="69">
        <v>3.39</v>
      </c>
      <c r="C12" s="69">
        <v>3.76</v>
      </c>
      <c r="D12" s="69">
        <v>4.25</v>
      </c>
      <c r="E12" s="69">
        <v>4.03</v>
      </c>
      <c r="F12" s="69">
        <v>4.3899999999999997</v>
      </c>
      <c r="G12" s="69">
        <v>5.6</v>
      </c>
      <c r="H12" s="69">
        <v>7.22</v>
      </c>
      <c r="I12" s="69">
        <v>9.2899999999999991</v>
      </c>
      <c r="J12" s="69">
        <v>10.84</v>
      </c>
      <c r="K12" s="69">
        <v>12.56</v>
      </c>
      <c r="L12" s="69">
        <v>9.57</v>
      </c>
      <c r="M12" s="69">
        <v>12.79</v>
      </c>
      <c r="N12" s="69">
        <v>9.52</v>
      </c>
      <c r="O12" s="69">
        <v>8.09</v>
      </c>
      <c r="P12" s="69">
        <v>10.199999999999999</v>
      </c>
      <c r="Q12" s="69">
        <v>10.16</v>
      </c>
      <c r="R12" s="69">
        <v>9.65</v>
      </c>
      <c r="S12" s="249">
        <v>9.0399999999999991</v>
      </c>
      <c r="T12" s="250"/>
      <c r="U12" s="69">
        <v>8.89</v>
      </c>
    </row>
    <row r="13" spans="1:22" ht="8.25" customHeight="1">
      <c r="A13" s="68" t="s">
        <v>211</v>
      </c>
      <c r="B13" s="69">
        <v>1.98</v>
      </c>
      <c r="C13" s="69">
        <v>2.1</v>
      </c>
      <c r="D13" s="69">
        <v>1.54</v>
      </c>
      <c r="E13" s="69">
        <v>1.42</v>
      </c>
      <c r="F13" s="69">
        <v>1.33</v>
      </c>
      <c r="G13" s="69">
        <v>1.28</v>
      </c>
      <c r="H13" s="69">
        <v>1.28</v>
      </c>
      <c r="I13" s="69">
        <v>1.28</v>
      </c>
      <c r="J13" s="69">
        <v>0.96</v>
      </c>
      <c r="K13" s="69">
        <v>0.47</v>
      </c>
      <c r="L13" s="69">
        <v>0.01</v>
      </c>
      <c r="M13" s="69">
        <v>0.01</v>
      </c>
      <c r="N13" s="69">
        <v>0</v>
      </c>
      <c r="O13" s="69">
        <v>0</v>
      </c>
      <c r="P13" s="69">
        <v>0</v>
      </c>
      <c r="Q13" s="69">
        <v>0</v>
      </c>
      <c r="R13" s="69">
        <v>0</v>
      </c>
      <c r="S13" s="249">
        <v>0</v>
      </c>
      <c r="T13" s="250"/>
      <c r="U13" s="69">
        <v>0</v>
      </c>
    </row>
    <row r="14" spans="1:22" ht="8.25" customHeight="1">
      <c r="A14" s="68" t="s">
        <v>212</v>
      </c>
      <c r="B14" s="69">
        <v>0.28999999999999998</v>
      </c>
      <c r="C14" s="69">
        <v>0.28999999999999998</v>
      </c>
      <c r="D14" s="69">
        <v>0.3</v>
      </c>
      <c r="E14" s="69">
        <v>0.57999999999999996</v>
      </c>
      <c r="F14" s="69">
        <v>0.56999999999999995</v>
      </c>
      <c r="G14" s="69">
        <v>0.72</v>
      </c>
      <c r="H14" s="69">
        <v>0.72</v>
      </c>
      <c r="I14" s="69">
        <v>0.71</v>
      </c>
      <c r="J14" s="69">
        <v>0.71</v>
      </c>
      <c r="K14" s="69">
        <v>0.87</v>
      </c>
      <c r="L14" s="69">
        <v>1.83</v>
      </c>
      <c r="M14" s="69">
        <v>1.17</v>
      </c>
      <c r="N14" s="69">
        <v>1.98</v>
      </c>
      <c r="O14" s="69">
        <v>1.96</v>
      </c>
      <c r="P14" s="69">
        <v>2.0099999999999998</v>
      </c>
      <c r="Q14" s="69">
        <v>0.95</v>
      </c>
      <c r="R14" s="69">
        <v>0.95</v>
      </c>
      <c r="S14" s="249">
        <v>0.95</v>
      </c>
      <c r="T14" s="250"/>
      <c r="U14" s="69">
        <v>1</v>
      </c>
    </row>
    <row r="15" spans="1:22" ht="8.25" customHeight="1">
      <c r="A15" s="68" t="s">
        <v>213</v>
      </c>
      <c r="B15" s="69">
        <v>0.15</v>
      </c>
      <c r="C15" s="69">
        <v>0.33</v>
      </c>
      <c r="D15" s="69">
        <v>0.49</v>
      </c>
      <c r="E15" s="69">
        <v>0.8</v>
      </c>
      <c r="F15" s="69">
        <v>0.79</v>
      </c>
      <c r="G15" s="69">
        <v>0.91</v>
      </c>
      <c r="H15" s="69">
        <v>0.88</v>
      </c>
      <c r="I15" s="69">
        <v>0.79</v>
      </c>
      <c r="J15" s="69">
        <v>0.98</v>
      </c>
      <c r="K15" s="69">
        <v>1.23</v>
      </c>
      <c r="L15" s="69">
        <v>1.4</v>
      </c>
      <c r="M15" s="69">
        <v>1.97</v>
      </c>
      <c r="N15" s="69">
        <v>5.76</v>
      </c>
      <c r="O15" s="69">
        <v>4.08</v>
      </c>
      <c r="P15" s="69">
        <v>3.98</v>
      </c>
      <c r="Q15" s="69">
        <v>3.79</v>
      </c>
      <c r="R15" s="69">
        <v>3.18</v>
      </c>
      <c r="S15" s="249">
        <v>3.16</v>
      </c>
      <c r="T15" s="250"/>
      <c r="U15" s="69">
        <v>2.94</v>
      </c>
    </row>
    <row r="16" spans="1:22" ht="8.25" customHeight="1">
      <c r="A16" s="68" t="s">
        <v>214</v>
      </c>
      <c r="B16" s="69">
        <v>4.0999999999999996</v>
      </c>
      <c r="C16" s="69">
        <v>4.9000000000000004</v>
      </c>
      <c r="D16" s="69">
        <v>5.89</v>
      </c>
      <c r="E16" s="69">
        <v>7.03</v>
      </c>
      <c r="F16" s="69">
        <v>7.45</v>
      </c>
      <c r="G16" s="69">
        <v>7.78</v>
      </c>
      <c r="H16" s="69">
        <v>7.2</v>
      </c>
      <c r="I16" s="69">
        <v>7.29</v>
      </c>
      <c r="J16" s="69">
        <v>7.08</v>
      </c>
      <c r="K16" s="69">
        <v>7.69</v>
      </c>
      <c r="L16" s="69">
        <v>2.88</v>
      </c>
      <c r="M16" s="69">
        <v>1.48</v>
      </c>
      <c r="N16" s="69">
        <v>1.1100000000000001</v>
      </c>
      <c r="O16" s="69">
        <v>0.77</v>
      </c>
      <c r="P16" s="69">
        <v>0.59</v>
      </c>
      <c r="Q16" s="69">
        <v>0.34</v>
      </c>
      <c r="R16" s="69">
        <v>0.25</v>
      </c>
      <c r="S16" s="249">
        <v>0.21</v>
      </c>
      <c r="T16" s="250"/>
      <c r="U16" s="69">
        <v>0.21</v>
      </c>
    </row>
    <row r="17" spans="1:21" ht="8.25" customHeight="1">
      <c r="A17" s="70" t="s">
        <v>215</v>
      </c>
      <c r="B17" s="71">
        <v>0.55000000000000004</v>
      </c>
      <c r="C17" s="71">
        <v>0.7</v>
      </c>
      <c r="D17" s="71">
        <v>0.53</v>
      </c>
      <c r="E17" s="71">
        <v>0.38</v>
      </c>
      <c r="F17" s="71">
        <v>0.35</v>
      </c>
      <c r="G17" s="71">
        <v>0.28999999999999998</v>
      </c>
      <c r="H17" s="71">
        <v>0.38</v>
      </c>
      <c r="I17" s="71">
        <v>0.39</v>
      </c>
      <c r="J17" s="71">
        <v>1.81</v>
      </c>
      <c r="K17" s="71">
        <v>2</v>
      </c>
      <c r="L17" s="71">
        <v>2.08</v>
      </c>
      <c r="M17" s="71">
        <v>1.62</v>
      </c>
      <c r="N17" s="71">
        <v>1.6</v>
      </c>
      <c r="O17" s="71">
        <v>1.47</v>
      </c>
      <c r="P17" s="71">
        <v>2.27</v>
      </c>
      <c r="Q17" s="71">
        <v>3.39</v>
      </c>
      <c r="R17" s="71">
        <v>2.38</v>
      </c>
      <c r="S17" s="251">
        <v>2.2799999999999998</v>
      </c>
      <c r="T17" s="252"/>
      <c r="U17" s="71">
        <v>0.01</v>
      </c>
    </row>
    <row r="18" spans="1:21" ht="8.25" customHeight="1">
      <c r="A18" s="72" t="s">
        <v>208</v>
      </c>
      <c r="B18" s="73">
        <v>27.75</v>
      </c>
      <c r="C18" s="73">
        <v>32.75</v>
      </c>
      <c r="D18" s="73">
        <v>37</v>
      </c>
      <c r="E18" s="73">
        <v>45</v>
      </c>
      <c r="F18" s="73">
        <v>53</v>
      </c>
      <c r="G18" s="73">
        <v>60</v>
      </c>
      <c r="H18" s="74">
        <v>65</v>
      </c>
      <c r="I18" s="74">
        <v>85</v>
      </c>
      <c r="J18" s="74">
        <v>110</v>
      </c>
      <c r="K18" s="74">
        <v>167</v>
      </c>
      <c r="L18" s="74">
        <v>181</v>
      </c>
      <c r="M18" s="74">
        <v>201</v>
      </c>
      <c r="N18" s="74">
        <v>229</v>
      </c>
      <c r="O18" s="74">
        <v>299</v>
      </c>
      <c r="P18" s="74">
        <v>465.17</v>
      </c>
      <c r="Q18" s="74">
        <v>508.86</v>
      </c>
      <c r="R18" s="74">
        <v>538.86</v>
      </c>
      <c r="S18" s="245">
        <v>548.23</v>
      </c>
      <c r="T18" s="246"/>
      <c r="U18" s="74">
        <v>513.22</v>
      </c>
    </row>
    <row r="19" spans="1:21" ht="8.25" customHeight="1">
      <c r="A19" s="66" t="s">
        <v>216</v>
      </c>
      <c r="B19" s="67"/>
      <c r="C19" s="67"/>
      <c r="D19" s="67"/>
      <c r="E19" s="67"/>
      <c r="F19" s="67"/>
      <c r="G19" s="67"/>
      <c r="H19" s="67"/>
      <c r="I19" s="67"/>
      <c r="J19" s="67"/>
      <c r="K19" s="67"/>
      <c r="L19" s="67"/>
      <c r="M19" s="67"/>
      <c r="N19" s="67"/>
      <c r="O19" s="67"/>
      <c r="P19" s="67"/>
      <c r="Q19" s="67"/>
      <c r="R19" s="67"/>
      <c r="S19" s="247"/>
      <c r="T19" s="248"/>
      <c r="U19" s="67"/>
    </row>
    <row r="20" spans="1:21" ht="8.25" customHeight="1">
      <c r="A20" s="68" t="s">
        <v>205</v>
      </c>
      <c r="B20" s="75" t="s">
        <v>217</v>
      </c>
      <c r="C20" s="75" t="s">
        <v>217</v>
      </c>
      <c r="D20" s="75" t="s">
        <v>217</v>
      </c>
      <c r="E20" s="75" t="s">
        <v>217</v>
      </c>
      <c r="F20" s="75" t="s">
        <v>217</v>
      </c>
      <c r="G20" s="75" t="s">
        <v>217</v>
      </c>
      <c r="H20" s="69">
        <v>0</v>
      </c>
      <c r="I20" s="69">
        <v>0</v>
      </c>
      <c r="J20" s="69">
        <v>0</v>
      </c>
      <c r="K20" s="69">
        <v>0</v>
      </c>
      <c r="L20" s="69">
        <v>13.73</v>
      </c>
      <c r="M20" s="69">
        <v>31.15</v>
      </c>
      <c r="N20" s="69">
        <v>49.3</v>
      </c>
      <c r="O20" s="69">
        <v>34.19</v>
      </c>
      <c r="P20" s="69">
        <v>19.420000000000002</v>
      </c>
      <c r="Q20" s="69">
        <v>0</v>
      </c>
      <c r="R20" s="69">
        <v>0</v>
      </c>
      <c r="S20" s="249">
        <v>0</v>
      </c>
      <c r="T20" s="250"/>
      <c r="U20" s="69">
        <v>24.56</v>
      </c>
    </row>
    <row r="21" spans="1:21" ht="8.25" customHeight="1">
      <c r="A21" s="68" t="s">
        <v>206</v>
      </c>
      <c r="B21" s="75" t="s">
        <v>217</v>
      </c>
      <c r="C21" s="75" t="s">
        <v>217</v>
      </c>
      <c r="D21" s="75" t="s">
        <v>217</v>
      </c>
      <c r="E21" s="75" t="s">
        <v>217</v>
      </c>
      <c r="F21" s="75" t="s">
        <v>217</v>
      </c>
      <c r="G21" s="75" t="s">
        <v>217</v>
      </c>
      <c r="H21" s="69">
        <v>0</v>
      </c>
      <c r="I21" s="69">
        <v>0</v>
      </c>
      <c r="J21" s="69">
        <v>0</v>
      </c>
      <c r="K21" s="69">
        <v>0</v>
      </c>
      <c r="L21" s="69">
        <v>0</v>
      </c>
      <c r="M21" s="69">
        <v>0</v>
      </c>
      <c r="N21" s="69">
        <v>0</v>
      </c>
      <c r="O21" s="69">
        <v>2.65</v>
      </c>
      <c r="P21" s="69">
        <v>4.17</v>
      </c>
      <c r="Q21" s="69">
        <v>4.17</v>
      </c>
      <c r="R21" s="69">
        <v>4.17</v>
      </c>
      <c r="S21" s="249">
        <v>4.17</v>
      </c>
      <c r="T21" s="250"/>
      <c r="U21" s="69">
        <v>16.78</v>
      </c>
    </row>
    <row r="22" spans="1:21" ht="8.25" customHeight="1">
      <c r="A22" s="68" t="s">
        <v>210</v>
      </c>
      <c r="B22" s="75" t="s">
        <v>217</v>
      </c>
      <c r="C22" s="75" t="s">
        <v>217</v>
      </c>
      <c r="D22" s="75" t="s">
        <v>217</v>
      </c>
      <c r="E22" s="75" t="s">
        <v>217</v>
      </c>
      <c r="F22" s="75" t="s">
        <v>217</v>
      </c>
      <c r="G22" s="75" t="s">
        <v>217</v>
      </c>
      <c r="H22" s="69">
        <v>0</v>
      </c>
      <c r="I22" s="69">
        <v>0</v>
      </c>
      <c r="J22" s="69">
        <v>0</v>
      </c>
      <c r="K22" s="69">
        <v>0</v>
      </c>
      <c r="L22" s="69">
        <v>0.31</v>
      </c>
      <c r="M22" s="69">
        <v>1.1200000000000001</v>
      </c>
      <c r="N22" s="69">
        <v>2.68</v>
      </c>
      <c r="O22" s="69">
        <v>8.02</v>
      </c>
      <c r="P22" s="69">
        <v>6.46</v>
      </c>
      <c r="Q22" s="69">
        <v>6.33</v>
      </c>
      <c r="R22" s="69">
        <v>10.6</v>
      </c>
      <c r="S22" s="249">
        <v>10.28</v>
      </c>
      <c r="T22" s="250"/>
      <c r="U22" s="69">
        <v>13.21</v>
      </c>
    </row>
    <row r="23" spans="1:21" ht="8.25" customHeight="1">
      <c r="A23" s="68" t="s">
        <v>218</v>
      </c>
      <c r="B23" s="75" t="s">
        <v>217</v>
      </c>
      <c r="C23" s="75" t="s">
        <v>217</v>
      </c>
      <c r="D23" s="75" t="s">
        <v>217</v>
      </c>
      <c r="E23" s="75" t="s">
        <v>217</v>
      </c>
      <c r="F23" s="75" t="s">
        <v>217</v>
      </c>
      <c r="G23" s="75" t="s">
        <v>217</v>
      </c>
      <c r="H23" s="69">
        <v>0</v>
      </c>
      <c r="I23" s="69">
        <v>0</v>
      </c>
      <c r="J23" s="69">
        <v>0</v>
      </c>
      <c r="K23" s="69">
        <v>0</v>
      </c>
      <c r="L23" s="69">
        <v>5.14</v>
      </c>
      <c r="M23" s="69">
        <v>9.9499999999999993</v>
      </c>
      <c r="N23" s="69">
        <v>21.92</v>
      </c>
      <c r="O23" s="69">
        <v>31.95</v>
      </c>
      <c r="P23" s="69">
        <v>44.27</v>
      </c>
      <c r="Q23" s="69">
        <v>49.19</v>
      </c>
      <c r="R23" s="69">
        <v>55.76</v>
      </c>
      <c r="S23" s="249">
        <v>69.150000000000006</v>
      </c>
      <c r="T23" s="250"/>
      <c r="U23" s="69">
        <v>84.93</v>
      </c>
    </row>
    <row r="24" spans="1:21" ht="8.25" customHeight="1">
      <c r="A24" s="68" t="s">
        <v>219</v>
      </c>
      <c r="B24" s="75" t="s">
        <v>217</v>
      </c>
      <c r="C24" s="75" t="s">
        <v>217</v>
      </c>
      <c r="D24" s="75" t="s">
        <v>217</v>
      </c>
      <c r="E24" s="75" t="s">
        <v>217</v>
      </c>
      <c r="F24" s="75" t="s">
        <v>217</v>
      </c>
      <c r="G24" s="75" t="s">
        <v>217</v>
      </c>
      <c r="H24" s="69">
        <v>0</v>
      </c>
      <c r="I24" s="69">
        <v>0</v>
      </c>
      <c r="J24" s="69">
        <v>0</v>
      </c>
      <c r="K24" s="69">
        <v>0</v>
      </c>
      <c r="L24" s="69">
        <v>18.5</v>
      </c>
      <c r="M24" s="69">
        <v>35.65</v>
      </c>
      <c r="N24" s="69">
        <v>44.7</v>
      </c>
      <c r="O24" s="69">
        <v>64.709999999999994</v>
      </c>
      <c r="P24" s="69">
        <v>64.709999999999994</v>
      </c>
      <c r="Q24" s="69">
        <v>66.709999999999994</v>
      </c>
      <c r="R24" s="69">
        <v>99.77</v>
      </c>
      <c r="S24" s="249">
        <v>108.96</v>
      </c>
      <c r="T24" s="250"/>
      <c r="U24" s="69">
        <v>145.63999999999999</v>
      </c>
    </row>
    <row r="25" spans="1:21" ht="8.25" customHeight="1">
      <c r="A25" s="68" t="s">
        <v>220</v>
      </c>
      <c r="B25" s="75" t="s">
        <v>217</v>
      </c>
      <c r="C25" s="75" t="s">
        <v>217</v>
      </c>
      <c r="D25" s="75" t="s">
        <v>217</v>
      </c>
      <c r="E25" s="75" t="s">
        <v>217</v>
      </c>
      <c r="F25" s="75" t="s">
        <v>217</v>
      </c>
      <c r="G25" s="75" t="s">
        <v>217</v>
      </c>
      <c r="H25" s="69">
        <v>0</v>
      </c>
      <c r="I25" s="69">
        <v>0</v>
      </c>
      <c r="J25" s="69">
        <v>0</v>
      </c>
      <c r="K25" s="69">
        <v>0</v>
      </c>
      <c r="L25" s="69">
        <v>0</v>
      </c>
      <c r="M25" s="69">
        <v>0</v>
      </c>
      <c r="N25" s="69">
        <v>0</v>
      </c>
      <c r="O25" s="69">
        <v>0</v>
      </c>
      <c r="P25" s="69">
        <v>0</v>
      </c>
      <c r="Q25" s="69">
        <v>7.09</v>
      </c>
      <c r="R25" s="69">
        <v>9.14</v>
      </c>
      <c r="S25" s="249">
        <v>17.22</v>
      </c>
      <c r="T25" s="250"/>
      <c r="U25" s="69">
        <v>34.200000000000003</v>
      </c>
    </row>
    <row r="26" spans="1:21" ht="8.25" customHeight="1">
      <c r="A26" s="68" t="s">
        <v>221</v>
      </c>
      <c r="B26" s="75" t="s">
        <v>217</v>
      </c>
      <c r="C26" s="75" t="s">
        <v>217</v>
      </c>
      <c r="D26" s="75" t="s">
        <v>217</v>
      </c>
      <c r="E26" s="75" t="s">
        <v>217</v>
      </c>
      <c r="F26" s="75" t="s">
        <v>217</v>
      </c>
      <c r="G26" s="75" t="s">
        <v>217</v>
      </c>
      <c r="H26" s="69">
        <v>0</v>
      </c>
      <c r="I26" s="69">
        <v>0</v>
      </c>
      <c r="J26" s="69">
        <v>0</v>
      </c>
      <c r="K26" s="69">
        <v>0</v>
      </c>
      <c r="L26" s="69">
        <v>0</v>
      </c>
      <c r="M26" s="69">
        <v>0</v>
      </c>
      <c r="N26" s="69">
        <v>0</v>
      </c>
      <c r="O26" s="69">
        <v>10.34</v>
      </c>
      <c r="P26" s="69">
        <v>19.059999999999999</v>
      </c>
      <c r="Q26" s="69">
        <v>15.81</v>
      </c>
      <c r="R26" s="69">
        <v>17.95</v>
      </c>
      <c r="S26" s="249">
        <v>20.66</v>
      </c>
      <c r="T26" s="250"/>
      <c r="U26" s="69">
        <v>19.71</v>
      </c>
    </row>
    <row r="27" spans="1:21" ht="8.25" customHeight="1">
      <c r="A27" s="68" t="s">
        <v>222</v>
      </c>
      <c r="B27" s="75" t="s">
        <v>217</v>
      </c>
      <c r="C27" s="75" t="s">
        <v>217</v>
      </c>
      <c r="D27" s="75" t="s">
        <v>217</v>
      </c>
      <c r="E27" s="75" t="s">
        <v>217</v>
      </c>
      <c r="F27" s="75" t="s">
        <v>217</v>
      </c>
      <c r="G27" s="75" t="s">
        <v>217</v>
      </c>
      <c r="H27" s="69">
        <v>0</v>
      </c>
      <c r="I27" s="69">
        <v>0</v>
      </c>
      <c r="J27" s="69">
        <v>0</v>
      </c>
      <c r="K27" s="69">
        <v>0</v>
      </c>
      <c r="L27" s="69">
        <v>1.02</v>
      </c>
      <c r="M27" s="69">
        <v>4.87</v>
      </c>
      <c r="N27" s="69">
        <v>6.27</v>
      </c>
      <c r="O27" s="69">
        <v>11.26</v>
      </c>
      <c r="P27" s="69">
        <v>15.3</v>
      </c>
      <c r="Q27" s="69">
        <v>18.940000000000001</v>
      </c>
      <c r="R27" s="69">
        <v>37.06</v>
      </c>
      <c r="S27" s="249">
        <v>48.89</v>
      </c>
      <c r="T27" s="250"/>
      <c r="U27" s="69">
        <v>6.57</v>
      </c>
    </row>
    <row r="28" spans="1:21" ht="8.25" customHeight="1">
      <c r="A28" s="70" t="s">
        <v>223</v>
      </c>
      <c r="B28" s="76" t="s">
        <v>217</v>
      </c>
      <c r="C28" s="76" t="s">
        <v>217</v>
      </c>
      <c r="D28" s="76" t="s">
        <v>217</v>
      </c>
      <c r="E28" s="76" t="s">
        <v>217</v>
      </c>
      <c r="F28" s="76" t="s">
        <v>217</v>
      </c>
      <c r="G28" s="76" t="s">
        <v>217</v>
      </c>
      <c r="H28" s="71">
        <v>0</v>
      </c>
      <c r="I28" s="71">
        <v>0</v>
      </c>
      <c r="J28" s="71">
        <v>0</v>
      </c>
      <c r="K28" s="71">
        <v>0</v>
      </c>
      <c r="L28" s="71">
        <v>11.27</v>
      </c>
      <c r="M28" s="71">
        <v>17.260000000000002</v>
      </c>
      <c r="N28" s="71">
        <v>25.13</v>
      </c>
      <c r="O28" s="71">
        <v>30.88</v>
      </c>
      <c r="P28" s="71">
        <v>46.26</v>
      </c>
      <c r="Q28" s="71">
        <v>51.41</v>
      </c>
      <c r="R28" s="71">
        <v>55.2</v>
      </c>
      <c r="S28" s="251">
        <v>85.32</v>
      </c>
      <c r="T28" s="252"/>
      <c r="U28" s="71">
        <v>109.03</v>
      </c>
    </row>
    <row r="29" spans="1:21" ht="8.25" customHeight="1">
      <c r="A29" s="72" t="s">
        <v>208</v>
      </c>
      <c r="B29" s="73">
        <v>0</v>
      </c>
      <c r="C29" s="73">
        <v>0</v>
      </c>
      <c r="D29" s="73">
        <v>0</v>
      </c>
      <c r="E29" s="73">
        <v>0</v>
      </c>
      <c r="F29" s="73">
        <v>0</v>
      </c>
      <c r="G29" s="73">
        <v>0</v>
      </c>
      <c r="H29" s="77"/>
      <c r="I29" s="77"/>
      <c r="J29" s="77"/>
      <c r="K29" s="77"/>
      <c r="L29" s="74">
        <v>49.97</v>
      </c>
      <c r="M29" s="74">
        <v>100</v>
      </c>
      <c r="N29" s="74">
        <v>150</v>
      </c>
      <c r="O29" s="74">
        <v>194</v>
      </c>
      <c r="P29" s="74">
        <v>219.65</v>
      </c>
      <c r="Q29" s="74">
        <v>219.65</v>
      </c>
      <c r="R29" s="74">
        <v>289.64999999999998</v>
      </c>
      <c r="S29" s="245">
        <v>364.65</v>
      </c>
      <c r="T29" s="246"/>
      <c r="U29" s="74">
        <v>454.63</v>
      </c>
    </row>
    <row r="30" spans="1:21">
      <c r="A30" s="78" t="s">
        <v>249</v>
      </c>
      <c r="B30" s="82"/>
      <c r="C30" s="82"/>
      <c r="D30" s="82"/>
      <c r="E30" s="82"/>
      <c r="F30" s="82"/>
      <c r="G30" s="82"/>
      <c r="H30" s="79">
        <v>0</v>
      </c>
      <c r="I30" s="79">
        <v>0</v>
      </c>
      <c r="J30" s="79">
        <v>0</v>
      </c>
      <c r="K30" s="79">
        <v>0</v>
      </c>
      <c r="L30" s="79">
        <v>0</v>
      </c>
      <c r="M30" s="79">
        <v>0</v>
      </c>
      <c r="N30" s="79">
        <v>0</v>
      </c>
      <c r="O30" s="79">
        <v>0</v>
      </c>
      <c r="P30" s="79">
        <v>0</v>
      </c>
      <c r="Q30" s="79">
        <v>0</v>
      </c>
      <c r="R30" s="79">
        <v>0</v>
      </c>
      <c r="S30" s="253">
        <v>0</v>
      </c>
      <c r="T30" s="254"/>
      <c r="U30" s="79">
        <v>0</v>
      </c>
    </row>
    <row r="31" spans="1:21" ht="8.25" customHeight="1">
      <c r="A31" s="80" t="s">
        <v>250</v>
      </c>
      <c r="B31" s="83"/>
      <c r="C31" s="83"/>
      <c r="D31" s="83"/>
      <c r="E31" s="83"/>
      <c r="F31" s="83"/>
      <c r="G31" s="83"/>
      <c r="H31" s="71">
        <v>0</v>
      </c>
      <c r="I31" s="71">
        <v>0</v>
      </c>
      <c r="J31" s="71">
        <v>0</v>
      </c>
      <c r="K31" s="71">
        <v>0</v>
      </c>
      <c r="L31" s="71">
        <v>0</v>
      </c>
      <c r="M31" s="71">
        <v>0</v>
      </c>
      <c r="N31" s="71">
        <v>0</v>
      </c>
      <c r="O31" s="71">
        <v>0</v>
      </c>
      <c r="P31" s="71">
        <v>0</v>
      </c>
      <c r="Q31" s="71">
        <v>0</v>
      </c>
      <c r="R31" s="71">
        <v>0</v>
      </c>
      <c r="S31" s="251">
        <v>0</v>
      </c>
      <c r="T31" s="252"/>
      <c r="U31" s="71">
        <v>0</v>
      </c>
    </row>
    <row r="32" spans="1:21" ht="8.25" customHeight="1">
      <c r="A32" s="72" t="s">
        <v>237</v>
      </c>
      <c r="B32" s="77"/>
      <c r="C32" s="77"/>
      <c r="D32" s="77"/>
      <c r="E32" s="77"/>
      <c r="F32" s="77"/>
      <c r="G32" s="77"/>
      <c r="H32" s="77"/>
      <c r="I32" s="77"/>
      <c r="J32" s="77"/>
      <c r="K32" s="77"/>
      <c r="L32" s="77"/>
      <c r="M32" s="77"/>
      <c r="N32" s="77"/>
      <c r="O32" s="77"/>
      <c r="P32" s="77"/>
      <c r="Q32" s="77"/>
      <c r="R32" s="77"/>
      <c r="S32" s="255"/>
      <c r="T32" s="256"/>
      <c r="U32" s="77"/>
    </row>
    <row r="33" spans="1:21" ht="8.25" customHeight="1">
      <c r="A33" s="88" t="s">
        <v>252</v>
      </c>
      <c r="B33" s="67"/>
      <c r="C33" s="67"/>
      <c r="D33" s="67"/>
      <c r="E33" s="67"/>
      <c r="F33" s="67"/>
      <c r="G33" s="67"/>
      <c r="H33" s="67"/>
      <c r="I33" s="67"/>
      <c r="J33" s="67"/>
      <c r="K33" s="67"/>
      <c r="L33" s="67"/>
      <c r="M33" s="67"/>
      <c r="N33" s="67"/>
      <c r="O33" s="67"/>
      <c r="P33" s="67"/>
      <c r="Q33" s="67"/>
      <c r="R33" s="67"/>
      <c r="S33" s="84"/>
      <c r="T33" s="85"/>
      <c r="U33" s="67"/>
    </row>
    <row r="34" spans="1:21" ht="16.5" customHeight="1">
      <c r="A34" s="86" t="s">
        <v>232</v>
      </c>
      <c r="B34" s="79">
        <v>13.75</v>
      </c>
      <c r="C34" s="79">
        <v>13.75</v>
      </c>
      <c r="D34" s="79">
        <v>13.75</v>
      </c>
      <c r="E34" s="79">
        <v>13.75</v>
      </c>
      <c r="F34" s="79">
        <v>13.75</v>
      </c>
      <c r="G34" s="79">
        <v>13.75</v>
      </c>
      <c r="H34" s="79">
        <v>13.75</v>
      </c>
      <c r="I34" s="79">
        <v>13.75</v>
      </c>
      <c r="J34" s="79">
        <v>13.75</v>
      </c>
      <c r="K34" s="79">
        <v>13.75</v>
      </c>
      <c r="L34" s="79">
        <v>13.75</v>
      </c>
      <c r="M34" s="79">
        <v>13.75</v>
      </c>
      <c r="N34" s="79">
        <v>13.75</v>
      </c>
      <c r="O34" s="79">
        <v>13.75</v>
      </c>
      <c r="P34" s="79">
        <v>13.75</v>
      </c>
      <c r="Q34" s="79">
        <v>13.75</v>
      </c>
      <c r="R34" s="79">
        <v>13.75</v>
      </c>
      <c r="S34" s="253">
        <v>13.75</v>
      </c>
      <c r="T34" s="254"/>
      <c r="U34" s="79">
        <v>13.75</v>
      </c>
    </row>
    <row r="35" spans="1:21" ht="8.25" customHeight="1">
      <c r="A35" s="86" t="s">
        <v>246</v>
      </c>
      <c r="B35" s="69">
        <v>5.59</v>
      </c>
      <c r="C35" s="69">
        <v>8.43</v>
      </c>
      <c r="D35" s="69">
        <v>7.96</v>
      </c>
      <c r="E35" s="69">
        <v>7.08</v>
      </c>
      <c r="F35" s="69">
        <v>6.16</v>
      </c>
      <c r="G35" s="69">
        <v>6.21</v>
      </c>
      <c r="H35" s="69">
        <v>3.98</v>
      </c>
      <c r="I35" s="69">
        <v>3.08</v>
      </c>
      <c r="J35" s="69">
        <v>3.7</v>
      </c>
      <c r="K35" s="69">
        <v>6.51</v>
      </c>
      <c r="L35" s="69">
        <v>5.96</v>
      </c>
      <c r="M35" s="69">
        <v>5.41</v>
      </c>
      <c r="N35" s="69">
        <v>18.27</v>
      </c>
      <c r="O35" s="69">
        <v>48.99</v>
      </c>
      <c r="P35" s="69">
        <v>56.03</v>
      </c>
      <c r="Q35" s="69">
        <v>62.53</v>
      </c>
      <c r="R35" s="69">
        <v>76.05</v>
      </c>
      <c r="S35" s="249">
        <v>76.05</v>
      </c>
      <c r="T35" s="250"/>
      <c r="U35" s="69">
        <v>141.1</v>
      </c>
    </row>
    <row r="36" spans="1:21" ht="8.25" customHeight="1">
      <c r="A36" s="86" t="s">
        <v>247</v>
      </c>
      <c r="B36" s="69">
        <v>0.55000000000000004</v>
      </c>
      <c r="C36" s="69">
        <v>0.55000000000000004</v>
      </c>
      <c r="D36" s="69">
        <v>0.55000000000000004</v>
      </c>
      <c r="E36" s="69">
        <v>0.55000000000000004</v>
      </c>
      <c r="F36" s="69">
        <v>0.55000000000000004</v>
      </c>
      <c r="G36" s="69">
        <v>0.55000000000000004</v>
      </c>
      <c r="H36" s="69">
        <v>0.55000000000000004</v>
      </c>
      <c r="I36" s="69">
        <v>0.55000000000000004</v>
      </c>
      <c r="J36" s="69">
        <v>0.55000000000000004</v>
      </c>
      <c r="K36" s="69">
        <v>0.55000000000000004</v>
      </c>
      <c r="L36" s="69">
        <v>0</v>
      </c>
      <c r="M36" s="69">
        <v>0</v>
      </c>
      <c r="N36" s="69">
        <v>0</v>
      </c>
      <c r="O36" s="69">
        <v>0</v>
      </c>
      <c r="P36" s="69">
        <v>0</v>
      </c>
      <c r="Q36" s="69">
        <v>366.9</v>
      </c>
      <c r="R36" s="69">
        <v>366.9</v>
      </c>
      <c r="S36" s="249">
        <v>847.81</v>
      </c>
      <c r="T36" s="250"/>
      <c r="U36" s="69">
        <v>852.47</v>
      </c>
    </row>
    <row r="37" spans="1:21" ht="8.25" customHeight="1">
      <c r="A37" s="86" t="s">
        <v>233</v>
      </c>
      <c r="B37" s="69">
        <v>0</v>
      </c>
      <c r="C37" s="69">
        <v>0</v>
      </c>
      <c r="D37" s="69">
        <v>0</v>
      </c>
      <c r="E37" s="69">
        <v>0</v>
      </c>
      <c r="F37" s="69">
        <v>0</v>
      </c>
      <c r="G37" s="69">
        <v>0</v>
      </c>
      <c r="H37" s="69">
        <v>0</v>
      </c>
      <c r="I37" s="69">
        <v>0</v>
      </c>
      <c r="J37" s="69">
        <v>0</v>
      </c>
      <c r="K37" s="69">
        <v>0</v>
      </c>
      <c r="L37" s="69">
        <v>0</v>
      </c>
      <c r="M37" s="69">
        <v>0</v>
      </c>
      <c r="N37" s="69">
        <v>0</v>
      </c>
      <c r="O37" s="69">
        <v>0</v>
      </c>
      <c r="P37" s="69">
        <v>0</v>
      </c>
      <c r="Q37" s="69">
        <v>366.9</v>
      </c>
      <c r="R37" s="69">
        <v>366.9</v>
      </c>
      <c r="S37" s="249">
        <v>544.9</v>
      </c>
      <c r="T37" s="250"/>
      <c r="U37" s="69">
        <v>544.9</v>
      </c>
    </row>
    <row r="38" spans="1:21" ht="8.25" customHeight="1">
      <c r="A38" s="86" t="s">
        <v>234</v>
      </c>
      <c r="B38" s="69">
        <v>0</v>
      </c>
      <c r="C38" s="69">
        <v>0</v>
      </c>
      <c r="D38" s="69">
        <v>0</v>
      </c>
      <c r="E38" s="69">
        <v>0</v>
      </c>
      <c r="F38" s="69">
        <v>0</v>
      </c>
      <c r="G38" s="69">
        <v>0</v>
      </c>
      <c r="H38" s="69">
        <v>0</v>
      </c>
      <c r="I38" s="69">
        <v>0</v>
      </c>
      <c r="J38" s="69">
        <v>0</v>
      </c>
      <c r="K38" s="69">
        <v>0</v>
      </c>
      <c r="L38" s="69">
        <v>0</v>
      </c>
      <c r="M38" s="69">
        <v>0</v>
      </c>
      <c r="N38" s="69">
        <v>0</v>
      </c>
      <c r="O38" s="69">
        <v>0</v>
      </c>
      <c r="P38" s="69">
        <v>0</v>
      </c>
      <c r="Q38" s="69">
        <v>0</v>
      </c>
      <c r="R38" s="69">
        <v>0</v>
      </c>
      <c r="S38" s="249">
        <v>302.91000000000003</v>
      </c>
      <c r="T38" s="250"/>
      <c r="U38" s="69">
        <v>307.57</v>
      </c>
    </row>
    <row r="39" spans="1:21" ht="8.25" customHeight="1">
      <c r="A39" s="87" t="s">
        <v>235</v>
      </c>
      <c r="B39" s="69">
        <v>0.41</v>
      </c>
      <c r="C39" s="69">
        <v>0.41</v>
      </c>
      <c r="D39" s="69">
        <v>0.41</v>
      </c>
      <c r="E39" s="69">
        <v>0.41</v>
      </c>
      <c r="F39" s="69">
        <v>0.41</v>
      </c>
      <c r="G39" s="69">
        <v>0.41</v>
      </c>
      <c r="H39" s="69">
        <v>0.41</v>
      </c>
      <c r="I39" s="69">
        <v>0.41</v>
      </c>
      <c r="J39" s="69">
        <v>0.41</v>
      </c>
      <c r="K39" s="69">
        <v>0.41</v>
      </c>
      <c r="L39" s="69">
        <v>0</v>
      </c>
      <c r="M39" s="69">
        <v>0</v>
      </c>
      <c r="N39" s="69">
        <v>0</v>
      </c>
      <c r="O39" s="69">
        <v>0</v>
      </c>
      <c r="P39" s="69">
        <v>0</v>
      </c>
      <c r="Q39" s="69">
        <v>0</v>
      </c>
      <c r="R39" s="69">
        <v>0</v>
      </c>
      <c r="S39" s="249">
        <v>0</v>
      </c>
      <c r="T39" s="250"/>
      <c r="U39" s="69">
        <v>0</v>
      </c>
    </row>
    <row r="40" spans="1:21" ht="8.25" customHeight="1">
      <c r="A40" s="89" t="s">
        <v>236</v>
      </c>
      <c r="B40" s="71">
        <v>0.14000000000000001</v>
      </c>
      <c r="C40" s="71">
        <v>0.14000000000000001</v>
      </c>
      <c r="D40" s="71">
        <v>0.14000000000000001</v>
      </c>
      <c r="E40" s="71">
        <v>0.14000000000000001</v>
      </c>
      <c r="F40" s="71">
        <v>0.14000000000000001</v>
      </c>
      <c r="G40" s="71">
        <v>0.14000000000000001</v>
      </c>
      <c r="H40" s="71">
        <v>0.14000000000000001</v>
      </c>
      <c r="I40" s="71">
        <v>0.14000000000000001</v>
      </c>
      <c r="J40" s="71">
        <v>0.14000000000000001</v>
      </c>
      <c r="K40" s="71">
        <v>0.14000000000000001</v>
      </c>
      <c r="L40" s="71">
        <v>0</v>
      </c>
      <c r="M40" s="71">
        <v>0</v>
      </c>
      <c r="N40" s="71">
        <v>0</v>
      </c>
      <c r="O40" s="71">
        <v>0</v>
      </c>
      <c r="P40" s="71">
        <v>0</v>
      </c>
      <c r="Q40" s="71">
        <v>0</v>
      </c>
      <c r="R40" s="71">
        <v>0</v>
      </c>
      <c r="S40" s="251">
        <v>0</v>
      </c>
      <c r="T40" s="252"/>
      <c r="U40" s="71">
        <v>0</v>
      </c>
    </row>
    <row r="41" spans="1:21" ht="8.25" customHeight="1">
      <c r="A41" s="86" t="s">
        <v>251</v>
      </c>
      <c r="B41" s="73">
        <v>19.89</v>
      </c>
      <c r="C41" s="73">
        <v>22.73</v>
      </c>
      <c r="D41" s="73">
        <v>22.26</v>
      </c>
      <c r="E41" s="73">
        <v>21.38</v>
      </c>
      <c r="F41" s="73">
        <v>20.46</v>
      </c>
      <c r="G41" s="73">
        <v>20.51</v>
      </c>
      <c r="H41" s="74">
        <v>18.829999999999998</v>
      </c>
      <c r="I41" s="74">
        <v>17.93</v>
      </c>
      <c r="J41" s="74">
        <v>18.55</v>
      </c>
      <c r="K41" s="74">
        <v>21.36</v>
      </c>
      <c r="L41" s="74">
        <v>19.71</v>
      </c>
      <c r="M41" s="74">
        <v>19.16</v>
      </c>
      <c r="N41" s="74">
        <v>32.020000000000003</v>
      </c>
      <c r="O41" s="74">
        <v>62.74</v>
      </c>
      <c r="P41" s="74">
        <v>69.78</v>
      </c>
      <c r="Q41" s="74">
        <v>443.18</v>
      </c>
      <c r="R41" s="74">
        <v>456.7</v>
      </c>
      <c r="S41" s="245">
        <v>937.61</v>
      </c>
      <c r="T41" s="246"/>
      <c r="U41" s="74">
        <v>1007.32</v>
      </c>
    </row>
    <row r="42" spans="1:21" ht="8.25" customHeight="1">
      <c r="A42" s="66" t="s">
        <v>224</v>
      </c>
      <c r="B42" s="67"/>
      <c r="C42" s="67"/>
      <c r="D42" s="67"/>
      <c r="E42" s="67"/>
      <c r="F42" s="67"/>
      <c r="G42" s="67"/>
      <c r="H42" s="67"/>
      <c r="I42" s="67"/>
      <c r="J42" s="67"/>
      <c r="K42" s="67"/>
      <c r="L42" s="67"/>
      <c r="M42" s="67"/>
      <c r="N42" s="67"/>
      <c r="O42" s="67"/>
      <c r="P42" s="67"/>
      <c r="Q42" s="67"/>
      <c r="R42" s="67"/>
      <c r="S42" s="247"/>
      <c r="T42" s="248"/>
      <c r="U42" s="67"/>
    </row>
    <row r="43" spans="1:21" ht="8.25" customHeight="1">
      <c r="A43" s="68" t="s">
        <v>205</v>
      </c>
      <c r="B43" s="69">
        <v>26.68</v>
      </c>
      <c r="C43" s="69">
        <v>37.81</v>
      </c>
      <c r="D43" s="69">
        <v>48.65</v>
      </c>
      <c r="E43" s="69">
        <v>38.5</v>
      </c>
      <c r="F43" s="69">
        <v>71.849999999999994</v>
      </c>
      <c r="G43" s="69">
        <v>85.17</v>
      </c>
      <c r="H43" s="69">
        <v>94.33</v>
      </c>
      <c r="I43" s="69">
        <v>90.9</v>
      </c>
      <c r="J43" s="69">
        <v>102.3</v>
      </c>
      <c r="K43" s="69">
        <v>145.04</v>
      </c>
      <c r="L43" s="69">
        <v>225.88</v>
      </c>
      <c r="M43" s="69">
        <v>311.06</v>
      </c>
      <c r="N43" s="69">
        <v>413.66</v>
      </c>
      <c r="O43" s="69">
        <v>482.99</v>
      </c>
      <c r="P43" s="69">
        <v>623.95000000000005</v>
      </c>
      <c r="Q43" s="69">
        <v>675.37</v>
      </c>
      <c r="R43" s="69">
        <v>803.69</v>
      </c>
      <c r="S43" s="249">
        <v>962.24</v>
      </c>
      <c r="T43" s="250"/>
      <c r="U43" s="69">
        <v>960.34</v>
      </c>
    </row>
    <row r="44" spans="1:21" ht="8.25" customHeight="1">
      <c r="A44" s="68" t="s">
        <v>206</v>
      </c>
      <c r="B44" s="69">
        <v>9.9499999999999993</v>
      </c>
      <c r="C44" s="69">
        <v>10.039999999999999</v>
      </c>
      <c r="D44" s="69">
        <v>12.06</v>
      </c>
      <c r="E44" s="69">
        <v>47.99</v>
      </c>
      <c r="F44" s="69">
        <v>35.15</v>
      </c>
      <c r="G44" s="69">
        <v>37.19</v>
      </c>
      <c r="H44" s="69">
        <v>37.119999999999997</v>
      </c>
      <c r="I44" s="69">
        <v>32.479999999999997</v>
      </c>
      <c r="J44" s="69">
        <v>64.180000000000007</v>
      </c>
      <c r="K44" s="69">
        <v>116.1</v>
      </c>
      <c r="L44" s="69">
        <v>148.29</v>
      </c>
      <c r="M44" s="69">
        <v>201.83</v>
      </c>
      <c r="N44" s="69">
        <v>183.17</v>
      </c>
      <c r="O44" s="69">
        <v>232.68</v>
      </c>
      <c r="P44" s="69">
        <v>319.39</v>
      </c>
      <c r="Q44" s="69">
        <v>376.31</v>
      </c>
      <c r="R44" s="69">
        <v>357.43</v>
      </c>
      <c r="S44" s="249">
        <v>733.48</v>
      </c>
      <c r="T44" s="250"/>
      <c r="U44" s="69">
        <v>919.01</v>
      </c>
    </row>
    <row r="45" spans="1:21" ht="8.25" customHeight="1">
      <c r="A45" s="70" t="s">
        <v>225</v>
      </c>
      <c r="B45" s="71">
        <v>11.01</v>
      </c>
      <c r="C45" s="71">
        <v>12.63</v>
      </c>
      <c r="D45" s="71">
        <v>13.55</v>
      </c>
      <c r="E45" s="71">
        <v>14.89</v>
      </c>
      <c r="F45" s="71">
        <v>15.46</v>
      </c>
      <c r="G45" s="71">
        <v>17.149999999999999</v>
      </c>
      <c r="H45" s="71">
        <v>18.829999999999998</v>
      </c>
      <c r="I45" s="71">
        <v>21</v>
      </c>
      <c r="J45" s="71">
        <v>23.52</v>
      </c>
      <c r="K45" s="71">
        <v>26.67</v>
      </c>
      <c r="L45" s="71">
        <v>59.54</v>
      </c>
      <c r="M45" s="71">
        <v>90.27</v>
      </c>
      <c r="N45" s="71">
        <v>122.19</v>
      </c>
      <c r="O45" s="71">
        <v>184.07</v>
      </c>
      <c r="P45" s="71">
        <v>220.26</v>
      </c>
      <c r="Q45" s="71">
        <v>237.11</v>
      </c>
      <c r="R45" s="71">
        <v>306.19</v>
      </c>
      <c r="S45" s="251">
        <v>389.87</v>
      </c>
      <c r="T45" s="252"/>
      <c r="U45" s="71">
        <v>444.14</v>
      </c>
    </row>
    <row r="46" spans="1:21" ht="8.25" customHeight="1">
      <c r="A46" s="81" t="s">
        <v>226</v>
      </c>
      <c r="B46" s="74">
        <v>47.64</v>
      </c>
      <c r="C46" s="74">
        <v>60.48</v>
      </c>
      <c r="D46" s="74">
        <v>74.260000000000005</v>
      </c>
      <c r="E46" s="74">
        <v>101.38</v>
      </c>
      <c r="F46" s="74">
        <v>122.46</v>
      </c>
      <c r="G46" s="74">
        <v>139.51</v>
      </c>
      <c r="H46" s="74">
        <v>150.28</v>
      </c>
      <c r="I46" s="74">
        <v>144.38</v>
      </c>
      <c r="J46" s="74">
        <v>190</v>
      </c>
      <c r="K46" s="74">
        <v>287.81</v>
      </c>
      <c r="L46" s="74">
        <v>433.71</v>
      </c>
      <c r="M46" s="74">
        <v>603.16</v>
      </c>
      <c r="N46" s="74">
        <v>719.02</v>
      </c>
      <c r="O46" s="74">
        <v>899.74</v>
      </c>
      <c r="P46" s="74">
        <v>1163.5999999999999</v>
      </c>
      <c r="Q46" s="74">
        <v>1288.79</v>
      </c>
      <c r="R46" s="74">
        <v>1467.31</v>
      </c>
      <c r="S46" s="245">
        <v>2085.59</v>
      </c>
      <c r="T46" s="246"/>
      <c r="U46" s="74">
        <v>2323.4899999999998</v>
      </c>
    </row>
    <row r="47" spans="1:21" ht="8.25" customHeight="1">
      <c r="A47" s="244"/>
      <c r="B47" s="244"/>
      <c r="C47" s="244"/>
      <c r="D47" s="244"/>
      <c r="E47" s="244"/>
      <c r="F47" s="244"/>
      <c r="G47" s="244"/>
      <c r="H47" s="244"/>
      <c r="I47" s="244"/>
      <c r="J47" s="244"/>
      <c r="K47" s="244"/>
      <c r="L47" s="244"/>
      <c r="M47" s="244"/>
      <c r="N47" s="244"/>
      <c r="O47" s="244"/>
      <c r="P47" s="244"/>
      <c r="Q47" s="244"/>
      <c r="R47" s="244"/>
      <c r="S47" s="244"/>
      <c r="T47" s="244"/>
      <c r="U47" s="244"/>
    </row>
  </sheetData>
  <mergeCells count="48">
    <mergeCell ref="S4:T4"/>
    <mergeCell ref="A1:S1"/>
    <mergeCell ref="T1:V1"/>
    <mergeCell ref="A2:A3"/>
    <mergeCell ref="B2:U2"/>
    <mergeCell ref="S3:T3"/>
    <mergeCell ref="S16:T16"/>
    <mergeCell ref="S5:T5"/>
    <mergeCell ref="S6:T6"/>
    <mergeCell ref="S7:T7"/>
    <mergeCell ref="S8:T8"/>
    <mergeCell ref="S9:T9"/>
    <mergeCell ref="S10:T10"/>
    <mergeCell ref="S11:T11"/>
    <mergeCell ref="S12:T12"/>
    <mergeCell ref="S13:T13"/>
    <mergeCell ref="S14:T14"/>
    <mergeCell ref="S15:T15"/>
    <mergeCell ref="S28:T28"/>
    <mergeCell ref="S17:T17"/>
    <mergeCell ref="S18:T18"/>
    <mergeCell ref="S19:T19"/>
    <mergeCell ref="S20:T20"/>
    <mergeCell ref="S21:T21"/>
    <mergeCell ref="S22:T22"/>
    <mergeCell ref="S23:T23"/>
    <mergeCell ref="S24:T24"/>
    <mergeCell ref="S25:T25"/>
    <mergeCell ref="S26:T26"/>
    <mergeCell ref="S27:T27"/>
    <mergeCell ref="S38:T38"/>
    <mergeCell ref="S39:T39"/>
    <mergeCell ref="S40:T40"/>
    <mergeCell ref="S29:T29"/>
    <mergeCell ref="S30:T30"/>
    <mergeCell ref="S31:T31"/>
    <mergeCell ref="S32:T32"/>
    <mergeCell ref="S34:T34"/>
    <mergeCell ref="S35:T35"/>
    <mergeCell ref="S36:T36"/>
    <mergeCell ref="S37:T37"/>
    <mergeCell ref="A47:U47"/>
    <mergeCell ref="S41:T41"/>
    <mergeCell ref="S42:T42"/>
    <mergeCell ref="S43:T43"/>
    <mergeCell ref="S44:T44"/>
    <mergeCell ref="S45:T45"/>
    <mergeCell ref="S46:T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opLeftCell="A25" workbookViewId="0">
      <selection activeCell="A37" sqref="A37:XFD37"/>
    </sheetView>
  </sheetViews>
  <sheetFormatPr defaultRowHeight="11.25"/>
  <cols>
    <col min="1" max="1" width="35.5" customWidth="1"/>
  </cols>
  <sheetData>
    <row r="1" spans="1:19">
      <c r="A1" s="257" t="s">
        <v>228</v>
      </c>
      <c r="B1" s="257"/>
      <c r="C1" s="257"/>
      <c r="D1" s="257"/>
      <c r="E1" s="257"/>
      <c r="F1" s="257"/>
      <c r="G1" s="257"/>
      <c r="H1" s="257"/>
      <c r="I1" s="257"/>
      <c r="J1" s="257"/>
      <c r="K1" s="257"/>
      <c r="L1" s="257"/>
      <c r="M1" s="257"/>
      <c r="N1" s="257"/>
      <c r="O1" s="257"/>
      <c r="P1" s="257"/>
      <c r="Q1" s="257"/>
      <c r="R1" s="257"/>
      <c r="S1" s="257"/>
    </row>
    <row r="2" spans="1:19">
      <c r="K2" t="s">
        <v>253</v>
      </c>
    </row>
    <row r="3" spans="1:19">
      <c r="B3" s="90" t="s">
        <v>68</v>
      </c>
      <c r="C3" s="90" t="s">
        <v>70</v>
      </c>
      <c r="D3" s="90" t="s">
        <v>72</v>
      </c>
      <c r="E3" s="90" t="s">
        <v>74</v>
      </c>
      <c r="F3" s="90" t="s">
        <v>77</v>
      </c>
      <c r="G3" s="90" t="s">
        <v>80</v>
      </c>
      <c r="H3" s="90" t="s">
        <v>83</v>
      </c>
      <c r="I3" s="90" t="s">
        <v>85</v>
      </c>
      <c r="J3" s="90" t="s">
        <v>88</v>
      </c>
      <c r="K3" s="90" t="s">
        <v>91</v>
      </c>
      <c r="L3" s="90" t="s">
        <v>95</v>
      </c>
      <c r="M3" s="90" t="s">
        <v>100</v>
      </c>
      <c r="N3" s="90" t="s">
        <v>107</v>
      </c>
      <c r="O3" s="90" t="s">
        <v>113</v>
      </c>
      <c r="P3" s="90" t="s">
        <v>118</v>
      </c>
      <c r="Q3" s="90" t="s">
        <v>123</v>
      </c>
      <c r="R3" s="90" t="s">
        <v>128</v>
      </c>
      <c r="S3" s="90" t="s">
        <v>134</v>
      </c>
    </row>
    <row r="4" spans="1:19">
      <c r="A4" s="91" t="s">
        <v>204</v>
      </c>
      <c r="B4" s="90"/>
      <c r="C4" s="90"/>
      <c r="D4" s="90"/>
      <c r="E4" s="90"/>
      <c r="F4" s="90"/>
      <c r="G4" s="90"/>
      <c r="H4" s="90"/>
      <c r="I4" s="90"/>
      <c r="J4" s="90"/>
      <c r="K4" s="90"/>
      <c r="L4" s="90"/>
      <c r="M4" s="90"/>
      <c r="N4" s="90"/>
      <c r="O4" s="90"/>
      <c r="P4" s="90"/>
      <c r="Q4" s="90"/>
      <c r="R4" s="90"/>
      <c r="S4" s="90"/>
    </row>
    <row r="5" spans="1:19">
      <c r="A5" s="92" t="s">
        <v>205</v>
      </c>
      <c r="B5" s="90">
        <v>24.2</v>
      </c>
      <c r="C5" s="90">
        <v>31</v>
      </c>
      <c r="D5" s="90">
        <v>141</v>
      </c>
      <c r="E5" s="90">
        <v>126.19</v>
      </c>
      <c r="F5" s="90">
        <v>164.13</v>
      </c>
      <c r="G5" s="90">
        <v>0</v>
      </c>
      <c r="H5" s="90">
        <v>469.67</v>
      </c>
      <c r="I5" s="90">
        <v>279.49</v>
      </c>
      <c r="J5" s="90">
        <v>305.05</v>
      </c>
      <c r="K5" s="90">
        <v>1581.69</v>
      </c>
      <c r="L5" s="90">
        <v>980.44</v>
      </c>
      <c r="M5" s="90">
        <v>1092.3800000000001</v>
      </c>
      <c r="N5" s="90">
        <v>920.93</v>
      </c>
      <c r="O5" s="90">
        <v>1376.88</v>
      </c>
      <c r="P5" s="90">
        <v>1757.9</v>
      </c>
      <c r="Q5" s="90">
        <v>2254.86</v>
      </c>
      <c r="R5" s="90">
        <v>3047.74</v>
      </c>
      <c r="S5" s="90">
        <v>2817.89</v>
      </c>
    </row>
    <row r="6" spans="1:19">
      <c r="A6" s="92" t="s">
        <v>206</v>
      </c>
      <c r="B6" s="90">
        <v>396.74</v>
      </c>
      <c r="C6" s="90">
        <v>437.11</v>
      </c>
      <c r="D6" s="90">
        <v>433.9</v>
      </c>
      <c r="E6" s="90">
        <v>420.71</v>
      </c>
      <c r="F6" s="90">
        <v>541.21</v>
      </c>
      <c r="G6" s="90">
        <v>812.75</v>
      </c>
      <c r="H6" s="90">
        <v>1005.9</v>
      </c>
      <c r="I6" s="90">
        <v>1568.6</v>
      </c>
      <c r="J6" s="90">
        <v>2226.6999999999998</v>
      </c>
      <c r="K6" s="90">
        <v>3117.38</v>
      </c>
      <c r="L6" s="90">
        <v>3615.43</v>
      </c>
      <c r="M6" s="90">
        <v>3950.16</v>
      </c>
      <c r="N6" s="90">
        <v>5164.58</v>
      </c>
      <c r="O6" s="90">
        <v>5861.15</v>
      </c>
      <c r="P6" s="90">
        <v>6496.63</v>
      </c>
      <c r="Q6" s="90">
        <v>6105.48</v>
      </c>
      <c r="R6" s="90">
        <v>6810.95</v>
      </c>
      <c r="S6" s="90">
        <v>8646.11</v>
      </c>
    </row>
    <row r="7" spans="1:19">
      <c r="A7" s="93" t="s">
        <v>207</v>
      </c>
      <c r="B7" s="90">
        <v>19.38</v>
      </c>
      <c r="C7" s="90">
        <v>53.52</v>
      </c>
      <c r="D7" s="90">
        <v>64.349999999999994</v>
      </c>
      <c r="E7" s="90">
        <v>167.35</v>
      </c>
      <c r="F7" s="90">
        <v>103.91</v>
      </c>
      <c r="G7" s="90">
        <v>105.5</v>
      </c>
      <c r="H7" s="90">
        <v>283.12</v>
      </c>
      <c r="I7" s="90">
        <v>254.6</v>
      </c>
      <c r="J7" s="90">
        <v>229.33</v>
      </c>
      <c r="K7" s="90">
        <v>187</v>
      </c>
      <c r="L7" s="90">
        <v>347.09</v>
      </c>
      <c r="M7" s="90">
        <v>95.77</v>
      </c>
      <c r="N7" s="90">
        <v>211.52</v>
      </c>
      <c r="O7" s="90">
        <v>206.5</v>
      </c>
      <c r="P7" s="90">
        <v>248.77</v>
      </c>
      <c r="Q7" s="90">
        <v>291.17</v>
      </c>
      <c r="R7" s="90">
        <v>345.68</v>
      </c>
      <c r="S7" s="90">
        <v>570.07000000000005</v>
      </c>
    </row>
    <row r="8" spans="1:19">
      <c r="A8" s="94" t="s">
        <v>208</v>
      </c>
      <c r="B8" s="90">
        <v>440.32</v>
      </c>
      <c r="C8" s="90">
        <v>521.63</v>
      </c>
      <c r="D8" s="90">
        <v>639.25</v>
      </c>
      <c r="E8" s="90">
        <v>714.25</v>
      </c>
      <c r="F8" s="90">
        <v>809.25</v>
      </c>
      <c r="G8" s="90">
        <v>918.25</v>
      </c>
      <c r="H8" s="90">
        <v>1758.69</v>
      </c>
      <c r="I8" s="90">
        <v>2102.69</v>
      </c>
      <c r="J8" s="90">
        <v>2761.08</v>
      </c>
      <c r="K8" s="90">
        <v>4886.07</v>
      </c>
      <c r="L8" s="90">
        <v>4942.96</v>
      </c>
      <c r="M8" s="90">
        <v>5138.3100000000004</v>
      </c>
      <c r="N8" s="90">
        <v>6297.03</v>
      </c>
      <c r="O8" s="90">
        <v>7444.53</v>
      </c>
      <c r="P8" s="90">
        <v>8503.2999999999993</v>
      </c>
      <c r="Q8" s="90">
        <v>8651.51</v>
      </c>
      <c r="R8" s="90">
        <v>10204.370000000001</v>
      </c>
      <c r="S8" s="90">
        <v>12034.07</v>
      </c>
    </row>
    <row r="9" spans="1:19">
      <c r="A9" s="91" t="s">
        <v>209</v>
      </c>
      <c r="B9" s="90"/>
      <c r="C9" s="90"/>
      <c r="D9" s="90"/>
      <c r="E9" s="90"/>
      <c r="F9" s="90"/>
      <c r="G9" s="90"/>
      <c r="H9" s="90"/>
      <c r="I9" s="90"/>
      <c r="J9" s="90"/>
      <c r="K9" s="90"/>
      <c r="L9" s="90"/>
      <c r="M9" s="90"/>
      <c r="N9" s="90"/>
      <c r="O9" s="90"/>
      <c r="P9" s="90"/>
      <c r="Q9" s="90"/>
      <c r="R9" s="90"/>
      <c r="S9" s="90"/>
    </row>
    <row r="10" spans="1:19">
      <c r="A10" s="92" t="s">
        <v>205</v>
      </c>
      <c r="B10" s="90">
        <v>182.46</v>
      </c>
      <c r="C10" s="90">
        <v>167.46</v>
      </c>
      <c r="D10" s="90">
        <v>167.44</v>
      </c>
      <c r="E10" s="90">
        <v>153.44</v>
      </c>
      <c r="F10" s="90">
        <v>152.66999999999999</v>
      </c>
      <c r="G10" s="90">
        <v>152.66999999999999</v>
      </c>
      <c r="H10" s="90">
        <v>152.66999999999999</v>
      </c>
      <c r="I10" s="90">
        <v>152.25</v>
      </c>
      <c r="J10" s="90">
        <v>227.22</v>
      </c>
      <c r="K10" s="90">
        <v>179.6</v>
      </c>
      <c r="L10" s="90">
        <v>329.83</v>
      </c>
      <c r="M10" s="90">
        <v>151.87</v>
      </c>
      <c r="N10" s="90">
        <v>151.86000000000001</v>
      </c>
      <c r="O10" s="90">
        <v>151.86000000000001</v>
      </c>
      <c r="P10" s="90">
        <v>29.65</v>
      </c>
      <c r="Q10" s="90">
        <v>30.23</v>
      </c>
      <c r="R10" s="90">
        <v>30.91</v>
      </c>
      <c r="S10" s="90">
        <v>34.82</v>
      </c>
    </row>
    <row r="11" spans="1:19">
      <c r="A11" s="92" t="s">
        <v>206</v>
      </c>
      <c r="B11" s="90">
        <v>317.70999999999998</v>
      </c>
      <c r="C11" s="90">
        <v>293.76</v>
      </c>
      <c r="D11" s="90">
        <v>233.04</v>
      </c>
      <c r="E11" s="90">
        <v>204.65</v>
      </c>
      <c r="F11" s="90">
        <v>105.26</v>
      </c>
      <c r="G11" s="90">
        <v>121.16</v>
      </c>
      <c r="H11" s="90">
        <v>165.86</v>
      </c>
      <c r="I11" s="90">
        <v>154.91</v>
      </c>
      <c r="J11" s="90">
        <v>218.44</v>
      </c>
      <c r="K11" s="90">
        <v>724.09</v>
      </c>
      <c r="L11" s="90">
        <v>658.74</v>
      </c>
      <c r="M11" s="90">
        <v>810.45</v>
      </c>
      <c r="N11" s="90">
        <v>627.1</v>
      </c>
      <c r="O11" s="90">
        <v>628.03</v>
      </c>
      <c r="P11" s="90">
        <v>701.67</v>
      </c>
      <c r="Q11" s="90">
        <v>1073.67</v>
      </c>
      <c r="R11" s="90">
        <v>1472.87</v>
      </c>
      <c r="S11" s="90">
        <v>1932.22</v>
      </c>
    </row>
    <row r="12" spans="1:19">
      <c r="A12" s="92" t="s">
        <v>210</v>
      </c>
      <c r="B12" s="90">
        <v>9.01</v>
      </c>
      <c r="C12" s="90">
        <v>8.25</v>
      </c>
      <c r="D12" s="90">
        <v>8.18</v>
      </c>
      <c r="E12" s="90">
        <v>6.31</v>
      </c>
      <c r="F12" s="90">
        <v>0.85</v>
      </c>
      <c r="G12" s="90">
        <v>11.05</v>
      </c>
      <c r="H12" s="90">
        <v>13.35</v>
      </c>
      <c r="I12" s="90">
        <v>40.11</v>
      </c>
      <c r="J12" s="90">
        <v>53.91</v>
      </c>
      <c r="K12" s="90">
        <v>362.17</v>
      </c>
      <c r="L12" s="90">
        <v>390.37</v>
      </c>
      <c r="M12" s="90">
        <v>435.58</v>
      </c>
      <c r="N12" s="90">
        <v>413.18</v>
      </c>
      <c r="O12" s="90">
        <v>463.65</v>
      </c>
      <c r="P12" s="90">
        <v>660.81</v>
      </c>
      <c r="Q12" s="90">
        <v>784.24</v>
      </c>
      <c r="R12" s="90">
        <v>898.29</v>
      </c>
      <c r="S12" s="90">
        <v>1227.97</v>
      </c>
    </row>
    <row r="13" spans="1:19">
      <c r="A13" s="92" t="s">
        <v>211</v>
      </c>
      <c r="B13" s="90">
        <v>0</v>
      </c>
      <c r="C13" s="90">
        <v>0</v>
      </c>
      <c r="D13" s="90">
        <v>0</v>
      </c>
      <c r="E13" s="90">
        <v>0</v>
      </c>
      <c r="F13" s="90">
        <v>0</v>
      </c>
      <c r="G13" s="90">
        <v>0</v>
      </c>
      <c r="H13" s="90">
        <v>0</v>
      </c>
      <c r="I13" s="90">
        <v>0</v>
      </c>
      <c r="J13" s="90">
        <v>0</v>
      </c>
      <c r="K13" s="90">
        <v>125</v>
      </c>
      <c r="L13" s="90">
        <v>179.76</v>
      </c>
      <c r="M13" s="90">
        <v>263.51</v>
      </c>
      <c r="N13" s="90">
        <v>263.51</v>
      </c>
      <c r="O13" s="90">
        <v>405.64</v>
      </c>
      <c r="P13" s="90">
        <v>496.54</v>
      </c>
      <c r="Q13" s="90">
        <v>636.52</v>
      </c>
      <c r="R13" s="90">
        <v>653.91</v>
      </c>
      <c r="S13" s="90">
        <v>653.91</v>
      </c>
    </row>
    <row r="14" spans="1:19">
      <c r="A14" s="92" t="s">
        <v>212</v>
      </c>
      <c r="B14" s="90">
        <v>1</v>
      </c>
      <c r="C14" s="90">
        <v>1</v>
      </c>
      <c r="D14" s="90">
        <v>0.95</v>
      </c>
      <c r="E14" s="90">
        <v>0.8</v>
      </c>
      <c r="F14" s="90">
        <v>0</v>
      </c>
      <c r="G14" s="90">
        <v>0</v>
      </c>
      <c r="H14" s="90">
        <v>10</v>
      </c>
      <c r="I14" s="90">
        <v>17.5</v>
      </c>
      <c r="J14" s="90">
        <v>17.5</v>
      </c>
      <c r="K14" s="90">
        <v>1.25</v>
      </c>
      <c r="L14" s="90">
        <v>1.25</v>
      </c>
      <c r="M14" s="90">
        <v>1.25</v>
      </c>
      <c r="N14" s="90">
        <v>1.25</v>
      </c>
      <c r="O14" s="90">
        <v>1.25</v>
      </c>
      <c r="P14" s="90">
        <v>9.1</v>
      </c>
      <c r="Q14" s="90">
        <v>0</v>
      </c>
      <c r="R14" s="90">
        <v>188.33</v>
      </c>
      <c r="S14" s="90">
        <v>188.33</v>
      </c>
    </row>
    <row r="15" spans="1:19">
      <c r="A15" s="92" t="s">
        <v>213</v>
      </c>
      <c r="B15" s="90">
        <v>2.82</v>
      </c>
      <c r="C15" s="90">
        <v>2.74</v>
      </c>
      <c r="D15" s="90">
        <v>2.59</v>
      </c>
      <c r="E15" s="90">
        <v>2</v>
      </c>
      <c r="F15" s="90">
        <v>0.2</v>
      </c>
      <c r="G15" s="90">
        <v>0.1</v>
      </c>
      <c r="H15" s="90">
        <v>0.1</v>
      </c>
      <c r="I15" s="90">
        <v>0</v>
      </c>
      <c r="J15" s="90">
        <v>1</v>
      </c>
      <c r="K15" s="90">
        <v>10.15</v>
      </c>
      <c r="L15" s="90">
        <v>28.95</v>
      </c>
      <c r="M15" s="90">
        <v>21.98</v>
      </c>
      <c r="N15" s="90">
        <v>28.95</v>
      </c>
      <c r="O15" s="90">
        <v>34.25</v>
      </c>
      <c r="P15" s="90">
        <v>218.98</v>
      </c>
      <c r="Q15" s="90">
        <v>0</v>
      </c>
      <c r="R15" s="90">
        <v>52.68</v>
      </c>
      <c r="S15" s="90">
        <v>262.16000000000003</v>
      </c>
    </row>
    <row r="16" spans="1:19">
      <c r="A16" s="92" t="s">
        <v>214</v>
      </c>
      <c r="B16" s="90">
        <v>0.21</v>
      </c>
      <c r="C16" s="90">
        <v>0</v>
      </c>
      <c r="D16" s="90">
        <v>0.02</v>
      </c>
      <c r="E16" s="90">
        <v>0.02</v>
      </c>
      <c r="F16" s="90">
        <v>0</v>
      </c>
      <c r="G16" s="90">
        <v>0</v>
      </c>
      <c r="H16" s="90">
        <v>0</v>
      </c>
      <c r="I16" s="90">
        <v>54.91</v>
      </c>
      <c r="J16" s="90">
        <v>55.31</v>
      </c>
      <c r="K16" s="90">
        <v>116.57</v>
      </c>
      <c r="L16" s="90">
        <v>92.56</v>
      </c>
      <c r="M16" s="90">
        <v>223.5</v>
      </c>
      <c r="N16" s="90">
        <v>214.3</v>
      </c>
      <c r="O16" s="90">
        <v>59.45</v>
      </c>
      <c r="P16" s="90">
        <v>10.75</v>
      </c>
      <c r="Q16" s="90">
        <v>56.86</v>
      </c>
      <c r="R16" s="90">
        <v>0</v>
      </c>
      <c r="S16" s="90">
        <v>9.66</v>
      </c>
    </row>
    <row r="17" spans="1:19">
      <c r="A17" s="93" t="s">
        <v>215</v>
      </c>
      <c r="B17" s="90">
        <v>0.01</v>
      </c>
      <c r="C17" s="90">
        <v>0.01</v>
      </c>
      <c r="D17" s="90">
        <v>0</v>
      </c>
      <c r="E17" s="90">
        <v>0</v>
      </c>
      <c r="F17" s="90">
        <v>45.24</v>
      </c>
      <c r="G17" s="90">
        <v>45.24</v>
      </c>
      <c r="H17" s="90">
        <v>45.24</v>
      </c>
      <c r="I17" s="90">
        <v>6.54</v>
      </c>
      <c r="J17" s="90">
        <v>22.84</v>
      </c>
      <c r="K17" s="90">
        <v>87.09</v>
      </c>
      <c r="L17" s="90">
        <v>73.459999999999994</v>
      </c>
      <c r="M17" s="90">
        <v>91.78</v>
      </c>
      <c r="N17" s="90">
        <v>95.77</v>
      </c>
      <c r="O17" s="90">
        <v>173.59</v>
      </c>
      <c r="P17" s="90">
        <v>46.05</v>
      </c>
      <c r="Q17" s="90">
        <v>366.33</v>
      </c>
      <c r="R17" s="90">
        <v>254.96</v>
      </c>
      <c r="S17" s="90">
        <v>42.88</v>
      </c>
    </row>
    <row r="18" spans="1:19">
      <c r="A18" s="94" t="s">
        <v>208</v>
      </c>
      <c r="B18" s="90">
        <v>513.22</v>
      </c>
      <c r="C18" s="90">
        <v>473.22</v>
      </c>
      <c r="D18" s="90">
        <v>412.22</v>
      </c>
      <c r="E18" s="90">
        <v>367.22</v>
      </c>
      <c r="F18" s="90">
        <v>304.22000000000003</v>
      </c>
      <c r="G18" s="90">
        <v>330.22</v>
      </c>
      <c r="H18" s="90">
        <v>387.22</v>
      </c>
      <c r="I18" s="90">
        <v>426.22</v>
      </c>
      <c r="J18" s="90">
        <v>596.22</v>
      </c>
      <c r="K18" s="90">
        <v>1605.92</v>
      </c>
      <c r="L18" s="90">
        <v>1754.92</v>
      </c>
      <c r="M18" s="90">
        <v>1999.92</v>
      </c>
      <c r="N18" s="90">
        <v>1795.92</v>
      </c>
      <c r="O18" s="90">
        <v>1917.71</v>
      </c>
      <c r="P18" s="90">
        <v>2173.54</v>
      </c>
      <c r="Q18" s="90">
        <v>2947.85</v>
      </c>
      <c r="R18" s="90">
        <v>3551.94</v>
      </c>
      <c r="S18" s="90">
        <v>4351.9399999999996</v>
      </c>
    </row>
    <row r="19" spans="1:19">
      <c r="A19" s="91" t="s">
        <v>216</v>
      </c>
      <c r="B19" s="90"/>
      <c r="C19" s="90"/>
      <c r="D19" s="90"/>
      <c r="E19" s="90"/>
      <c r="F19" s="90"/>
      <c r="G19" s="90"/>
      <c r="H19" s="90"/>
      <c r="I19" s="90"/>
      <c r="J19" s="90"/>
      <c r="K19" s="90"/>
      <c r="L19" s="90"/>
      <c r="M19" s="90"/>
      <c r="N19" s="90"/>
      <c r="O19" s="90"/>
      <c r="P19" s="90"/>
      <c r="Q19" s="90"/>
      <c r="R19" s="90"/>
      <c r="S19" s="90"/>
    </row>
    <row r="20" spans="1:19">
      <c r="A20" s="92" t="s">
        <v>205</v>
      </c>
      <c r="B20" s="90">
        <v>17.97</v>
      </c>
      <c r="C20" s="90">
        <v>35.409999999999997</v>
      </c>
      <c r="D20" s="90">
        <v>60.25</v>
      </c>
      <c r="E20" s="90">
        <v>128.86000000000001</v>
      </c>
      <c r="F20" s="90">
        <v>147.05000000000001</v>
      </c>
      <c r="G20" s="90">
        <v>66.33</v>
      </c>
      <c r="H20" s="90">
        <v>36.869999999999997</v>
      </c>
      <c r="I20" s="90">
        <v>76.44</v>
      </c>
      <c r="J20" s="90">
        <v>34.32</v>
      </c>
      <c r="K20" s="90">
        <v>6.31</v>
      </c>
      <c r="L20" s="90">
        <v>40.4</v>
      </c>
      <c r="M20" s="90">
        <v>23.14</v>
      </c>
      <c r="N20" s="90">
        <v>26.6</v>
      </c>
      <c r="O20" s="90">
        <v>27.95</v>
      </c>
      <c r="P20" s="90">
        <v>44.72</v>
      </c>
      <c r="Q20" s="90">
        <v>7.69</v>
      </c>
      <c r="R20" s="90">
        <v>0</v>
      </c>
      <c r="S20" s="90">
        <v>0.76</v>
      </c>
    </row>
    <row r="21" spans="1:19">
      <c r="A21" s="92" t="s">
        <v>206</v>
      </c>
      <c r="B21" s="90">
        <v>16.79</v>
      </c>
      <c r="C21" s="90">
        <v>16.79</v>
      </c>
      <c r="D21" s="90">
        <v>16.78</v>
      </c>
      <c r="E21" s="90">
        <v>16.78</v>
      </c>
      <c r="F21" s="90">
        <v>15.45</v>
      </c>
      <c r="G21" s="90">
        <v>15.45</v>
      </c>
      <c r="H21" s="90">
        <v>15.45</v>
      </c>
      <c r="I21" s="90">
        <v>15.45</v>
      </c>
      <c r="J21" s="90">
        <v>15.45</v>
      </c>
      <c r="K21" s="90">
        <v>11</v>
      </c>
      <c r="L21" s="90">
        <v>11</v>
      </c>
      <c r="M21" s="90">
        <v>0</v>
      </c>
      <c r="N21" s="90">
        <v>0</v>
      </c>
      <c r="O21" s="90">
        <v>0</v>
      </c>
      <c r="P21" s="90">
        <v>0</v>
      </c>
      <c r="Q21" s="90">
        <v>0</v>
      </c>
      <c r="R21" s="90">
        <v>0</v>
      </c>
      <c r="S21" s="90">
        <v>0</v>
      </c>
    </row>
    <row r="22" spans="1:19">
      <c r="A22" s="92" t="s">
        <v>210</v>
      </c>
      <c r="B22" s="90">
        <v>10.050000000000001</v>
      </c>
      <c r="C22" s="90">
        <v>12.93</v>
      </c>
      <c r="D22" s="90">
        <v>19.2</v>
      </c>
      <c r="E22" s="90">
        <v>22.48</v>
      </c>
      <c r="F22" s="90">
        <v>57.83</v>
      </c>
      <c r="G22" s="90">
        <v>137.16999999999999</v>
      </c>
      <c r="H22" s="90">
        <v>111.12</v>
      </c>
      <c r="I22" s="90">
        <v>77.12</v>
      </c>
      <c r="J22" s="90">
        <v>98.79</v>
      </c>
      <c r="K22" s="90">
        <v>57.47</v>
      </c>
      <c r="L22" s="90">
        <v>21.16</v>
      </c>
      <c r="M22" s="90">
        <v>20.98</v>
      </c>
      <c r="N22" s="90">
        <v>20.75</v>
      </c>
      <c r="O22" s="90">
        <v>0</v>
      </c>
      <c r="P22" s="90">
        <v>0</v>
      </c>
      <c r="Q22" s="90">
        <v>0</v>
      </c>
      <c r="R22" s="90">
        <v>0</v>
      </c>
      <c r="S22" s="90">
        <v>0</v>
      </c>
    </row>
    <row r="23" spans="1:19">
      <c r="A23" s="92" t="s">
        <v>218</v>
      </c>
      <c r="B23" s="90">
        <v>96.95</v>
      </c>
      <c r="C23" s="90">
        <v>106.35</v>
      </c>
      <c r="D23" s="90">
        <v>107.46</v>
      </c>
      <c r="E23" s="90">
        <v>126.16</v>
      </c>
      <c r="F23" s="90">
        <v>124.42</v>
      </c>
      <c r="G23" s="90">
        <v>124.61</v>
      </c>
      <c r="H23" s="90">
        <v>147.32</v>
      </c>
      <c r="I23" s="90">
        <v>133.16999999999999</v>
      </c>
      <c r="J23" s="90">
        <v>71.37</v>
      </c>
      <c r="K23" s="90">
        <v>57.95</v>
      </c>
      <c r="L23" s="90">
        <v>52.58</v>
      </c>
      <c r="M23" s="90">
        <v>42.07</v>
      </c>
      <c r="N23" s="90">
        <v>32.07</v>
      </c>
      <c r="O23" s="90">
        <v>0</v>
      </c>
      <c r="P23" s="90">
        <v>0</v>
      </c>
      <c r="Q23" s="90">
        <v>0</v>
      </c>
      <c r="R23" s="90">
        <v>0</v>
      </c>
      <c r="S23" s="90">
        <v>0</v>
      </c>
    </row>
    <row r="24" spans="1:19">
      <c r="A24" s="92" t="s">
        <v>219</v>
      </c>
      <c r="B24" s="90">
        <v>153.5</v>
      </c>
      <c r="C24" s="90">
        <v>155.79</v>
      </c>
      <c r="D24" s="90">
        <v>141.15</v>
      </c>
      <c r="E24" s="90">
        <v>138.46</v>
      </c>
      <c r="F24" s="90">
        <v>147.32</v>
      </c>
      <c r="G24" s="90">
        <v>156.71</v>
      </c>
      <c r="H24" s="90">
        <v>138.49</v>
      </c>
      <c r="I24" s="90">
        <v>123.11</v>
      </c>
      <c r="J24" s="90">
        <v>147.56</v>
      </c>
      <c r="K24" s="90">
        <v>115.81</v>
      </c>
      <c r="L24" s="90">
        <v>106.31</v>
      </c>
      <c r="M24" s="90">
        <v>98</v>
      </c>
      <c r="N24" s="90">
        <v>12</v>
      </c>
      <c r="O24" s="90">
        <v>0</v>
      </c>
      <c r="P24" s="90">
        <v>0</v>
      </c>
      <c r="Q24" s="90">
        <v>0</v>
      </c>
      <c r="R24" s="90">
        <v>0</v>
      </c>
      <c r="S24" s="90">
        <v>0</v>
      </c>
    </row>
    <row r="25" spans="1:19">
      <c r="A25" s="92" t="s">
        <v>220</v>
      </c>
      <c r="B25" s="90">
        <v>38.520000000000003</v>
      </c>
      <c r="C25" s="90">
        <v>46.26</v>
      </c>
      <c r="D25" s="90">
        <v>42.62</v>
      </c>
      <c r="E25" s="90">
        <v>47.2</v>
      </c>
      <c r="F25" s="90">
        <v>46.19</v>
      </c>
      <c r="G25" s="90">
        <v>82.39</v>
      </c>
      <c r="H25" s="90">
        <v>97.34</v>
      </c>
      <c r="I25" s="90">
        <v>80.58</v>
      </c>
      <c r="J25" s="90">
        <v>57.39</v>
      </c>
      <c r="K25" s="90">
        <v>48.08</v>
      </c>
      <c r="L25" s="90">
        <v>38.08</v>
      </c>
      <c r="M25" s="90">
        <v>30.03</v>
      </c>
      <c r="N25" s="90">
        <v>23</v>
      </c>
      <c r="O25" s="90">
        <v>0</v>
      </c>
      <c r="P25" s="90">
        <v>0</v>
      </c>
      <c r="Q25" s="90">
        <v>0</v>
      </c>
      <c r="R25" s="90">
        <v>0</v>
      </c>
      <c r="S25" s="90">
        <v>0</v>
      </c>
    </row>
    <row r="26" spans="1:19">
      <c r="A26" s="92" t="s">
        <v>221</v>
      </c>
      <c r="B26" s="90">
        <v>21.06</v>
      </c>
      <c r="C26" s="90">
        <v>27.54</v>
      </c>
      <c r="D26" s="90">
        <v>29.78</v>
      </c>
      <c r="E26" s="90">
        <v>32.85</v>
      </c>
      <c r="F26" s="90">
        <v>40.76</v>
      </c>
      <c r="G26" s="90">
        <v>41.17</v>
      </c>
      <c r="H26" s="90">
        <v>42.98</v>
      </c>
      <c r="I26" s="90">
        <v>43.99</v>
      </c>
      <c r="J26" s="90">
        <v>34.380000000000003</v>
      </c>
      <c r="K26" s="90">
        <v>28.25</v>
      </c>
      <c r="L26" s="90">
        <v>15.46</v>
      </c>
      <c r="M26" s="90">
        <v>13.86</v>
      </c>
      <c r="N26" s="90">
        <v>12.9</v>
      </c>
      <c r="O26" s="90">
        <v>0</v>
      </c>
      <c r="P26" s="90">
        <v>0</v>
      </c>
      <c r="Q26" s="90">
        <v>0</v>
      </c>
      <c r="R26" s="90">
        <v>0</v>
      </c>
      <c r="S26" s="90">
        <v>0</v>
      </c>
    </row>
    <row r="27" spans="1:19">
      <c r="A27" s="92" t="s">
        <v>243</v>
      </c>
      <c r="B27" s="90">
        <v>9.4</v>
      </c>
      <c r="C27" s="90">
        <v>11.46</v>
      </c>
      <c r="D27" s="90">
        <v>21</v>
      </c>
      <c r="E27" s="90">
        <v>24.88</v>
      </c>
      <c r="F27" s="90">
        <v>34.08</v>
      </c>
      <c r="G27" s="90">
        <v>79.34</v>
      </c>
      <c r="H27" s="90">
        <v>103.12</v>
      </c>
      <c r="I27" s="90">
        <v>92.9</v>
      </c>
      <c r="J27" s="90">
        <v>126.81</v>
      </c>
      <c r="K27" s="90">
        <v>55.17</v>
      </c>
      <c r="L27" s="90">
        <v>46.38</v>
      </c>
      <c r="M27" s="90">
        <v>40.33</v>
      </c>
      <c r="N27" s="90">
        <v>19.559999999999999</v>
      </c>
      <c r="O27" s="90">
        <v>0</v>
      </c>
      <c r="P27" s="90">
        <v>0</v>
      </c>
      <c r="Q27" s="90">
        <v>0</v>
      </c>
      <c r="R27" s="90">
        <v>0</v>
      </c>
      <c r="S27" s="90">
        <v>1002.06</v>
      </c>
    </row>
    <row r="28" spans="1:19">
      <c r="A28" s="93" t="s">
        <v>244</v>
      </c>
      <c r="B28" s="90">
        <v>125.91</v>
      </c>
      <c r="C28" s="90">
        <v>156.62</v>
      </c>
      <c r="D28" s="90">
        <v>169.4</v>
      </c>
      <c r="E28" s="90">
        <v>199.98</v>
      </c>
      <c r="F28" s="90">
        <v>260.55</v>
      </c>
      <c r="G28" s="90">
        <v>285.47000000000003</v>
      </c>
      <c r="H28" s="90">
        <v>349.95</v>
      </c>
      <c r="I28" s="90">
        <v>509.89</v>
      </c>
      <c r="J28" s="90">
        <v>661.57</v>
      </c>
      <c r="K28" s="90">
        <v>582.94000000000005</v>
      </c>
      <c r="L28" s="90">
        <v>571.61</v>
      </c>
      <c r="M28" s="90">
        <v>389.26</v>
      </c>
      <c r="N28" s="90">
        <v>240.8</v>
      </c>
      <c r="O28" s="90">
        <v>123.74</v>
      </c>
      <c r="P28" s="90">
        <v>66.98</v>
      </c>
      <c r="Q28" s="90">
        <v>14</v>
      </c>
      <c r="R28" s="90">
        <v>0</v>
      </c>
      <c r="S28" s="90">
        <v>65.180000000000007</v>
      </c>
    </row>
    <row r="29" spans="1:19">
      <c r="A29" s="94" t="s">
        <v>237</v>
      </c>
      <c r="B29" s="90">
        <v>490.15</v>
      </c>
      <c r="C29" s="90">
        <v>569.15</v>
      </c>
      <c r="D29" s="90">
        <v>607.64</v>
      </c>
      <c r="E29" s="90">
        <v>737.65</v>
      </c>
      <c r="F29" s="90">
        <v>873.65</v>
      </c>
      <c r="G29" s="90">
        <v>988.64</v>
      </c>
      <c r="H29" s="90">
        <v>1042.6400000000001</v>
      </c>
      <c r="I29" s="90">
        <v>1152.6500000000001</v>
      </c>
      <c r="J29" s="90">
        <v>1247.6400000000001</v>
      </c>
      <c r="K29" s="90">
        <v>962.98</v>
      </c>
      <c r="L29" s="90">
        <v>902.98</v>
      </c>
      <c r="M29" s="90">
        <v>657.67</v>
      </c>
      <c r="N29" s="90">
        <v>387.68</v>
      </c>
      <c r="O29" s="90">
        <v>151.69</v>
      </c>
      <c r="P29" s="90">
        <v>111.69</v>
      </c>
      <c r="Q29" s="90">
        <v>21.69</v>
      </c>
      <c r="R29" s="90">
        <v>0</v>
      </c>
      <c r="S29" s="90">
        <v>1068</v>
      </c>
    </row>
    <row r="30" spans="1:19">
      <c r="A30" s="95" t="s">
        <v>245</v>
      </c>
      <c r="B30" s="90"/>
      <c r="C30" s="90"/>
      <c r="D30" s="90"/>
      <c r="E30" s="90"/>
      <c r="F30" s="90"/>
      <c r="G30" s="90"/>
      <c r="H30" s="90"/>
      <c r="I30" s="90"/>
      <c r="J30" s="90"/>
      <c r="K30" s="90"/>
      <c r="L30" s="90"/>
      <c r="M30" s="90"/>
      <c r="N30" s="90"/>
      <c r="O30" s="90"/>
      <c r="P30" s="90"/>
      <c r="Q30" s="90"/>
      <c r="R30" s="90"/>
      <c r="S30" s="90"/>
    </row>
    <row r="31" spans="1:19">
      <c r="A31" s="93" t="s">
        <v>229</v>
      </c>
      <c r="B31" s="90"/>
      <c r="C31" s="90"/>
      <c r="D31" s="90"/>
      <c r="E31" s="90"/>
      <c r="F31" s="90"/>
      <c r="G31" s="90"/>
      <c r="H31" s="90"/>
      <c r="I31" s="90"/>
      <c r="J31" s="90"/>
      <c r="K31" s="90">
        <v>0</v>
      </c>
      <c r="L31" s="90">
        <v>4.58</v>
      </c>
      <c r="M31" s="90">
        <v>4.96</v>
      </c>
      <c r="N31" s="90">
        <v>5.53</v>
      </c>
      <c r="O31" s="90">
        <v>6.27</v>
      </c>
      <c r="P31" s="90">
        <v>56.27</v>
      </c>
      <c r="Q31" s="90">
        <v>115.51</v>
      </c>
      <c r="R31" s="90">
        <v>263.5</v>
      </c>
      <c r="S31" s="90">
        <v>313.55</v>
      </c>
    </row>
    <row r="32" spans="1:19">
      <c r="A32" s="96" t="s">
        <v>230</v>
      </c>
      <c r="B32" s="90"/>
      <c r="C32" s="90"/>
      <c r="D32" s="90"/>
      <c r="E32" s="90"/>
      <c r="F32" s="90"/>
      <c r="G32" s="90"/>
      <c r="H32" s="90"/>
      <c r="I32" s="90"/>
      <c r="J32" s="90"/>
      <c r="K32" s="90">
        <v>93.11</v>
      </c>
      <c r="L32" s="90">
        <v>113.31</v>
      </c>
      <c r="M32" s="90">
        <v>137.93</v>
      </c>
      <c r="N32" s="90">
        <v>162.36000000000001</v>
      </c>
      <c r="O32" s="90">
        <v>132.83000000000001</v>
      </c>
      <c r="P32" s="90">
        <v>245.16</v>
      </c>
      <c r="Q32" s="90">
        <v>327.85</v>
      </c>
      <c r="R32" s="90">
        <v>248.79</v>
      </c>
      <c r="S32" s="90">
        <v>149.36000000000001</v>
      </c>
    </row>
    <row r="33" spans="1:19" ht="10.5" customHeight="1">
      <c r="A33" s="93" t="s">
        <v>231</v>
      </c>
      <c r="B33" s="90"/>
      <c r="C33" s="90"/>
      <c r="D33" s="90"/>
      <c r="E33" s="90"/>
      <c r="F33" s="90"/>
      <c r="G33" s="90"/>
      <c r="H33" s="90"/>
      <c r="I33" s="90"/>
      <c r="J33" s="90"/>
      <c r="K33" s="90"/>
      <c r="L33" s="90">
        <v>0</v>
      </c>
      <c r="M33" s="90">
        <v>0</v>
      </c>
      <c r="N33" s="90">
        <v>0</v>
      </c>
      <c r="O33" s="90">
        <v>0</v>
      </c>
      <c r="P33" s="90">
        <v>0</v>
      </c>
      <c r="Q33" s="90">
        <v>0</v>
      </c>
      <c r="R33" s="90">
        <v>0.4</v>
      </c>
      <c r="S33" s="90">
        <v>0.74</v>
      </c>
    </row>
    <row r="34" spans="1:19" ht="10.5" customHeight="1">
      <c r="A34" s="94" t="s">
        <v>237</v>
      </c>
      <c r="B34" s="90"/>
      <c r="C34" s="90"/>
      <c r="D34" s="90"/>
      <c r="E34" s="90"/>
      <c r="F34" s="90"/>
      <c r="G34" s="90"/>
      <c r="H34" s="90"/>
      <c r="I34" s="90"/>
      <c r="J34" s="90"/>
      <c r="K34" s="90">
        <v>93.11</v>
      </c>
      <c r="L34" s="90">
        <v>117.89</v>
      </c>
      <c r="M34" s="90">
        <v>142.88999999999999</v>
      </c>
      <c r="N34" s="90">
        <v>167.89</v>
      </c>
      <c r="O34" s="90">
        <v>139.1</v>
      </c>
      <c r="P34" s="90">
        <v>301.44</v>
      </c>
      <c r="Q34" s="90">
        <v>443.36</v>
      </c>
      <c r="R34" s="90">
        <v>512.69000000000005</v>
      </c>
      <c r="S34" s="90">
        <v>463.65</v>
      </c>
    </row>
    <row r="35" spans="1:19" ht="10.5" customHeight="1">
      <c r="A35" s="97" t="s">
        <v>242</v>
      </c>
      <c r="B35" s="90"/>
      <c r="C35" s="90"/>
      <c r="D35" s="90"/>
      <c r="E35" s="90"/>
      <c r="F35" s="90"/>
      <c r="G35" s="90"/>
      <c r="H35" s="90"/>
      <c r="I35" s="90"/>
      <c r="J35" s="90"/>
      <c r="K35" s="90"/>
      <c r="L35" s="90"/>
      <c r="M35" s="90"/>
      <c r="N35" s="90"/>
      <c r="O35" s="90"/>
      <c r="P35" s="90"/>
      <c r="Q35" s="90"/>
      <c r="R35" s="90"/>
      <c r="S35" s="90"/>
    </row>
    <row r="36" spans="1:19" ht="10.5" customHeight="1">
      <c r="A36" s="98" t="s">
        <v>232</v>
      </c>
      <c r="B36" s="90">
        <v>13.75</v>
      </c>
      <c r="C36" s="90">
        <v>13.75</v>
      </c>
      <c r="D36" s="90">
        <v>13.75</v>
      </c>
      <c r="E36" s="90">
        <v>11.12</v>
      </c>
      <c r="F36" s="90">
        <v>8.02</v>
      </c>
      <c r="G36" s="90">
        <v>8.02</v>
      </c>
      <c r="H36" s="90">
        <v>3.28</v>
      </c>
      <c r="I36" s="90" t="s">
        <v>227</v>
      </c>
      <c r="J36" s="90" t="s">
        <v>227</v>
      </c>
      <c r="K36" s="90"/>
      <c r="L36" s="90"/>
      <c r="M36" s="90"/>
      <c r="N36" s="90">
        <v>0</v>
      </c>
      <c r="O36" s="90">
        <v>0</v>
      </c>
      <c r="P36" s="90">
        <v>0</v>
      </c>
      <c r="Q36" s="90">
        <v>0</v>
      </c>
      <c r="R36" s="90">
        <v>0</v>
      </c>
      <c r="S36" s="90">
        <v>0</v>
      </c>
    </row>
    <row r="37" spans="1:19" ht="10.5" customHeight="1">
      <c r="A37" s="98" t="s">
        <v>246</v>
      </c>
      <c r="B37" s="90">
        <v>217.82</v>
      </c>
      <c r="C37" s="90">
        <v>217.82</v>
      </c>
      <c r="D37" s="90">
        <v>258.7</v>
      </c>
      <c r="E37" s="90">
        <v>264.52</v>
      </c>
      <c r="F37" s="90">
        <v>264.52</v>
      </c>
      <c r="G37" s="90">
        <v>299.27</v>
      </c>
      <c r="H37" s="90">
        <v>386</v>
      </c>
      <c r="I37" s="90">
        <v>365</v>
      </c>
      <c r="J37" s="90">
        <v>388.81</v>
      </c>
      <c r="K37" s="90">
        <v>417.17</v>
      </c>
      <c r="L37" s="90">
        <v>472.23</v>
      </c>
      <c r="M37" s="90">
        <v>472.23</v>
      </c>
      <c r="N37" s="90">
        <v>475.58</v>
      </c>
      <c r="O37" s="90">
        <v>447.22</v>
      </c>
      <c r="P37" s="90">
        <v>480.04</v>
      </c>
      <c r="Q37" s="90">
        <v>480.04</v>
      </c>
      <c r="R37" s="90">
        <v>520</v>
      </c>
      <c r="S37" s="90">
        <v>487.11</v>
      </c>
    </row>
    <row r="38" spans="1:19" ht="10.5" customHeight="1">
      <c r="A38" s="98" t="s">
        <v>247</v>
      </c>
      <c r="B38" s="90">
        <v>870.35</v>
      </c>
      <c r="C38" s="90">
        <v>1267.55</v>
      </c>
      <c r="D38" s="90">
        <v>1274.22</v>
      </c>
      <c r="E38" s="90">
        <v>1329.43</v>
      </c>
      <c r="F38" s="90">
        <v>1329.43</v>
      </c>
      <c r="G38" s="90">
        <v>1296.27</v>
      </c>
      <c r="H38" s="90">
        <v>1389.13</v>
      </c>
      <c r="I38" s="90">
        <v>1389.14</v>
      </c>
      <c r="J38" s="90">
        <v>1010.62</v>
      </c>
      <c r="K38" s="90">
        <v>499.28</v>
      </c>
      <c r="L38" s="90">
        <v>422.39</v>
      </c>
      <c r="M38" s="90">
        <v>345.4</v>
      </c>
      <c r="N38" s="90">
        <v>346.98</v>
      </c>
      <c r="O38" s="90">
        <v>277.35000000000002</v>
      </c>
      <c r="P38" s="90">
        <v>33.94</v>
      </c>
      <c r="Q38" s="90">
        <v>22.96</v>
      </c>
      <c r="R38" s="90">
        <v>16.97</v>
      </c>
      <c r="S38" s="90">
        <v>15.8</v>
      </c>
    </row>
    <row r="39" spans="1:19" ht="10.5" customHeight="1">
      <c r="A39" s="99" t="s">
        <v>233</v>
      </c>
      <c r="B39" s="90">
        <v>600.78</v>
      </c>
      <c r="C39" s="90">
        <v>979.29</v>
      </c>
      <c r="D39" s="90">
        <v>991.66</v>
      </c>
      <c r="E39" s="90">
        <v>1070.22</v>
      </c>
      <c r="F39" s="90">
        <v>1070.22</v>
      </c>
      <c r="G39" s="90">
        <v>1070.22</v>
      </c>
      <c r="H39" s="90">
        <v>1163.08</v>
      </c>
      <c r="I39" s="90">
        <v>1163.0899999999999</v>
      </c>
      <c r="J39" s="90">
        <v>784.57</v>
      </c>
      <c r="K39" s="90">
        <v>183.8</v>
      </c>
      <c r="L39" s="90">
        <v>86.4</v>
      </c>
      <c r="M39" s="90">
        <v>0</v>
      </c>
      <c r="N39" s="90">
        <v>0</v>
      </c>
      <c r="O39" s="90">
        <v>0</v>
      </c>
      <c r="P39" s="90">
        <v>0</v>
      </c>
      <c r="Q39" s="90">
        <v>0</v>
      </c>
      <c r="R39" s="90">
        <v>0</v>
      </c>
      <c r="S39" s="90">
        <v>0</v>
      </c>
    </row>
    <row r="40" spans="1:19">
      <c r="A40" s="100" t="s">
        <v>234</v>
      </c>
      <c r="B40" s="90">
        <v>269.57</v>
      </c>
      <c r="C40" s="90">
        <v>140.91</v>
      </c>
      <c r="D40" s="90">
        <v>135.21</v>
      </c>
      <c r="E40" s="90">
        <v>111.86</v>
      </c>
      <c r="F40" s="90">
        <v>111.86</v>
      </c>
      <c r="G40" s="90">
        <v>78.7</v>
      </c>
      <c r="H40" s="90">
        <v>78.7</v>
      </c>
      <c r="I40" s="90">
        <v>78.7</v>
      </c>
      <c r="J40" s="90">
        <v>78.7</v>
      </c>
      <c r="K40" s="90">
        <v>94.46</v>
      </c>
      <c r="L40" s="90">
        <v>94.46</v>
      </c>
      <c r="M40" s="90">
        <v>94.46</v>
      </c>
      <c r="N40" s="90">
        <v>94.46</v>
      </c>
      <c r="O40" s="90">
        <v>94.46</v>
      </c>
      <c r="P40" s="90">
        <v>15.76</v>
      </c>
      <c r="Q40" s="90">
        <v>15.76</v>
      </c>
      <c r="R40" s="90">
        <v>15.76</v>
      </c>
      <c r="S40" s="90">
        <v>15.76</v>
      </c>
    </row>
    <row r="41" spans="1:19">
      <c r="A41" s="101" t="s">
        <v>235</v>
      </c>
      <c r="B41" s="90">
        <v>0</v>
      </c>
      <c r="C41" s="90">
        <v>147.35</v>
      </c>
      <c r="D41" s="90">
        <v>147.35</v>
      </c>
      <c r="E41" s="90">
        <v>147.35</v>
      </c>
      <c r="F41" s="90">
        <v>147.35</v>
      </c>
      <c r="G41" s="90">
        <v>147.35</v>
      </c>
      <c r="H41" s="90">
        <v>147.35</v>
      </c>
      <c r="I41" s="90">
        <v>147.35</v>
      </c>
      <c r="J41" s="90">
        <v>147.35</v>
      </c>
      <c r="K41" s="90">
        <v>147.35</v>
      </c>
      <c r="L41" s="90">
        <v>147.35</v>
      </c>
      <c r="M41" s="90">
        <v>147.35</v>
      </c>
      <c r="N41" s="90">
        <v>147.35</v>
      </c>
      <c r="O41" s="90">
        <v>147.35</v>
      </c>
      <c r="P41" s="90">
        <v>0</v>
      </c>
      <c r="Q41" s="90">
        <v>0</v>
      </c>
      <c r="R41" s="90">
        <v>0</v>
      </c>
      <c r="S41" s="90">
        <v>0</v>
      </c>
    </row>
    <row r="42" spans="1:19">
      <c r="A42" s="92" t="s">
        <v>236</v>
      </c>
      <c r="B42" s="90">
        <v>0</v>
      </c>
      <c r="C42" s="90">
        <v>0</v>
      </c>
      <c r="D42" s="90">
        <v>0</v>
      </c>
      <c r="E42" s="90">
        <v>0</v>
      </c>
      <c r="F42" s="90">
        <v>0</v>
      </c>
      <c r="G42" s="90">
        <v>0</v>
      </c>
      <c r="H42" s="90">
        <v>0</v>
      </c>
      <c r="I42" s="90">
        <v>0</v>
      </c>
      <c r="J42" s="90">
        <v>0</v>
      </c>
      <c r="K42" s="90">
        <v>73.67</v>
      </c>
      <c r="L42" s="90">
        <v>94.18</v>
      </c>
      <c r="M42" s="90">
        <v>103.59</v>
      </c>
      <c r="N42" s="90">
        <v>105.17</v>
      </c>
      <c r="O42" s="90">
        <v>35.54</v>
      </c>
      <c r="P42" s="90">
        <v>18.18</v>
      </c>
      <c r="Q42" s="90">
        <v>7.2</v>
      </c>
      <c r="R42" s="90">
        <v>1.21</v>
      </c>
      <c r="S42" s="90">
        <v>0.04</v>
      </c>
    </row>
    <row r="43" spans="1:19">
      <c r="A43" s="102" t="s">
        <v>237</v>
      </c>
      <c r="B43" s="90">
        <v>1101.92</v>
      </c>
      <c r="C43" s="90">
        <v>1499.12</v>
      </c>
      <c r="D43" s="90">
        <v>1546.67</v>
      </c>
      <c r="E43" s="90">
        <v>1605.07</v>
      </c>
      <c r="F43" s="90">
        <v>1601.97</v>
      </c>
      <c r="G43" s="90">
        <v>1603.56</v>
      </c>
      <c r="H43" s="90">
        <v>1778.41</v>
      </c>
      <c r="I43" s="90">
        <v>1754.14</v>
      </c>
      <c r="J43" s="90">
        <v>1399.43</v>
      </c>
      <c r="K43" s="90">
        <v>916.45</v>
      </c>
      <c r="L43" s="90">
        <v>894.62</v>
      </c>
      <c r="M43" s="90">
        <v>817.63</v>
      </c>
      <c r="N43" s="90">
        <v>822.56</v>
      </c>
      <c r="O43" s="90">
        <v>724.57</v>
      </c>
      <c r="P43" s="90">
        <v>513.98</v>
      </c>
      <c r="Q43" s="90">
        <v>503</v>
      </c>
      <c r="R43" s="90">
        <v>536.97</v>
      </c>
      <c r="S43" s="90">
        <v>502.91</v>
      </c>
    </row>
    <row r="44" spans="1:19">
      <c r="A44" s="103" t="s">
        <v>238</v>
      </c>
      <c r="B44" s="90"/>
      <c r="C44" s="90"/>
      <c r="D44" s="90"/>
      <c r="E44" s="90"/>
      <c r="F44" s="90"/>
      <c r="G44" s="90"/>
      <c r="H44" s="90"/>
      <c r="I44" s="90"/>
      <c r="J44" s="90"/>
      <c r="K44" s="90"/>
      <c r="L44" s="90"/>
      <c r="M44" s="90"/>
      <c r="N44" s="90"/>
      <c r="O44" s="90"/>
      <c r="P44" s="90"/>
      <c r="Q44" s="90"/>
      <c r="R44" s="90"/>
      <c r="S44" s="90"/>
    </row>
    <row r="45" spans="1:19">
      <c r="A45" s="104" t="s">
        <v>248</v>
      </c>
      <c r="B45" s="90">
        <v>1056.98</v>
      </c>
      <c r="C45" s="90">
        <v>1444.73</v>
      </c>
      <c r="D45" s="90">
        <v>1632.8</v>
      </c>
      <c r="E45" s="90">
        <v>1754.35</v>
      </c>
      <c r="F45" s="90">
        <v>1806.61</v>
      </c>
      <c r="G45" s="90">
        <v>1596.51</v>
      </c>
      <c r="H45" s="90">
        <v>2211.5700000000002</v>
      </c>
      <c r="I45" s="90">
        <v>2036.27</v>
      </c>
      <c r="J45" s="90">
        <v>1739.97</v>
      </c>
      <c r="K45" s="90">
        <v>2368.5700000000002</v>
      </c>
      <c r="L45" s="90">
        <v>1913.88</v>
      </c>
      <c r="M45" s="90">
        <v>1744.58</v>
      </c>
      <c r="N45" s="90">
        <v>1580.5</v>
      </c>
      <c r="O45" s="90">
        <v>2010.19</v>
      </c>
      <c r="P45" s="90">
        <v>2368.58</v>
      </c>
      <c r="Q45" s="90">
        <v>2888.33</v>
      </c>
      <c r="R45" s="90">
        <v>3862.15</v>
      </c>
      <c r="S45" s="90">
        <v>3654.13</v>
      </c>
    </row>
    <row r="46" spans="1:19">
      <c r="A46" s="92" t="s">
        <v>239</v>
      </c>
      <c r="B46" s="90">
        <v>1000.81</v>
      </c>
      <c r="C46" s="90">
        <v>888.57</v>
      </c>
      <c r="D46" s="90">
        <v>818.93</v>
      </c>
      <c r="E46" s="90">
        <v>754</v>
      </c>
      <c r="F46" s="90">
        <v>773.78</v>
      </c>
      <c r="G46" s="90">
        <v>1028.06</v>
      </c>
      <c r="H46" s="90">
        <v>1265.9100000000001</v>
      </c>
      <c r="I46" s="90">
        <v>1817.66</v>
      </c>
      <c r="J46" s="90">
        <v>2539.29</v>
      </c>
      <c r="K46" s="90">
        <v>3946.93</v>
      </c>
      <c r="L46" s="90">
        <v>4379.63</v>
      </c>
      <c r="M46" s="90">
        <v>4855.07</v>
      </c>
      <c r="N46" s="90">
        <v>5886.14</v>
      </c>
      <c r="O46" s="90">
        <v>6583.64</v>
      </c>
      <c r="P46" s="90">
        <v>7214.06</v>
      </c>
      <c r="Q46" s="90">
        <v>7194.91</v>
      </c>
      <c r="R46" s="90">
        <v>8299.58</v>
      </c>
      <c r="S46" s="90">
        <v>10594.09</v>
      </c>
    </row>
    <row r="47" spans="1:19">
      <c r="A47" s="92" t="s">
        <v>240</v>
      </c>
      <c r="B47" s="90">
        <v>487.82</v>
      </c>
      <c r="C47" s="90">
        <v>729.82</v>
      </c>
      <c r="D47" s="90">
        <v>754.05</v>
      </c>
      <c r="E47" s="90">
        <v>915.84</v>
      </c>
      <c r="F47" s="90">
        <v>1008.7</v>
      </c>
      <c r="G47" s="90">
        <v>1216.0999999999999</v>
      </c>
      <c r="H47" s="90">
        <v>1489.48</v>
      </c>
      <c r="I47" s="90">
        <v>1581.77</v>
      </c>
      <c r="J47" s="90">
        <v>1725.11</v>
      </c>
      <c r="K47" s="90">
        <v>2149.0300000000002</v>
      </c>
      <c r="L47" s="90">
        <v>2319.86</v>
      </c>
      <c r="M47" s="90">
        <v>2156.77</v>
      </c>
      <c r="N47" s="90">
        <v>2004.44</v>
      </c>
      <c r="O47" s="90">
        <v>1783.78</v>
      </c>
      <c r="P47" s="90">
        <v>2021.31</v>
      </c>
      <c r="Q47" s="90">
        <v>2484.17</v>
      </c>
      <c r="R47" s="90">
        <v>2644.25</v>
      </c>
      <c r="S47" s="90">
        <v>4172.3599999999997</v>
      </c>
    </row>
    <row r="48" spans="1:19">
      <c r="A48" s="105" t="s">
        <v>241</v>
      </c>
      <c r="B48" s="90">
        <v>2545.61</v>
      </c>
      <c r="C48" s="90">
        <v>3063.12</v>
      </c>
      <c r="D48" s="90">
        <v>3205.78</v>
      </c>
      <c r="E48" s="90">
        <v>3424.19</v>
      </c>
      <c r="F48" s="90">
        <v>3589.09</v>
      </c>
      <c r="G48" s="90">
        <v>3840.67</v>
      </c>
      <c r="H48" s="90">
        <v>4966.96</v>
      </c>
      <c r="I48" s="90">
        <v>5435.7</v>
      </c>
      <c r="J48" s="90">
        <v>6004.37</v>
      </c>
      <c r="K48" s="90">
        <v>8464.5300000000007</v>
      </c>
      <c r="L48" s="90">
        <v>8613.3700000000008</v>
      </c>
      <c r="M48" s="90">
        <v>8756.42</v>
      </c>
      <c r="N48" s="90">
        <v>9471.08</v>
      </c>
      <c r="O48" s="90">
        <v>10377.6</v>
      </c>
      <c r="P48" s="90">
        <v>11603.95</v>
      </c>
      <c r="Q48" s="90">
        <v>12567.41</v>
      </c>
      <c r="R48" s="90">
        <v>14805.97</v>
      </c>
      <c r="S48" s="90">
        <v>18420.57</v>
      </c>
    </row>
  </sheetData>
  <mergeCells count="1">
    <mergeCell ref="A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zoomScale="90" zoomScaleNormal="90" zoomScaleSheetLayoutView="106" workbookViewId="0">
      <selection activeCell="W44" sqref="W38:W44"/>
    </sheetView>
  </sheetViews>
  <sheetFormatPr defaultColWidth="12.6640625" defaultRowHeight="11.25"/>
  <cols>
    <col min="1" max="1" width="38.83203125" style="106" customWidth="1"/>
    <col min="2" max="2" width="14.83203125" style="106" hidden="1" customWidth="1"/>
    <col min="3" max="4" width="13.5" style="106" hidden="1" customWidth="1"/>
    <col min="5" max="6" width="13.5" style="106" customWidth="1"/>
    <col min="7" max="7" width="14.83203125" style="106" bestFit="1" customWidth="1"/>
    <col min="8" max="10" width="14.83203125" style="106" customWidth="1"/>
    <col min="11" max="11" width="16.6640625" style="106" customWidth="1"/>
    <col min="12" max="12" width="14.83203125" style="106" customWidth="1"/>
    <col min="13" max="13" width="14.83203125" style="106" bestFit="1" customWidth="1"/>
    <col min="14" max="14" width="14.83203125" style="106" customWidth="1"/>
    <col min="15" max="15" width="20" style="106" customWidth="1"/>
    <col min="16" max="16" width="16.1640625" style="106" hidden="1" customWidth="1"/>
    <col min="17" max="17" width="16" style="106" customWidth="1"/>
    <col min="18" max="253" width="12.6640625" style="106"/>
    <col min="254" max="254" width="38.83203125" style="106" customWidth="1"/>
    <col min="255" max="257" width="0" style="106" hidden="1" customWidth="1"/>
    <col min="258" max="259" width="13.5" style="106" customWidth="1"/>
    <col min="260" max="260" width="14.83203125" style="106" bestFit="1" customWidth="1"/>
    <col min="261" max="263" width="14.83203125" style="106" customWidth="1"/>
    <col min="264" max="264" width="16.6640625" style="106" customWidth="1"/>
    <col min="265" max="265" width="14.83203125" style="106" customWidth="1"/>
    <col min="266" max="266" width="14.83203125" style="106" bestFit="1" customWidth="1"/>
    <col min="267" max="268" width="14.83203125" style="106" customWidth="1"/>
    <col min="269" max="269" width="0" style="106" hidden="1" customWidth="1"/>
    <col min="270" max="271" width="15.5" style="106" bestFit="1" customWidth="1"/>
    <col min="272" max="509" width="12.6640625" style="106"/>
    <col min="510" max="510" width="38.83203125" style="106" customWidth="1"/>
    <col min="511" max="513" width="0" style="106" hidden="1" customWidth="1"/>
    <col min="514" max="515" width="13.5" style="106" customWidth="1"/>
    <col min="516" max="516" width="14.83203125" style="106" bestFit="1" customWidth="1"/>
    <col min="517" max="519" width="14.83203125" style="106" customWidth="1"/>
    <col min="520" max="520" width="16.6640625" style="106" customWidth="1"/>
    <col min="521" max="521" width="14.83203125" style="106" customWidth="1"/>
    <col min="522" max="522" width="14.83203125" style="106" bestFit="1" customWidth="1"/>
    <col min="523" max="524" width="14.83203125" style="106" customWidth="1"/>
    <col min="525" max="525" width="0" style="106" hidden="1" customWidth="1"/>
    <col min="526" max="527" width="15.5" style="106" bestFit="1" customWidth="1"/>
    <col min="528" max="765" width="12.6640625" style="106"/>
    <col min="766" max="766" width="38.83203125" style="106" customWidth="1"/>
    <col min="767" max="769" width="0" style="106" hidden="1" customWidth="1"/>
    <col min="770" max="771" width="13.5" style="106" customWidth="1"/>
    <col min="772" max="772" width="14.83203125" style="106" bestFit="1" customWidth="1"/>
    <col min="773" max="775" width="14.83203125" style="106" customWidth="1"/>
    <col min="776" max="776" width="16.6640625" style="106" customWidth="1"/>
    <col min="777" max="777" width="14.83203125" style="106" customWidth="1"/>
    <col min="778" max="778" width="14.83203125" style="106" bestFit="1" customWidth="1"/>
    <col min="779" max="780" width="14.83203125" style="106" customWidth="1"/>
    <col min="781" max="781" width="0" style="106" hidden="1" customWidth="1"/>
    <col min="782" max="783" width="15.5" style="106" bestFit="1" customWidth="1"/>
    <col min="784" max="1021" width="12.6640625" style="106"/>
    <col min="1022" max="1022" width="38.83203125" style="106" customWidth="1"/>
    <col min="1023" max="1025" width="0" style="106" hidden="1" customWidth="1"/>
    <col min="1026" max="1027" width="13.5" style="106" customWidth="1"/>
    <col min="1028" max="1028" width="14.83203125" style="106" bestFit="1" customWidth="1"/>
    <col min="1029" max="1031" width="14.83203125" style="106" customWidth="1"/>
    <col min="1032" max="1032" width="16.6640625" style="106" customWidth="1"/>
    <col min="1033" max="1033" width="14.83203125" style="106" customWidth="1"/>
    <col min="1034" max="1034" width="14.83203125" style="106" bestFit="1" customWidth="1"/>
    <col min="1035" max="1036" width="14.83203125" style="106" customWidth="1"/>
    <col min="1037" max="1037" width="0" style="106" hidden="1" customWidth="1"/>
    <col min="1038" max="1039" width="15.5" style="106" bestFit="1" customWidth="1"/>
    <col min="1040" max="1277" width="12.6640625" style="106"/>
    <col min="1278" max="1278" width="38.83203125" style="106" customWidth="1"/>
    <col min="1279" max="1281" width="0" style="106" hidden="1" customWidth="1"/>
    <col min="1282" max="1283" width="13.5" style="106" customWidth="1"/>
    <col min="1284" max="1284" width="14.83203125" style="106" bestFit="1" customWidth="1"/>
    <col min="1285" max="1287" width="14.83203125" style="106" customWidth="1"/>
    <col min="1288" max="1288" width="16.6640625" style="106" customWidth="1"/>
    <col min="1289" max="1289" width="14.83203125" style="106" customWidth="1"/>
    <col min="1290" max="1290" width="14.83203125" style="106" bestFit="1" customWidth="1"/>
    <col min="1291" max="1292" width="14.83203125" style="106" customWidth="1"/>
    <col min="1293" max="1293" width="0" style="106" hidden="1" customWidth="1"/>
    <col min="1294" max="1295" width="15.5" style="106" bestFit="1" customWidth="1"/>
    <col min="1296" max="1533" width="12.6640625" style="106"/>
    <col min="1534" max="1534" width="38.83203125" style="106" customWidth="1"/>
    <col min="1535" max="1537" width="0" style="106" hidden="1" customWidth="1"/>
    <col min="1538" max="1539" width="13.5" style="106" customWidth="1"/>
    <col min="1540" max="1540" width="14.83203125" style="106" bestFit="1" customWidth="1"/>
    <col min="1541" max="1543" width="14.83203125" style="106" customWidth="1"/>
    <col min="1544" max="1544" width="16.6640625" style="106" customWidth="1"/>
    <col min="1545" max="1545" width="14.83203125" style="106" customWidth="1"/>
    <col min="1546" max="1546" width="14.83203125" style="106" bestFit="1" customWidth="1"/>
    <col min="1547" max="1548" width="14.83203125" style="106" customWidth="1"/>
    <col min="1549" max="1549" width="0" style="106" hidden="1" customWidth="1"/>
    <col min="1550" max="1551" width="15.5" style="106" bestFit="1" customWidth="1"/>
    <col min="1552" max="1789" width="12.6640625" style="106"/>
    <col min="1790" max="1790" width="38.83203125" style="106" customWidth="1"/>
    <col min="1791" max="1793" width="0" style="106" hidden="1" customWidth="1"/>
    <col min="1794" max="1795" width="13.5" style="106" customWidth="1"/>
    <col min="1796" max="1796" width="14.83203125" style="106" bestFit="1" customWidth="1"/>
    <col min="1797" max="1799" width="14.83203125" style="106" customWidth="1"/>
    <col min="1800" max="1800" width="16.6640625" style="106" customWidth="1"/>
    <col min="1801" max="1801" width="14.83203125" style="106" customWidth="1"/>
    <col min="1802" max="1802" width="14.83203125" style="106" bestFit="1" customWidth="1"/>
    <col min="1803" max="1804" width="14.83203125" style="106" customWidth="1"/>
    <col min="1805" max="1805" width="0" style="106" hidden="1" customWidth="1"/>
    <col min="1806" max="1807" width="15.5" style="106" bestFit="1" customWidth="1"/>
    <col min="1808" max="2045" width="12.6640625" style="106"/>
    <col min="2046" max="2046" width="38.83203125" style="106" customWidth="1"/>
    <col min="2047" max="2049" width="0" style="106" hidden="1" customWidth="1"/>
    <col min="2050" max="2051" width="13.5" style="106" customWidth="1"/>
    <col min="2052" max="2052" width="14.83203125" style="106" bestFit="1" customWidth="1"/>
    <col min="2053" max="2055" width="14.83203125" style="106" customWidth="1"/>
    <col min="2056" max="2056" width="16.6640625" style="106" customWidth="1"/>
    <col min="2057" max="2057" width="14.83203125" style="106" customWidth="1"/>
    <col min="2058" max="2058" width="14.83203125" style="106" bestFit="1" customWidth="1"/>
    <col min="2059" max="2060" width="14.83203125" style="106" customWidth="1"/>
    <col min="2061" max="2061" width="0" style="106" hidden="1" customWidth="1"/>
    <col min="2062" max="2063" width="15.5" style="106" bestFit="1" customWidth="1"/>
    <col min="2064" max="2301" width="12.6640625" style="106"/>
    <col min="2302" max="2302" width="38.83203125" style="106" customWidth="1"/>
    <col min="2303" max="2305" width="0" style="106" hidden="1" customWidth="1"/>
    <col min="2306" max="2307" width="13.5" style="106" customWidth="1"/>
    <col min="2308" max="2308" width="14.83203125" style="106" bestFit="1" customWidth="1"/>
    <col min="2309" max="2311" width="14.83203125" style="106" customWidth="1"/>
    <col min="2312" max="2312" width="16.6640625" style="106" customWidth="1"/>
    <col min="2313" max="2313" width="14.83203125" style="106" customWidth="1"/>
    <col min="2314" max="2314" width="14.83203125" style="106" bestFit="1" customWidth="1"/>
    <col min="2315" max="2316" width="14.83203125" style="106" customWidth="1"/>
    <col min="2317" max="2317" width="0" style="106" hidden="1" customWidth="1"/>
    <col min="2318" max="2319" width="15.5" style="106" bestFit="1" customWidth="1"/>
    <col min="2320" max="2557" width="12.6640625" style="106"/>
    <col min="2558" max="2558" width="38.83203125" style="106" customWidth="1"/>
    <col min="2559" max="2561" width="0" style="106" hidden="1" customWidth="1"/>
    <col min="2562" max="2563" width="13.5" style="106" customWidth="1"/>
    <col min="2564" max="2564" width="14.83203125" style="106" bestFit="1" customWidth="1"/>
    <col min="2565" max="2567" width="14.83203125" style="106" customWidth="1"/>
    <col min="2568" max="2568" width="16.6640625" style="106" customWidth="1"/>
    <col min="2569" max="2569" width="14.83203125" style="106" customWidth="1"/>
    <col min="2570" max="2570" width="14.83203125" style="106" bestFit="1" customWidth="1"/>
    <col min="2571" max="2572" width="14.83203125" style="106" customWidth="1"/>
    <col min="2573" max="2573" width="0" style="106" hidden="1" customWidth="1"/>
    <col min="2574" max="2575" width="15.5" style="106" bestFit="1" customWidth="1"/>
    <col min="2576" max="2813" width="12.6640625" style="106"/>
    <col min="2814" max="2814" width="38.83203125" style="106" customWidth="1"/>
    <col min="2815" max="2817" width="0" style="106" hidden="1" customWidth="1"/>
    <col min="2818" max="2819" width="13.5" style="106" customWidth="1"/>
    <col min="2820" max="2820" width="14.83203125" style="106" bestFit="1" customWidth="1"/>
    <col min="2821" max="2823" width="14.83203125" style="106" customWidth="1"/>
    <col min="2824" max="2824" width="16.6640625" style="106" customWidth="1"/>
    <col min="2825" max="2825" width="14.83203125" style="106" customWidth="1"/>
    <col min="2826" max="2826" width="14.83203125" style="106" bestFit="1" customWidth="1"/>
    <col min="2827" max="2828" width="14.83203125" style="106" customWidth="1"/>
    <col min="2829" max="2829" width="0" style="106" hidden="1" customWidth="1"/>
    <col min="2830" max="2831" width="15.5" style="106" bestFit="1" customWidth="1"/>
    <col min="2832" max="3069" width="12.6640625" style="106"/>
    <col min="3070" max="3070" width="38.83203125" style="106" customWidth="1"/>
    <col min="3071" max="3073" width="0" style="106" hidden="1" customWidth="1"/>
    <col min="3074" max="3075" width="13.5" style="106" customWidth="1"/>
    <col min="3076" max="3076" width="14.83203125" style="106" bestFit="1" customWidth="1"/>
    <col min="3077" max="3079" width="14.83203125" style="106" customWidth="1"/>
    <col min="3080" max="3080" width="16.6640625" style="106" customWidth="1"/>
    <col min="3081" max="3081" width="14.83203125" style="106" customWidth="1"/>
    <col min="3082" max="3082" width="14.83203125" style="106" bestFit="1" customWidth="1"/>
    <col min="3083" max="3084" width="14.83203125" style="106" customWidth="1"/>
    <col min="3085" max="3085" width="0" style="106" hidden="1" customWidth="1"/>
    <col min="3086" max="3087" width="15.5" style="106" bestFit="1" customWidth="1"/>
    <col min="3088" max="3325" width="12.6640625" style="106"/>
    <col min="3326" max="3326" width="38.83203125" style="106" customWidth="1"/>
    <col min="3327" max="3329" width="0" style="106" hidden="1" customWidth="1"/>
    <col min="3330" max="3331" width="13.5" style="106" customWidth="1"/>
    <col min="3332" max="3332" width="14.83203125" style="106" bestFit="1" customWidth="1"/>
    <col min="3333" max="3335" width="14.83203125" style="106" customWidth="1"/>
    <col min="3336" max="3336" width="16.6640625" style="106" customWidth="1"/>
    <col min="3337" max="3337" width="14.83203125" style="106" customWidth="1"/>
    <col min="3338" max="3338" width="14.83203125" style="106" bestFit="1" customWidth="1"/>
    <col min="3339" max="3340" width="14.83203125" style="106" customWidth="1"/>
    <col min="3341" max="3341" width="0" style="106" hidden="1" customWidth="1"/>
    <col min="3342" max="3343" width="15.5" style="106" bestFit="1" customWidth="1"/>
    <col min="3344" max="3581" width="12.6640625" style="106"/>
    <col min="3582" max="3582" width="38.83203125" style="106" customWidth="1"/>
    <col min="3583" max="3585" width="0" style="106" hidden="1" customWidth="1"/>
    <col min="3586" max="3587" width="13.5" style="106" customWidth="1"/>
    <col min="3588" max="3588" width="14.83203125" style="106" bestFit="1" customWidth="1"/>
    <col min="3589" max="3591" width="14.83203125" style="106" customWidth="1"/>
    <col min="3592" max="3592" width="16.6640625" style="106" customWidth="1"/>
    <col min="3593" max="3593" width="14.83203125" style="106" customWidth="1"/>
    <col min="3594" max="3594" width="14.83203125" style="106" bestFit="1" customWidth="1"/>
    <col min="3595" max="3596" width="14.83203125" style="106" customWidth="1"/>
    <col min="3597" max="3597" width="0" style="106" hidden="1" customWidth="1"/>
    <col min="3598" max="3599" width="15.5" style="106" bestFit="1" customWidth="1"/>
    <col min="3600" max="3837" width="12.6640625" style="106"/>
    <col min="3838" max="3838" width="38.83203125" style="106" customWidth="1"/>
    <col min="3839" max="3841" width="0" style="106" hidden="1" customWidth="1"/>
    <col min="3842" max="3843" width="13.5" style="106" customWidth="1"/>
    <col min="3844" max="3844" width="14.83203125" style="106" bestFit="1" customWidth="1"/>
    <col min="3845" max="3847" width="14.83203125" style="106" customWidth="1"/>
    <col min="3848" max="3848" width="16.6640625" style="106" customWidth="1"/>
    <col min="3849" max="3849" width="14.83203125" style="106" customWidth="1"/>
    <col min="3850" max="3850" width="14.83203125" style="106" bestFit="1" customWidth="1"/>
    <col min="3851" max="3852" width="14.83203125" style="106" customWidth="1"/>
    <col min="3853" max="3853" width="0" style="106" hidden="1" customWidth="1"/>
    <col min="3854" max="3855" width="15.5" style="106" bestFit="1" customWidth="1"/>
    <col min="3856" max="4093" width="12.6640625" style="106"/>
    <col min="4094" max="4094" width="38.83203125" style="106" customWidth="1"/>
    <col min="4095" max="4097" width="0" style="106" hidden="1" customWidth="1"/>
    <col min="4098" max="4099" width="13.5" style="106" customWidth="1"/>
    <col min="4100" max="4100" width="14.83203125" style="106" bestFit="1" customWidth="1"/>
    <col min="4101" max="4103" width="14.83203125" style="106" customWidth="1"/>
    <col min="4104" max="4104" width="16.6640625" style="106" customWidth="1"/>
    <col min="4105" max="4105" width="14.83203125" style="106" customWidth="1"/>
    <col min="4106" max="4106" width="14.83203125" style="106" bestFit="1" customWidth="1"/>
    <col min="4107" max="4108" width="14.83203125" style="106" customWidth="1"/>
    <col min="4109" max="4109" width="0" style="106" hidden="1" customWidth="1"/>
    <col min="4110" max="4111" width="15.5" style="106" bestFit="1" customWidth="1"/>
    <col min="4112" max="4349" width="12.6640625" style="106"/>
    <col min="4350" max="4350" width="38.83203125" style="106" customWidth="1"/>
    <col min="4351" max="4353" width="0" style="106" hidden="1" customWidth="1"/>
    <col min="4354" max="4355" width="13.5" style="106" customWidth="1"/>
    <col min="4356" max="4356" width="14.83203125" style="106" bestFit="1" customWidth="1"/>
    <col min="4357" max="4359" width="14.83203125" style="106" customWidth="1"/>
    <col min="4360" max="4360" width="16.6640625" style="106" customWidth="1"/>
    <col min="4361" max="4361" width="14.83203125" style="106" customWidth="1"/>
    <col min="4362" max="4362" width="14.83203125" style="106" bestFit="1" customWidth="1"/>
    <col min="4363" max="4364" width="14.83203125" style="106" customWidth="1"/>
    <col min="4365" max="4365" width="0" style="106" hidden="1" customWidth="1"/>
    <col min="4366" max="4367" width="15.5" style="106" bestFit="1" customWidth="1"/>
    <col min="4368" max="4605" width="12.6640625" style="106"/>
    <col min="4606" max="4606" width="38.83203125" style="106" customWidth="1"/>
    <col min="4607" max="4609" width="0" style="106" hidden="1" customWidth="1"/>
    <col min="4610" max="4611" width="13.5" style="106" customWidth="1"/>
    <col min="4612" max="4612" width="14.83203125" style="106" bestFit="1" customWidth="1"/>
    <col min="4613" max="4615" width="14.83203125" style="106" customWidth="1"/>
    <col min="4616" max="4616" width="16.6640625" style="106" customWidth="1"/>
    <col min="4617" max="4617" width="14.83203125" style="106" customWidth="1"/>
    <col min="4618" max="4618" width="14.83203125" style="106" bestFit="1" customWidth="1"/>
    <col min="4619" max="4620" width="14.83203125" style="106" customWidth="1"/>
    <col min="4621" max="4621" width="0" style="106" hidden="1" customWidth="1"/>
    <col min="4622" max="4623" width="15.5" style="106" bestFit="1" customWidth="1"/>
    <col min="4624" max="4861" width="12.6640625" style="106"/>
    <col min="4862" max="4862" width="38.83203125" style="106" customWidth="1"/>
    <col min="4863" max="4865" width="0" style="106" hidden="1" customWidth="1"/>
    <col min="4866" max="4867" width="13.5" style="106" customWidth="1"/>
    <col min="4868" max="4868" width="14.83203125" style="106" bestFit="1" customWidth="1"/>
    <col min="4869" max="4871" width="14.83203125" style="106" customWidth="1"/>
    <col min="4872" max="4872" width="16.6640625" style="106" customWidth="1"/>
    <col min="4873" max="4873" width="14.83203125" style="106" customWidth="1"/>
    <col min="4874" max="4874" width="14.83203125" style="106" bestFit="1" customWidth="1"/>
    <col min="4875" max="4876" width="14.83203125" style="106" customWidth="1"/>
    <col min="4877" max="4877" width="0" style="106" hidden="1" customWidth="1"/>
    <col min="4878" max="4879" width="15.5" style="106" bestFit="1" customWidth="1"/>
    <col min="4880" max="5117" width="12.6640625" style="106"/>
    <col min="5118" max="5118" width="38.83203125" style="106" customWidth="1"/>
    <col min="5119" max="5121" width="0" style="106" hidden="1" customWidth="1"/>
    <col min="5122" max="5123" width="13.5" style="106" customWidth="1"/>
    <col min="5124" max="5124" width="14.83203125" style="106" bestFit="1" customWidth="1"/>
    <col min="5125" max="5127" width="14.83203125" style="106" customWidth="1"/>
    <col min="5128" max="5128" width="16.6640625" style="106" customWidth="1"/>
    <col min="5129" max="5129" width="14.83203125" style="106" customWidth="1"/>
    <col min="5130" max="5130" width="14.83203125" style="106" bestFit="1" customWidth="1"/>
    <col min="5131" max="5132" width="14.83203125" style="106" customWidth="1"/>
    <col min="5133" max="5133" width="0" style="106" hidden="1" customWidth="1"/>
    <col min="5134" max="5135" width="15.5" style="106" bestFit="1" customWidth="1"/>
    <col min="5136" max="5373" width="12.6640625" style="106"/>
    <col min="5374" max="5374" width="38.83203125" style="106" customWidth="1"/>
    <col min="5375" max="5377" width="0" style="106" hidden="1" customWidth="1"/>
    <col min="5378" max="5379" width="13.5" style="106" customWidth="1"/>
    <col min="5380" max="5380" width="14.83203125" style="106" bestFit="1" customWidth="1"/>
    <col min="5381" max="5383" width="14.83203125" style="106" customWidth="1"/>
    <col min="5384" max="5384" width="16.6640625" style="106" customWidth="1"/>
    <col min="5385" max="5385" width="14.83203125" style="106" customWidth="1"/>
    <col min="5386" max="5386" width="14.83203125" style="106" bestFit="1" customWidth="1"/>
    <col min="5387" max="5388" width="14.83203125" style="106" customWidth="1"/>
    <col min="5389" max="5389" width="0" style="106" hidden="1" customWidth="1"/>
    <col min="5390" max="5391" width="15.5" style="106" bestFit="1" customWidth="1"/>
    <col min="5392" max="5629" width="12.6640625" style="106"/>
    <col min="5630" max="5630" width="38.83203125" style="106" customWidth="1"/>
    <col min="5631" max="5633" width="0" style="106" hidden="1" customWidth="1"/>
    <col min="5634" max="5635" width="13.5" style="106" customWidth="1"/>
    <col min="5636" max="5636" width="14.83203125" style="106" bestFit="1" customWidth="1"/>
    <col min="5637" max="5639" width="14.83203125" style="106" customWidth="1"/>
    <col min="5640" max="5640" width="16.6640625" style="106" customWidth="1"/>
    <col min="5641" max="5641" width="14.83203125" style="106" customWidth="1"/>
    <col min="5642" max="5642" width="14.83203125" style="106" bestFit="1" customWidth="1"/>
    <col min="5643" max="5644" width="14.83203125" style="106" customWidth="1"/>
    <col min="5645" max="5645" width="0" style="106" hidden="1" customWidth="1"/>
    <col min="5646" max="5647" width="15.5" style="106" bestFit="1" customWidth="1"/>
    <col min="5648" max="5885" width="12.6640625" style="106"/>
    <col min="5886" max="5886" width="38.83203125" style="106" customWidth="1"/>
    <col min="5887" max="5889" width="0" style="106" hidden="1" customWidth="1"/>
    <col min="5890" max="5891" width="13.5" style="106" customWidth="1"/>
    <col min="5892" max="5892" width="14.83203125" style="106" bestFit="1" customWidth="1"/>
    <col min="5893" max="5895" width="14.83203125" style="106" customWidth="1"/>
    <col min="5896" max="5896" width="16.6640625" style="106" customWidth="1"/>
    <col min="5897" max="5897" width="14.83203125" style="106" customWidth="1"/>
    <col min="5898" max="5898" width="14.83203125" style="106" bestFit="1" customWidth="1"/>
    <col min="5899" max="5900" width="14.83203125" style="106" customWidth="1"/>
    <col min="5901" max="5901" width="0" style="106" hidden="1" customWidth="1"/>
    <col min="5902" max="5903" width="15.5" style="106" bestFit="1" customWidth="1"/>
    <col min="5904" max="6141" width="12.6640625" style="106"/>
    <col min="6142" max="6142" width="38.83203125" style="106" customWidth="1"/>
    <col min="6143" max="6145" width="0" style="106" hidden="1" customWidth="1"/>
    <col min="6146" max="6147" width="13.5" style="106" customWidth="1"/>
    <col min="6148" max="6148" width="14.83203125" style="106" bestFit="1" customWidth="1"/>
    <col min="6149" max="6151" width="14.83203125" style="106" customWidth="1"/>
    <col min="6152" max="6152" width="16.6640625" style="106" customWidth="1"/>
    <col min="6153" max="6153" width="14.83203125" style="106" customWidth="1"/>
    <col min="6154" max="6154" width="14.83203125" style="106" bestFit="1" customWidth="1"/>
    <col min="6155" max="6156" width="14.83203125" style="106" customWidth="1"/>
    <col min="6157" max="6157" width="0" style="106" hidden="1" customWidth="1"/>
    <col min="6158" max="6159" width="15.5" style="106" bestFit="1" customWidth="1"/>
    <col min="6160" max="6397" width="12.6640625" style="106"/>
    <col min="6398" max="6398" width="38.83203125" style="106" customWidth="1"/>
    <col min="6399" max="6401" width="0" style="106" hidden="1" customWidth="1"/>
    <col min="6402" max="6403" width="13.5" style="106" customWidth="1"/>
    <col min="6404" max="6404" width="14.83203125" style="106" bestFit="1" customWidth="1"/>
    <col min="6405" max="6407" width="14.83203125" style="106" customWidth="1"/>
    <col min="6408" max="6408" width="16.6640625" style="106" customWidth="1"/>
    <col min="6409" max="6409" width="14.83203125" style="106" customWidth="1"/>
    <col min="6410" max="6410" width="14.83203125" style="106" bestFit="1" customWidth="1"/>
    <col min="6411" max="6412" width="14.83203125" style="106" customWidth="1"/>
    <col min="6413" max="6413" width="0" style="106" hidden="1" customWidth="1"/>
    <col min="6414" max="6415" width="15.5" style="106" bestFit="1" customWidth="1"/>
    <col min="6416" max="6653" width="12.6640625" style="106"/>
    <col min="6654" max="6654" width="38.83203125" style="106" customWidth="1"/>
    <col min="6655" max="6657" width="0" style="106" hidden="1" customWidth="1"/>
    <col min="6658" max="6659" width="13.5" style="106" customWidth="1"/>
    <col min="6660" max="6660" width="14.83203125" style="106" bestFit="1" customWidth="1"/>
    <col min="6661" max="6663" width="14.83203125" style="106" customWidth="1"/>
    <col min="6664" max="6664" width="16.6640625" style="106" customWidth="1"/>
    <col min="6665" max="6665" width="14.83203125" style="106" customWidth="1"/>
    <col min="6666" max="6666" width="14.83203125" style="106" bestFit="1" customWidth="1"/>
    <col min="6667" max="6668" width="14.83203125" style="106" customWidth="1"/>
    <col min="6669" max="6669" width="0" style="106" hidden="1" customWidth="1"/>
    <col min="6670" max="6671" width="15.5" style="106" bestFit="1" customWidth="1"/>
    <col min="6672" max="6909" width="12.6640625" style="106"/>
    <col min="6910" max="6910" width="38.83203125" style="106" customWidth="1"/>
    <col min="6911" max="6913" width="0" style="106" hidden="1" customWidth="1"/>
    <col min="6914" max="6915" width="13.5" style="106" customWidth="1"/>
    <col min="6916" max="6916" width="14.83203125" style="106" bestFit="1" customWidth="1"/>
    <col min="6917" max="6919" width="14.83203125" style="106" customWidth="1"/>
    <col min="6920" max="6920" width="16.6640625" style="106" customWidth="1"/>
    <col min="6921" max="6921" width="14.83203125" style="106" customWidth="1"/>
    <col min="6922" max="6922" width="14.83203125" style="106" bestFit="1" customWidth="1"/>
    <col min="6923" max="6924" width="14.83203125" style="106" customWidth="1"/>
    <col min="6925" max="6925" width="0" style="106" hidden="1" customWidth="1"/>
    <col min="6926" max="6927" width="15.5" style="106" bestFit="1" customWidth="1"/>
    <col min="6928" max="7165" width="12.6640625" style="106"/>
    <col min="7166" max="7166" width="38.83203125" style="106" customWidth="1"/>
    <col min="7167" max="7169" width="0" style="106" hidden="1" customWidth="1"/>
    <col min="7170" max="7171" width="13.5" style="106" customWidth="1"/>
    <col min="7172" max="7172" width="14.83203125" style="106" bestFit="1" customWidth="1"/>
    <col min="7173" max="7175" width="14.83203125" style="106" customWidth="1"/>
    <col min="7176" max="7176" width="16.6640625" style="106" customWidth="1"/>
    <col min="7177" max="7177" width="14.83203125" style="106" customWidth="1"/>
    <col min="7178" max="7178" width="14.83203125" style="106" bestFit="1" customWidth="1"/>
    <col min="7179" max="7180" width="14.83203125" style="106" customWidth="1"/>
    <col min="7181" max="7181" width="0" style="106" hidden="1" customWidth="1"/>
    <col min="7182" max="7183" width="15.5" style="106" bestFit="1" customWidth="1"/>
    <col min="7184" max="7421" width="12.6640625" style="106"/>
    <col min="7422" max="7422" width="38.83203125" style="106" customWidth="1"/>
    <col min="7423" max="7425" width="0" style="106" hidden="1" customWidth="1"/>
    <col min="7426" max="7427" width="13.5" style="106" customWidth="1"/>
    <col min="7428" max="7428" width="14.83203125" style="106" bestFit="1" customWidth="1"/>
    <col min="7429" max="7431" width="14.83203125" style="106" customWidth="1"/>
    <col min="7432" max="7432" width="16.6640625" style="106" customWidth="1"/>
    <col min="7433" max="7433" width="14.83203125" style="106" customWidth="1"/>
    <col min="7434" max="7434" width="14.83203125" style="106" bestFit="1" customWidth="1"/>
    <col min="7435" max="7436" width="14.83203125" style="106" customWidth="1"/>
    <col min="7437" max="7437" width="0" style="106" hidden="1" customWidth="1"/>
    <col min="7438" max="7439" width="15.5" style="106" bestFit="1" customWidth="1"/>
    <col min="7440" max="7677" width="12.6640625" style="106"/>
    <col min="7678" max="7678" width="38.83203125" style="106" customWidth="1"/>
    <col min="7679" max="7681" width="0" style="106" hidden="1" customWidth="1"/>
    <col min="7682" max="7683" width="13.5" style="106" customWidth="1"/>
    <col min="7684" max="7684" width="14.83203125" style="106" bestFit="1" customWidth="1"/>
    <col min="7685" max="7687" width="14.83203125" style="106" customWidth="1"/>
    <col min="7688" max="7688" width="16.6640625" style="106" customWidth="1"/>
    <col min="7689" max="7689" width="14.83203125" style="106" customWidth="1"/>
    <col min="7690" max="7690" width="14.83203125" style="106" bestFit="1" customWidth="1"/>
    <col min="7691" max="7692" width="14.83203125" style="106" customWidth="1"/>
    <col min="7693" max="7693" width="0" style="106" hidden="1" customWidth="1"/>
    <col min="7694" max="7695" width="15.5" style="106" bestFit="1" customWidth="1"/>
    <col min="7696" max="7933" width="12.6640625" style="106"/>
    <col min="7934" max="7934" width="38.83203125" style="106" customWidth="1"/>
    <col min="7935" max="7937" width="0" style="106" hidden="1" customWidth="1"/>
    <col min="7938" max="7939" width="13.5" style="106" customWidth="1"/>
    <col min="7940" max="7940" width="14.83203125" style="106" bestFit="1" customWidth="1"/>
    <col min="7941" max="7943" width="14.83203125" style="106" customWidth="1"/>
    <col min="7944" max="7944" width="16.6640625" style="106" customWidth="1"/>
    <col min="7945" max="7945" width="14.83203125" style="106" customWidth="1"/>
    <col min="7946" max="7946" width="14.83203125" style="106" bestFit="1" customWidth="1"/>
    <col min="7947" max="7948" width="14.83203125" style="106" customWidth="1"/>
    <col min="7949" max="7949" width="0" style="106" hidden="1" customWidth="1"/>
    <col min="7950" max="7951" width="15.5" style="106" bestFit="1" customWidth="1"/>
    <col min="7952" max="8189" width="12.6640625" style="106"/>
    <col min="8190" max="8190" width="38.83203125" style="106" customWidth="1"/>
    <col min="8191" max="8193" width="0" style="106" hidden="1" customWidth="1"/>
    <col min="8194" max="8195" width="13.5" style="106" customWidth="1"/>
    <col min="8196" max="8196" width="14.83203125" style="106" bestFit="1" customWidth="1"/>
    <col min="8197" max="8199" width="14.83203125" style="106" customWidth="1"/>
    <col min="8200" max="8200" width="16.6640625" style="106" customWidth="1"/>
    <col min="8201" max="8201" width="14.83203125" style="106" customWidth="1"/>
    <col min="8202" max="8202" width="14.83203125" style="106" bestFit="1" customWidth="1"/>
    <col min="8203" max="8204" width="14.83203125" style="106" customWidth="1"/>
    <col min="8205" max="8205" width="0" style="106" hidden="1" customWidth="1"/>
    <col min="8206" max="8207" width="15.5" style="106" bestFit="1" customWidth="1"/>
    <col min="8208" max="8445" width="12.6640625" style="106"/>
    <col min="8446" max="8446" width="38.83203125" style="106" customWidth="1"/>
    <col min="8447" max="8449" width="0" style="106" hidden="1" customWidth="1"/>
    <col min="8450" max="8451" width="13.5" style="106" customWidth="1"/>
    <col min="8452" max="8452" width="14.83203125" style="106" bestFit="1" customWidth="1"/>
    <col min="8453" max="8455" width="14.83203125" style="106" customWidth="1"/>
    <col min="8456" max="8456" width="16.6640625" style="106" customWidth="1"/>
    <col min="8457" max="8457" width="14.83203125" style="106" customWidth="1"/>
    <col min="8458" max="8458" width="14.83203125" style="106" bestFit="1" customWidth="1"/>
    <col min="8459" max="8460" width="14.83203125" style="106" customWidth="1"/>
    <col min="8461" max="8461" width="0" style="106" hidden="1" customWidth="1"/>
    <col min="8462" max="8463" width="15.5" style="106" bestFit="1" customWidth="1"/>
    <col min="8464" max="8701" width="12.6640625" style="106"/>
    <col min="8702" max="8702" width="38.83203125" style="106" customWidth="1"/>
    <col min="8703" max="8705" width="0" style="106" hidden="1" customWidth="1"/>
    <col min="8706" max="8707" width="13.5" style="106" customWidth="1"/>
    <col min="8708" max="8708" width="14.83203125" style="106" bestFit="1" customWidth="1"/>
    <col min="8709" max="8711" width="14.83203125" style="106" customWidth="1"/>
    <col min="8712" max="8712" width="16.6640625" style="106" customWidth="1"/>
    <col min="8713" max="8713" width="14.83203125" style="106" customWidth="1"/>
    <col min="8714" max="8714" width="14.83203125" style="106" bestFit="1" customWidth="1"/>
    <col min="8715" max="8716" width="14.83203125" style="106" customWidth="1"/>
    <col min="8717" max="8717" width="0" style="106" hidden="1" customWidth="1"/>
    <col min="8718" max="8719" width="15.5" style="106" bestFit="1" customWidth="1"/>
    <col min="8720" max="8957" width="12.6640625" style="106"/>
    <col min="8958" max="8958" width="38.83203125" style="106" customWidth="1"/>
    <col min="8959" max="8961" width="0" style="106" hidden="1" customWidth="1"/>
    <col min="8962" max="8963" width="13.5" style="106" customWidth="1"/>
    <col min="8964" max="8964" width="14.83203125" style="106" bestFit="1" customWidth="1"/>
    <col min="8965" max="8967" width="14.83203125" style="106" customWidth="1"/>
    <col min="8968" max="8968" width="16.6640625" style="106" customWidth="1"/>
    <col min="8969" max="8969" width="14.83203125" style="106" customWidth="1"/>
    <col min="8970" max="8970" width="14.83203125" style="106" bestFit="1" customWidth="1"/>
    <col min="8971" max="8972" width="14.83203125" style="106" customWidth="1"/>
    <col min="8973" max="8973" width="0" style="106" hidden="1" customWidth="1"/>
    <col min="8974" max="8975" width="15.5" style="106" bestFit="1" customWidth="1"/>
    <col min="8976" max="9213" width="12.6640625" style="106"/>
    <col min="9214" max="9214" width="38.83203125" style="106" customWidth="1"/>
    <col min="9215" max="9217" width="0" style="106" hidden="1" customWidth="1"/>
    <col min="9218" max="9219" width="13.5" style="106" customWidth="1"/>
    <col min="9220" max="9220" width="14.83203125" style="106" bestFit="1" customWidth="1"/>
    <col min="9221" max="9223" width="14.83203125" style="106" customWidth="1"/>
    <col min="9224" max="9224" width="16.6640625" style="106" customWidth="1"/>
    <col min="9225" max="9225" width="14.83203125" style="106" customWidth="1"/>
    <col min="9226" max="9226" width="14.83203125" style="106" bestFit="1" customWidth="1"/>
    <col min="9227" max="9228" width="14.83203125" style="106" customWidth="1"/>
    <col min="9229" max="9229" width="0" style="106" hidden="1" customWidth="1"/>
    <col min="9230" max="9231" width="15.5" style="106" bestFit="1" customWidth="1"/>
    <col min="9232" max="9469" width="12.6640625" style="106"/>
    <col min="9470" max="9470" width="38.83203125" style="106" customWidth="1"/>
    <col min="9471" max="9473" width="0" style="106" hidden="1" customWidth="1"/>
    <col min="9474" max="9475" width="13.5" style="106" customWidth="1"/>
    <col min="9476" max="9476" width="14.83203125" style="106" bestFit="1" customWidth="1"/>
    <col min="9477" max="9479" width="14.83203125" style="106" customWidth="1"/>
    <col min="9480" max="9480" width="16.6640625" style="106" customWidth="1"/>
    <col min="9481" max="9481" width="14.83203125" style="106" customWidth="1"/>
    <col min="9482" max="9482" width="14.83203125" style="106" bestFit="1" customWidth="1"/>
    <col min="9483" max="9484" width="14.83203125" style="106" customWidth="1"/>
    <col min="9485" max="9485" width="0" style="106" hidden="1" customWidth="1"/>
    <col min="9486" max="9487" width="15.5" style="106" bestFit="1" customWidth="1"/>
    <col min="9488" max="9725" width="12.6640625" style="106"/>
    <col min="9726" max="9726" width="38.83203125" style="106" customWidth="1"/>
    <col min="9727" max="9729" width="0" style="106" hidden="1" customWidth="1"/>
    <col min="9730" max="9731" width="13.5" style="106" customWidth="1"/>
    <col min="9732" max="9732" width="14.83203125" style="106" bestFit="1" customWidth="1"/>
    <col min="9733" max="9735" width="14.83203125" style="106" customWidth="1"/>
    <col min="9736" max="9736" width="16.6640625" style="106" customWidth="1"/>
    <col min="9737" max="9737" width="14.83203125" style="106" customWidth="1"/>
    <col min="9738" max="9738" width="14.83203125" style="106" bestFit="1" customWidth="1"/>
    <col min="9739" max="9740" width="14.83203125" style="106" customWidth="1"/>
    <col min="9741" max="9741" width="0" style="106" hidden="1" customWidth="1"/>
    <col min="9742" max="9743" width="15.5" style="106" bestFit="1" customWidth="1"/>
    <col min="9744" max="9981" width="12.6640625" style="106"/>
    <col min="9982" max="9982" width="38.83203125" style="106" customWidth="1"/>
    <col min="9983" max="9985" width="0" style="106" hidden="1" customWidth="1"/>
    <col min="9986" max="9987" width="13.5" style="106" customWidth="1"/>
    <col min="9988" max="9988" width="14.83203125" style="106" bestFit="1" customWidth="1"/>
    <col min="9989" max="9991" width="14.83203125" style="106" customWidth="1"/>
    <col min="9992" max="9992" width="16.6640625" style="106" customWidth="1"/>
    <col min="9993" max="9993" width="14.83203125" style="106" customWidth="1"/>
    <col min="9994" max="9994" width="14.83203125" style="106" bestFit="1" customWidth="1"/>
    <col min="9995" max="9996" width="14.83203125" style="106" customWidth="1"/>
    <col min="9997" max="9997" width="0" style="106" hidden="1" customWidth="1"/>
    <col min="9998" max="9999" width="15.5" style="106" bestFit="1" customWidth="1"/>
    <col min="10000" max="10237" width="12.6640625" style="106"/>
    <col min="10238" max="10238" width="38.83203125" style="106" customWidth="1"/>
    <col min="10239" max="10241" width="0" style="106" hidden="1" customWidth="1"/>
    <col min="10242" max="10243" width="13.5" style="106" customWidth="1"/>
    <col min="10244" max="10244" width="14.83203125" style="106" bestFit="1" customWidth="1"/>
    <col min="10245" max="10247" width="14.83203125" style="106" customWidth="1"/>
    <col min="10248" max="10248" width="16.6640625" style="106" customWidth="1"/>
    <col min="10249" max="10249" width="14.83203125" style="106" customWidth="1"/>
    <col min="10250" max="10250" width="14.83203125" style="106" bestFit="1" customWidth="1"/>
    <col min="10251" max="10252" width="14.83203125" style="106" customWidth="1"/>
    <col min="10253" max="10253" width="0" style="106" hidden="1" customWidth="1"/>
    <col min="10254" max="10255" width="15.5" style="106" bestFit="1" customWidth="1"/>
    <col min="10256" max="10493" width="12.6640625" style="106"/>
    <col min="10494" max="10494" width="38.83203125" style="106" customWidth="1"/>
    <col min="10495" max="10497" width="0" style="106" hidden="1" customWidth="1"/>
    <col min="10498" max="10499" width="13.5" style="106" customWidth="1"/>
    <col min="10500" max="10500" width="14.83203125" style="106" bestFit="1" customWidth="1"/>
    <col min="10501" max="10503" width="14.83203125" style="106" customWidth="1"/>
    <col min="10504" max="10504" width="16.6640625" style="106" customWidth="1"/>
    <col min="10505" max="10505" width="14.83203125" style="106" customWidth="1"/>
    <col min="10506" max="10506" width="14.83203125" style="106" bestFit="1" customWidth="1"/>
    <col min="10507" max="10508" width="14.83203125" style="106" customWidth="1"/>
    <col min="10509" max="10509" width="0" style="106" hidden="1" customWidth="1"/>
    <col min="10510" max="10511" width="15.5" style="106" bestFit="1" customWidth="1"/>
    <col min="10512" max="10749" width="12.6640625" style="106"/>
    <col min="10750" max="10750" width="38.83203125" style="106" customWidth="1"/>
    <col min="10751" max="10753" width="0" style="106" hidden="1" customWidth="1"/>
    <col min="10754" max="10755" width="13.5" style="106" customWidth="1"/>
    <col min="10756" max="10756" width="14.83203125" style="106" bestFit="1" customWidth="1"/>
    <col min="10757" max="10759" width="14.83203125" style="106" customWidth="1"/>
    <col min="10760" max="10760" width="16.6640625" style="106" customWidth="1"/>
    <col min="10761" max="10761" width="14.83203125" style="106" customWidth="1"/>
    <col min="10762" max="10762" width="14.83203125" style="106" bestFit="1" customWidth="1"/>
    <col min="10763" max="10764" width="14.83203125" style="106" customWidth="1"/>
    <col min="10765" max="10765" width="0" style="106" hidden="1" customWidth="1"/>
    <col min="10766" max="10767" width="15.5" style="106" bestFit="1" customWidth="1"/>
    <col min="10768" max="11005" width="12.6640625" style="106"/>
    <col min="11006" max="11006" width="38.83203125" style="106" customWidth="1"/>
    <col min="11007" max="11009" width="0" style="106" hidden="1" customWidth="1"/>
    <col min="11010" max="11011" width="13.5" style="106" customWidth="1"/>
    <col min="11012" max="11012" width="14.83203125" style="106" bestFit="1" customWidth="1"/>
    <col min="11013" max="11015" width="14.83203125" style="106" customWidth="1"/>
    <col min="11016" max="11016" width="16.6640625" style="106" customWidth="1"/>
    <col min="11017" max="11017" width="14.83203125" style="106" customWidth="1"/>
    <col min="11018" max="11018" width="14.83203125" style="106" bestFit="1" customWidth="1"/>
    <col min="11019" max="11020" width="14.83203125" style="106" customWidth="1"/>
    <col min="11021" max="11021" width="0" style="106" hidden="1" customWidth="1"/>
    <col min="11022" max="11023" width="15.5" style="106" bestFit="1" customWidth="1"/>
    <col min="11024" max="11261" width="12.6640625" style="106"/>
    <col min="11262" max="11262" width="38.83203125" style="106" customWidth="1"/>
    <col min="11263" max="11265" width="0" style="106" hidden="1" customWidth="1"/>
    <col min="11266" max="11267" width="13.5" style="106" customWidth="1"/>
    <col min="11268" max="11268" width="14.83203125" style="106" bestFit="1" customWidth="1"/>
    <col min="11269" max="11271" width="14.83203125" style="106" customWidth="1"/>
    <col min="11272" max="11272" width="16.6640625" style="106" customWidth="1"/>
    <col min="11273" max="11273" width="14.83203125" style="106" customWidth="1"/>
    <col min="11274" max="11274" width="14.83203125" style="106" bestFit="1" customWidth="1"/>
    <col min="11275" max="11276" width="14.83203125" style="106" customWidth="1"/>
    <col min="11277" max="11277" width="0" style="106" hidden="1" customWidth="1"/>
    <col min="11278" max="11279" width="15.5" style="106" bestFit="1" customWidth="1"/>
    <col min="11280" max="11517" width="12.6640625" style="106"/>
    <col min="11518" max="11518" width="38.83203125" style="106" customWidth="1"/>
    <col min="11519" max="11521" width="0" style="106" hidden="1" customWidth="1"/>
    <col min="11522" max="11523" width="13.5" style="106" customWidth="1"/>
    <col min="11524" max="11524" width="14.83203125" style="106" bestFit="1" customWidth="1"/>
    <col min="11525" max="11527" width="14.83203125" style="106" customWidth="1"/>
    <col min="11528" max="11528" width="16.6640625" style="106" customWidth="1"/>
    <col min="11529" max="11529" width="14.83203125" style="106" customWidth="1"/>
    <col min="11530" max="11530" width="14.83203125" style="106" bestFit="1" customWidth="1"/>
    <col min="11531" max="11532" width="14.83203125" style="106" customWidth="1"/>
    <col min="11533" max="11533" width="0" style="106" hidden="1" customWidth="1"/>
    <col min="11534" max="11535" width="15.5" style="106" bestFit="1" customWidth="1"/>
    <col min="11536" max="11773" width="12.6640625" style="106"/>
    <col min="11774" max="11774" width="38.83203125" style="106" customWidth="1"/>
    <col min="11775" max="11777" width="0" style="106" hidden="1" customWidth="1"/>
    <col min="11778" max="11779" width="13.5" style="106" customWidth="1"/>
    <col min="11780" max="11780" width="14.83203125" style="106" bestFit="1" customWidth="1"/>
    <col min="11781" max="11783" width="14.83203125" style="106" customWidth="1"/>
    <col min="11784" max="11784" width="16.6640625" style="106" customWidth="1"/>
    <col min="11785" max="11785" width="14.83203125" style="106" customWidth="1"/>
    <col min="11786" max="11786" width="14.83203125" style="106" bestFit="1" customWidth="1"/>
    <col min="11787" max="11788" width="14.83203125" style="106" customWidth="1"/>
    <col min="11789" max="11789" width="0" style="106" hidden="1" customWidth="1"/>
    <col min="11790" max="11791" width="15.5" style="106" bestFit="1" customWidth="1"/>
    <col min="11792" max="12029" width="12.6640625" style="106"/>
    <col min="12030" max="12030" width="38.83203125" style="106" customWidth="1"/>
    <col min="12031" max="12033" width="0" style="106" hidden="1" customWidth="1"/>
    <col min="12034" max="12035" width="13.5" style="106" customWidth="1"/>
    <col min="12036" max="12036" width="14.83203125" style="106" bestFit="1" customWidth="1"/>
    <col min="12037" max="12039" width="14.83203125" style="106" customWidth="1"/>
    <col min="12040" max="12040" width="16.6640625" style="106" customWidth="1"/>
    <col min="12041" max="12041" width="14.83203125" style="106" customWidth="1"/>
    <col min="12042" max="12042" width="14.83203125" style="106" bestFit="1" customWidth="1"/>
    <col min="12043" max="12044" width="14.83203125" style="106" customWidth="1"/>
    <col min="12045" max="12045" width="0" style="106" hidden="1" customWidth="1"/>
    <col min="12046" max="12047" width="15.5" style="106" bestFit="1" customWidth="1"/>
    <col min="12048" max="12285" width="12.6640625" style="106"/>
    <col min="12286" max="12286" width="38.83203125" style="106" customWidth="1"/>
    <col min="12287" max="12289" width="0" style="106" hidden="1" customWidth="1"/>
    <col min="12290" max="12291" width="13.5" style="106" customWidth="1"/>
    <col min="12292" max="12292" width="14.83203125" style="106" bestFit="1" customWidth="1"/>
    <col min="12293" max="12295" width="14.83203125" style="106" customWidth="1"/>
    <col min="12296" max="12296" width="16.6640625" style="106" customWidth="1"/>
    <col min="12297" max="12297" width="14.83203125" style="106" customWidth="1"/>
    <col min="12298" max="12298" width="14.83203125" style="106" bestFit="1" customWidth="1"/>
    <col min="12299" max="12300" width="14.83203125" style="106" customWidth="1"/>
    <col min="12301" max="12301" width="0" style="106" hidden="1" customWidth="1"/>
    <col min="12302" max="12303" width="15.5" style="106" bestFit="1" customWidth="1"/>
    <col min="12304" max="12541" width="12.6640625" style="106"/>
    <col min="12542" max="12542" width="38.83203125" style="106" customWidth="1"/>
    <col min="12543" max="12545" width="0" style="106" hidden="1" customWidth="1"/>
    <col min="12546" max="12547" width="13.5" style="106" customWidth="1"/>
    <col min="12548" max="12548" width="14.83203125" style="106" bestFit="1" customWidth="1"/>
    <col min="12549" max="12551" width="14.83203125" style="106" customWidth="1"/>
    <col min="12552" max="12552" width="16.6640625" style="106" customWidth="1"/>
    <col min="12553" max="12553" width="14.83203125" style="106" customWidth="1"/>
    <col min="12554" max="12554" width="14.83203125" style="106" bestFit="1" customWidth="1"/>
    <col min="12555" max="12556" width="14.83203125" style="106" customWidth="1"/>
    <col min="12557" max="12557" width="0" style="106" hidden="1" customWidth="1"/>
    <col min="12558" max="12559" width="15.5" style="106" bestFit="1" customWidth="1"/>
    <col min="12560" max="12797" width="12.6640625" style="106"/>
    <col min="12798" max="12798" width="38.83203125" style="106" customWidth="1"/>
    <col min="12799" max="12801" width="0" style="106" hidden="1" customWidth="1"/>
    <col min="12802" max="12803" width="13.5" style="106" customWidth="1"/>
    <col min="12804" max="12804" width="14.83203125" style="106" bestFit="1" customWidth="1"/>
    <col min="12805" max="12807" width="14.83203125" style="106" customWidth="1"/>
    <col min="12808" max="12808" width="16.6640625" style="106" customWidth="1"/>
    <col min="12809" max="12809" width="14.83203125" style="106" customWidth="1"/>
    <col min="12810" max="12810" width="14.83203125" style="106" bestFit="1" customWidth="1"/>
    <col min="12811" max="12812" width="14.83203125" style="106" customWidth="1"/>
    <col min="12813" max="12813" width="0" style="106" hidden="1" customWidth="1"/>
    <col min="12814" max="12815" width="15.5" style="106" bestFit="1" customWidth="1"/>
    <col min="12816" max="13053" width="12.6640625" style="106"/>
    <col min="13054" max="13054" width="38.83203125" style="106" customWidth="1"/>
    <col min="13055" max="13057" width="0" style="106" hidden="1" customWidth="1"/>
    <col min="13058" max="13059" width="13.5" style="106" customWidth="1"/>
    <col min="13060" max="13060" width="14.83203125" style="106" bestFit="1" customWidth="1"/>
    <col min="13061" max="13063" width="14.83203125" style="106" customWidth="1"/>
    <col min="13064" max="13064" width="16.6640625" style="106" customWidth="1"/>
    <col min="13065" max="13065" width="14.83203125" style="106" customWidth="1"/>
    <col min="13066" max="13066" width="14.83203125" style="106" bestFit="1" customWidth="1"/>
    <col min="13067" max="13068" width="14.83203125" style="106" customWidth="1"/>
    <col min="13069" max="13069" width="0" style="106" hidden="1" customWidth="1"/>
    <col min="13070" max="13071" width="15.5" style="106" bestFit="1" customWidth="1"/>
    <col min="13072" max="13309" width="12.6640625" style="106"/>
    <col min="13310" max="13310" width="38.83203125" style="106" customWidth="1"/>
    <col min="13311" max="13313" width="0" style="106" hidden="1" customWidth="1"/>
    <col min="13314" max="13315" width="13.5" style="106" customWidth="1"/>
    <col min="13316" max="13316" width="14.83203125" style="106" bestFit="1" customWidth="1"/>
    <col min="13317" max="13319" width="14.83203125" style="106" customWidth="1"/>
    <col min="13320" max="13320" width="16.6640625" style="106" customWidth="1"/>
    <col min="13321" max="13321" width="14.83203125" style="106" customWidth="1"/>
    <col min="13322" max="13322" width="14.83203125" style="106" bestFit="1" customWidth="1"/>
    <col min="13323" max="13324" width="14.83203125" style="106" customWidth="1"/>
    <col min="13325" max="13325" width="0" style="106" hidden="1" customWidth="1"/>
    <col min="13326" max="13327" width="15.5" style="106" bestFit="1" customWidth="1"/>
    <col min="13328" max="13565" width="12.6640625" style="106"/>
    <col min="13566" max="13566" width="38.83203125" style="106" customWidth="1"/>
    <col min="13567" max="13569" width="0" style="106" hidden="1" customWidth="1"/>
    <col min="13570" max="13571" width="13.5" style="106" customWidth="1"/>
    <col min="13572" max="13572" width="14.83203125" style="106" bestFit="1" customWidth="1"/>
    <col min="13573" max="13575" width="14.83203125" style="106" customWidth="1"/>
    <col min="13576" max="13576" width="16.6640625" style="106" customWidth="1"/>
    <col min="13577" max="13577" width="14.83203125" style="106" customWidth="1"/>
    <col min="13578" max="13578" width="14.83203125" style="106" bestFit="1" customWidth="1"/>
    <col min="13579" max="13580" width="14.83203125" style="106" customWidth="1"/>
    <col min="13581" max="13581" width="0" style="106" hidden="1" customWidth="1"/>
    <col min="13582" max="13583" width="15.5" style="106" bestFit="1" customWidth="1"/>
    <col min="13584" max="13821" width="12.6640625" style="106"/>
    <col min="13822" max="13822" width="38.83203125" style="106" customWidth="1"/>
    <col min="13823" max="13825" width="0" style="106" hidden="1" customWidth="1"/>
    <col min="13826" max="13827" width="13.5" style="106" customWidth="1"/>
    <col min="13828" max="13828" width="14.83203125" style="106" bestFit="1" customWidth="1"/>
    <col min="13829" max="13831" width="14.83203125" style="106" customWidth="1"/>
    <col min="13832" max="13832" width="16.6640625" style="106" customWidth="1"/>
    <col min="13833" max="13833" width="14.83203125" style="106" customWidth="1"/>
    <col min="13834" max="13834" width="14.83203125" style="106" bestFit="1" customWidth="1"/>
    <col min="13835" max="13836" width="14.83203125" style="106" customWidth="1"/>
    <col min="13837" max="13837" width="0" style="106" hidden="1" customWidth="1"/>
    <col min="13838" max="13839" width="15.5" style="106" bestFit="1" customWidth="1"/>
    <col min="13840" max="14077" width="12.6640625" style="106"/>
    <col min="14078" max="14078" width="38.83203125" style="106" customWidth="1"/>
    <col min="14079" max="14081" width="0" style="106" hidden="1" customWidth="1"/>
    <col min="14082" max="14083" width="13.5" style="106" customWidth="1"/>
    <col min="14084" max="14084" width="14.83203125" style="106" bestFit="1" customWidth="1"/>
    <col min="14085" max="14087" width="14.83203125" style="106" customWidth="1"/>
    <col min="14088" max="14088" width="16.6640625" style="106" customWidth="1"/>
    <col min="14089" max="14089" width="14.83203125" style="106" customWidth="1"/>
    <col min="14090" max="14090" width="14.83203125" style="106" bestFit="1" customWidth="1"/>
    <col min="14091" max="14092" width="14.83203125" style="106" customWidth="1"/>
    <col min="14093" max="14093" width="0" style="106" hidden="1" customWidth="1"/>
    <col min="14094" max="14095" width="15.5" style="106" bestFit="1" customWidth="1"/>
    <col min="14096" max="14333" width="12.6640625" style="106"/>
    <col min="14334" max="14334" width="38.83203125" style="106" customWidth="1"/>
    <col min="14335" max="14337" width="0" style="106" hidden="1" customWidth="1"/>
    <col min="14338" max="14339" width="13.5" style="106" customWidth="1"/>
    <col min="14340" max="14340" width="14.83203125" style="106" bestFit="1" customWidth="1"/>
    <col min="14341" max="14343" width="14.83203125" style="106" customWidth="1"/>
    <col min="14344" max="14344" width="16.6640625" style="106" customWidth="1"/>
    <col min="14345" max="14345" width="14.83203125" style="106" customWidth="1"/>
    <col min="14346" max="14346" width="14.83203125" style="106" bestFit="1" customWidth="1"/>
    <col min="14347" max="14348" width="14.83203125" style="106" customWidth="1"/>
    <col min="14349" max="14349" width="0" style="106" hidden="1" customWidth="1"/>
    <col min="14350" max="14351" width="15.5" style="106" bestFit="1" customWidth="1"/>
    <col min="14352" max="14589" width="12.6640625" style="106"/>
    <col min="14590" max="14590" width="38.83203125" style="106" customWidth="1"/>
    <col min="14591" max="14593" width="0" style="106" hidden="1" customWidth="1"/>
    <col min="14594" max="14595" width="13.5" style="106" customWidth="1"/>
    <col min="14596" max="14596" width="14.83203125" style="106" bestFit="1" customWidth="1"/>
    <col min="14597" max="14599" width="14.83203125" style="106" customWidth="1"/>
    <col min="14600" max="14600" width="16.6640625" style="106" customWidth="1"/>
    <col min="14601" max="14601" width="14.83203125" style="106" customWidth="1"/>
    <col min="14602" max="14602" width="14.83203125" style="106" bestFit="1" customWidth="1"/>
    <col min="14603" max="14604" width="14.83203125" style="106" customWidth="1"/>
    <col min="14605" max="14605" width="0" style="106" hidden="1" customWidth="1"/>
    <col min="14606" max="14607" width="15.5" style="106" bestFit="1" customWidth="1"/>
    <col min="14608" max="14845" width="12.6640625" style="106"/>
    <col min="14846" max="14846" width="38.83203125" style="106" customWidth="1"/>
    <col min="14847" max="14849" width="0" style="106" hidden="1" customWidth="1"/>
    <col min="14850" max="14851" width="13.5" style="106" customWidth="1"/>
    <col min="14852" max="14852" width="14.83203125" style="106" bestFit="1" customWidth="1"/>
    <col min="14853" max="14855" width="14.83203125" style="106" customWidth="1"/>
    <col min="14856" max="14856" width="16.6640625" style="106" customWidth="1"/>
    <col min="14857" max="14857" width="14.83203125" style="106" customWidth="1"/>
    <col min="14858" max="14858" width="14.83203125" style="106" bestFit="1" customWidth="1"/>
    <col min="14859" max="14860" width="14.83203125" style="106" customWidth="1"/>
    <col min="14861" max="14861" width="0" style="106" hidden="1" customWidth="1"/>
    <col min="14862" max="14863" width="15.5" style="106" bestFit="1" customWidth="1"/>
    <col min="14864" max="15101" width="12.6640625" style="106"/>
    <col min="15102" max="15102" width="38.83203125" style="106" customWidth="1"/>
    <col min="15103" max="15105" width="0" style="106" hidden="1" customWidth="1"/>
    <col min="15106" max="15107" width="13.5" style="106" customWidth="1"/>
    <col min="15108" max="15108" width="14.83203125" style="106" bestFit="1" customWidth="1"/>
    <col min="15109" max="15111" width="14.83203125" style="106" customWidth="1"/>
    <col min="15112" max="15112" width="16.6640625" style="106" customWidth="1"/>
    <col min="15113" max="15113" width="14.83203125" style="106" customWidth="1"/>
    <col min="15114" max="15114" width="14.83203125" style="106" bestFit="1" customWidth="1"/>
    <col min="15115" max="15116" width="14.83203125" style="106" customWidth="1"/>
    <col min="15117" max="15117" width="0" style="106" hidden="1" customWidth="1"/>
    <col min="15118" max="15119" width="15.5" style="106" bestFit="1" customWidth="1"/>
    <col min="15120" max="15357" width="12.6640625" style="106"/>
    <col min="15358" max="15358" width="38.83203125" style="106" customWidth="1"/>
    <col min="15359" max="15361" width="0" style="106" hidden="1" customWidth="1"/>
    <col min="15362" max="15363" width="13.5" style="106" customWidth="1"/>
    <col min="15364" max="15364" width="14.83203125" style="106" bestFit="1" customWidth="1"/>
    <col min="15365" max="15367" width="14.83203125" style="106" customWidth="1"/>
    <col min="15368" max="15368" width="16.6640625" style="106" customWidth="1"/>
    <col min="15369" max="15369" width="14.83203125" style="106" customWidth="1"/>
    <col min="15370" max="15370" width="14.83203125" style="106" bestFit="1" customWidth="1"/>
    <col min="15371" max="15372" width="14.83203125" style="106" customWidth="1"/>
    <col min="15373" max="15373" width="0" style="106" hidden="1" customWidth="1"/>
    <col min="15374" max="15375" width="15.5" style="106" bestFit="1" customWidth="1"/>
    <col min="15376" max="15613" width="12.6640625" style="106"/>
    <col min="15614" max="15614" width="38.83203125" style="106" customWidth="1"/>
    <col min="15615" max="15617" width="0" style="106" hidden="1" customWidth="1"/>
    <col min="15618" max="15619" width="13.5" style="106" customWidth="1"/>
    <col min="15620" max="15620" width="14.83203125" style="106" bestFit="1" customWidth="1"/>
    <col min="15621" max="15623" width="14.83203125" style="106" customWidth="1"/>
    <col min="15624" max="15624" width="16.6640625" style="106" customWidth="1"/>
    <col min="15625" max="15625" width="14.83203125" style="106" customWidth="1"/>
    <col min="15626" max="15626" width="14.83203125" style="106" bestFit="1" customWidth="1"/>
    <col min="15627" max="15628" width="14.83203125" style="106" customWidth="1"/>
    <col min="15629" max="15629" width="0" style="106" hidden="1" customWidth="1"/>
    <col min="15630" max="15631" width="15.5" style="106" bestFit="1" customWidth="1"/>
    <col min="15632" max="15869" width="12.6640625" style="106"/>
    <col min="15870" max="15870" width="38.83203125" style="106" customWidth="1"/>
    <col min="15871" max="15873" width="0" style="106" hidden="1" customWidth="1"/>
    <col min="15874" max="15875" width="13.5" style="106" customWidth="1"/>
    <col min="15876" max="15876" width="14.83203125" style="106" bestFit="1" customWidth="1"/>
    <col min="15877" max="15879" width="14.83203125" style="106" customWidth="1"/>
    <col min="15880" max="15880" width="16.6640625" style="106" customWidth="1"/>
    <col min="15881" max="15881" width="14.83203125" style="106" customWidth="1"/>
    <col min="15882" max="15882" width="14.83203125" style="106" bestFit="1" customWidth="1"/>
    <col min="15883" max="15884" width="14.83203125" style="106" customWidth="1"/>
    <col min="15885" max="15885" width="0" style="106" hidden="1" customWidth="1"/>
    <col min="15886" max="15887" width="15.5" style="106" bestFit="1" customWidth="1"/>
    <col min="15888" max="16125" width="12.6640625" style="106"/>
    <col min="16126" max="16126" width="38.83203125" style="106" customWidth="1"/>
    <col min="16127" max="16129" width="0" style="106" hidden="1" customWidth="1"/>
    <col min="16130" max="16131" width="13.5" style="106" customWidth="1"/>
    <col min="16132" max="16132" width="14.83203125" style="106" bestFit="1" customWidth="1"/>
    <col min="16133" max="16135" width="14.83203125" style="106" customWidth="1"/>
    <col min="16136" max="16136" width="16.6640625" style="106" customWidth="1"/>
    <col min="16137" max="16137" width="14.83203125" style="106" customWidth="1"/>
    <col min="16138" max="16138" width="14.83203125" style="106" bestFit="1" customWidth="1"/>
    <col min="16139" max="16140" width="14.83203125" style="106" customWidth="1"/>
    <col min="16141" max="16141" width="0" style="106" hidden="1" customWidth="1"/>
    <col min="16142" max="16143" width="15.5" style="106" bestFit="1" customWidth="1"/>
    <col min="16144" max="16384" width="12.6640625" style="106"/>
  </cols>
  <sheetData>
    <row r="1" spans="1:17" ht="3.75" customHeight="1"/>
    <row r="2" spans="1:17" ht="20.25">
      <c r="A2" s="120" t="s">
        <v>297</v>
      </c>
      <c r="B2" s="120"/>
      <c r="C2" s="120"/>
      <c r="D2" s="120"/>
      <c r="E2" s="120"/>
      <c r="F2" s="120"/>
      <c r="G2" s="120"/>
      <c r="H2" s="120"/>
      <c r="I2" s="120"/>
      <c r="J2" s="120"/>
      <c r="K2" s="120"/>
      <c r="L2" s="120"/>
      <c r="M2" s="120"/>
      <c r="N2" s="120"/>
      <c r="O2" s="120"/>
      <c r="P2" s="120"/>
      <c r="Q2" s="120"/>
    </row>
    <row r="3" spans="1:17" ht="16.5" customHeight="1">
      <c r="A3" s="121" t="s">
        <v>254</v>
      </c>
      <c r="B3" s="121"/>
      <c r="C3" s="121"/>
      <c r="D3" s="121"/>
      <c r="E3" s="149"/>
      <c r="F3" s="149"/>
      <c r="G3" s="149"/>
      <c r="H3" s="149"/>
      <c r="I3" s="149"/>
      <c r="J3" s="149"/>
      <c r="K3" s="149"/>
      <c r="L3" s="149"/>
      <c r="M3" s="149"/>
      <c r="N3" s="149"/>
      <c r="O3" s="149"/>
      <c r="P3" s="149"/>
      <c r="Q3" s="149"/>
    </row>
    <row r="4" spans="1:17" ht="22.5" customHeight="1">
      <c r="A4" s="122" t="s">
        <v>255</v>
      </c>
      <c r="B4" s="123" t="s">
        <v>256</v>
      </c>
      <c r="C4" s="124"/>
      <c r="D4" s="124"/>
      <c r="E4" s="266"/>
      <c r="F4" s="266"/>
      <c r="G4" s="266"/>
      <c r="H4" s="266"/>
      <c r="I4" s="266"/>
      <c r="J4" s="266"/>
      <c r="K4" s="266"/>
      <c r="L4" s="266"/>
      <c r="M4" s="266"/>
      <c r="N4" s="266"/>
      <c r="O4" s="266"/>
      <c r="P4" s="266"/>
      <c r="Q4" s="266"/>
    </row>
    <row r="5" spans="1:17" ht="22.5" customHeight="1">
      <c r="A5" s="122"/>
      <c r="B5" s="107" t="s">
        <v>113</v>
      </c>
      <c r="C5" s="107" t="s">
        <v>118</v>
      </c>
      <c r="D5" s="107" t="s">
        <v>123</v>
      </c>
      <c r="E5" s="107" t="s">
        <v>128</v>
      </c>
      <c r="F5" s="107" t="s">
        <v>134</v>
      </c>
      <c r="G5" s="107" t="s">
        <v>139</v>
      </c>
      <c r="H5" s="107" t="s">
        <v>143</v>
      </c>
      <c r="I5" s="107" t="s">
        <v>148</v>
      </c>
      <c r="J5" s="107" t="s">
        <v>152</v>
      </c>
      <c r="K5" s="107" t="s">
        <v>157</v>
      </c>
      <c r="L5" s="107" t="s">
        <v>160</v>
      </c>
      <c r="M5" s="107" t="s">
        <v>164</v>
      </c>
      <c r="N5" s="107" t="s">
        <v>169</v>
      </c>
      <c r="O5" s="107" t="s">
        <v>174</v>
      </c>
      <c r="P5" s="108" t="s">
        <v>257</v>
      </c>
      <c r="Q5" s="107" t="s">
        <v>178</v>
      </c>
    </row>
    <row r="6" spans="1:17" ht="22.5" customHeight="1">
      <c r="A6" s="118" t="s">
        <v>258</v>
      </c>
      <c r="B6" s="118"/>
      <c r="C6" s="118"/>
      <c r="D6" s="118"/>
      <c r="E6" s="118"/>
      <c r="F6" s="118"/>
      <c r="G6" s="118"/>
      <c r="H6" s="118"/>
      <c r="I6" s="118"/>
      <c r="J6" s="118"/>
      <c r="K6" s="118"/>
      <c r="L6" s="118"/>
      <c r="M6" s="118"/>
      <c r="N6" s="118"/>
      <c r="O6" s="118"/>
      <c r="P6" s="118"/>
      <c r="Q6" s="125"/>
    </row>
    <row r="7" spans="1:17" ht="22.5" customHeight="1">
      <c r="A7" s="109" t="s">
        <v>259</v>
      </c>
      <c r="B7" s="110">
        <v>1376.88</v>
      </c>
      <c r="C7" s="110">
        <v>1757.9</v>
      </c>
      <c r="D7" s="110">
        <v>2254.86</v>
      </c>
      <c r="E7" s="110">
        <v>3047.74</v>
      </c>
      <c r="F7" s="110">
        <v>2817.89</v>
      </c>
      <c r="G7" s="110">
        <v>2507.29</v>
      </c>
      <c r="H7" s="110">
        <v>1296.8932</v>
      </c>
      <c r="I7" s="110">
        <v>2204.8932</v>
      </c>
      <c r="J7" s="110">
        <v>1796.8932</v>
      </c>
      <c r="K7" s="110">
        <v>1609.9931999999999</v>
      </c>
      <c r="L7" s="110">
        <v>3045.74</v>
      </c>
      <c r="M7" s="110">
        <v>2611.9931999999999</v>
      </c>
      <c r="N7" s="110">
        <v>1847.3132000000001</v>
      </c>
      <c r="O7" s="110">
        <v>2131.9899999999998</v>
      </c>
      <c r="P7" s="110">
        <v>1846.4900000000016</v>
      </c>
      <c r="Q7" s="110">
        <v>1547.33</v>
      </c>
    </row>
    <row r="8" spans="1:17" ht="22.5" customHeight="1">
      <c r="A8" s="109" t="s">
        <v>260</v>
      </c>
      <c r="B8" s="110">
        <v>5861.15</v>
      </c>
      <c r="C8" s="110">
        <v>6496.63</v>
      </c>
      <c r="D8" s="110">
        <v>6105.48</v>
      </c>
      <c r="E8" s="110">
        <v>6810.95</v>
      </c>
      <c r="F8" s="110">
        <v>8646.11</v>
      </c>
      <c r="G8" s="110">
        <v>10204.92</v>
      </c>
      <c r="H8" s="110">
        <v>12149.1425</v>
      </c>
      <c r="I8" s="110">
        <v>11336.025</v>
      </c>
      <c r="J8" s="110">
        <v>10072.915000000001</v>
      </c>
      <c r="K8" s="110">
        <v>9789.9524999999994</v>
      </c>
      <c r="L8" s="110">
        <v>7953.87</v>
      </c>
      <c r="M8" s="110">
        <v>11815.300499999999</v>
      </c>
      <c r="N8" s="110">
        <v>12509.487999999999</v>
      </c>
      <c r="O8" s="110">
        <v>18332.689999999999</v>
      </c>
      <c r="P8" s="110">
        <v>12347.41</v>
      </c>
      <c r="Q8" s="110">
        <v>23528.21</v>
      </c>
    </row>
    <row r="9" spans="1:17" ht="22.5" customHeight="1">
      <c r="A9" s="109" t="s">
        <v>261</v>
      </c>
      <c r="B9" s="110">
        <v>206.5</v>
      </c>
      <c r="C9" s="110">
        <v>248.77</v>
      </c>
      <c r="D9" s="110">
        <v>291.17</v>
      </c>
      <c r="E9" s="110">
        <v>345.68</v>
      </c>
      <c r="F9" s="110">
        <v>570.07000000000005</v>
      </c>
      <c r="G9" s="110">
        <v>450.2</v>
      </c>
      <c r="H9" s="110">
        <v>200.77500000000001</v>
      </c>
      <c r="I9" s="110">
        <v>105.8925</v>
      </c>
      <c r="J9" s="110">
        <v>116.0025</v>
      </c>
      <c r="K9" s="110">
        <v>205.96500000000106</v>
      </c>
      <c r="L9" s="110">
        <v>41.31</v>
      </c>
      <c r="M9" s="110">
        <f>57.5</f>
        <v>57.5</v>
      </c>
      <c r="N9" s="110">
        <v>322.48880000000145</v>
      </c>
      <c r="O9" s="110">
        <v>1057.1300000000001</v>
      </c>
      <c r="P9" s="110">
        <v>290.89</v>
      </c>
      <c r="Q9" s="110">
        <f>Q10-Q8-Q7</f>
        <v>2883.6100000000024</v>
      </c>
    </row>
    <row r="10" spans="1:17" ht="22.5" customHeight="1">
      <c r="A10" s="111" t="s">
        <v>99</v>
      </c>
      <c r="B10" s="110">
        <v>7444.53</v>
      </c>
      <c r="C10" s="110">
        <f t="shared" ref="C10:P10" si="0">C9+C8+C7</f>
        <v>8503.3000000000011</v>
      </c>
      <c r="D10" s="110">
        <f t="shared" si="0"/>
        <v>8651.51</v>
      </c>
      <c r="E10" s="110">
        <f t="shared" si="0"/>
        <v>10204.369999999999</v>
      </c>
      <c r="F10" s="110">
        <f t="shared" si="0"/>
        <v>12034.07</v>
      </c>
      <c r="G10" s="110">
        <f t="shared" si="0"/>
        <v>13162.41</v>
      </c>
      <c r="H10" s="110">
        <f t="shared" si="0"/>
        <v>13646.8107</v>
      </c>
      <c r="I10" s="110">
        <f t="shared" si="0"/>
        <v>13646.8107</v>
      </c>
      <c r="J10" s="110">
        <f t="shared" si="0"/>
        <v>11985.810700000002</v>
      </c>
      <c r="K10" s="110">
        <f t="shared" si="0"/>
        <v>11605.9107</v>
      </c>
      <c r="L10" s="110">
        <f t="shared" si="0"/>
        <v>11040.92</v>
      </c>
      <c r="M10" s="110">
        <f t="shared" si="0"/>
        <v>14484.793699999998</v>
      </c>
      <c r="N10" s="110">
        <f t="shared" si="0"/>
        <v>14679.29</v>
      </c>
      <c r="O10" s="110">
        <f t="shared" si="0"/>
        <v>21521.809999999998</v>
      </c>
      <c r="P10" s="110">
        <f t="shared" si="0"/>
        <v>14484.79</v>
      </c>
      <c r="Q10" s="110">
        <v>27959.15</v>
      </c>
    </row>
    <row r="11" spans="1:17" ht="22.5" customHeight="1">
      <c r="A11" s="118" t="s">
        <v>262</v>
      </c>
      <c r="B11" s="119"/>
      <c r="C11" s="119"/>
      <c r="D11" s="119"/>
      <c r="E11" s="119"/>
      <c r="F11" s="119"/>
      <c r="G11" s="119"/>
      <c r="H11" s="119"/>
      <c r="I11" s="119"/>
      <c r="J11" s="119"/>
      <c r="K11" s="119"/>
      <c r="L11" s="119"/>
      <c r="M11" s="119"/>
      <c r="N11" s="119"/>
      <c r="O11" s="119"/>
      <c r="P11" s="119"/>
      <c r="Q11" s="119"/>
    </row>
    <row r="12" spans="1:17" ht="22.5" customHeight="1">
      <c r="A12" s="109" t="s">
        <v>259</v>
      </c>
      <c r="B12" s="110">
        <v>151.86000000000001</v>
      </c>
      <c r="C12" s="110">
        <v>29.65</v>
      </c>
      <c r="D12" s="110">
        <v>30.23</v>
      </c>
      <c r="E12" s="110">
        <v>30.91</v>
      </c>
      <c r="F12" s="110">
        <v>34.82</v>
      </c>
      <c r="G12" s="110">
        <v>38.200000000000003</v>
      </c>
      <c r="H12" s="110">
        <v>31.9175</v>
      </c>
      <c r="I12" s="110">
        <v>0</v>
      </c>
      <c r="J12" s="110">
        <v>0</v>
      </c>
      <c r="K12" s="110">
        <v>0</v>
      </c>
      <c r="L12" s="110">
        <v>894.2</v>
      </c>
      <c r="M12" s="110">
        <v>4528.7</v>
      </c>
      <c r="N12" s="110">
        <v>4403.25</v>
      </c>
      <c r="O12" s="110">
        <v>4355.6499999999996</v>
      </c>
      <c r="P12" s="110">
        <v>4403.25</v>
      </c>
      <c r="Q12" s="110">
        <v>4112.8999999999996</v>
      </c>
    </row>
    <row r="13" spans="1:17" ht="22.5" customHeight="1">
      <c r="A13" s="109" t="s">
        <v>260</v>
      </c>
      <c r="B13" s="110">
        <v>628.03</v>
      </c>
      <c r="C13" s="110">
        <v>701.67</v>
      </c>
      <c r="D13" s="110">
        <v>1073.67</v>
      </c>
      <c r="E13" s="110">
        <v>1472.87</v>
      </c>
      <c r="F13" s="110">
        <v>1932.22</v>
      </c>
      <c r="G13" s="110">
        <v>2678.06</v>
      </c>
      <c r="H13" s="110">
        <v>2573.8724999999999</v>
      </c>
      <c r="I13" s="110">
        <v>2300.6774999999998</v>
      </c>
      <c r="J13" s="110">
        <v>3563.3924999999999</v>
      </c>
      <c r="K13" s="110">
        <v>7906.35</v>
      </c>
      <c r="L13" s="110">
        <v>12352.3</v>
      </c>
      <c r="M13" s="110">
        <v>15771.05</v>
      </c>
      <c r="N13" s="110">
        <v>22979.33</v>
      </c>
      <c r="O13" s="110">
        <v>30805.53</v>
      </c>
      <c r="P13" s="110">
        <v>16980.78</v>
      </c>
      <c r="Q13" s="110">
        <v>41635.96</v>
      </c>
    </row>
    <row r="14" spans="1:17" ht="22.5" customHeight="1">
      <c r="A14" s="109" t="s">
        <v>263</v>
      </c>
      <c r="B14" s="110">
        <v>463.65</v>
      </c>
      <c r="C14" s="110">
        <v>660.81</v>
      </c>
      <c r="D14" s="110">
        <v>784.24</v>
      </c>
      <c r="E14" s="110">
        <v>898.29</v>
      </c>
      <c r="F14" s="110">
        <v>1227.97</v>
      </c>
      <c r="G14" s="110">
        <v>1602.15</v>
      </c>
      <c r="H14" s="110">
        <v>1336.2550000000001</v>
      </c>
      <c r="I14" s="110">
        <v>677.29250000000002</v>
      </c>
      <c r="J14" s="110">
        <v>710.67250000000001</v>
      </c>
      <c r="K14" s="110">
        <v>1460.85</v>
      </c>
      <c r="L14" s="110">
        <v>1619.2099999999998</v>
      </c>
      <c r="M14" s="110">
        <f>756.94+353.27+180.93+475.52</f>
        <v>1766.66</v>
      </c>
      <c r="N14" s="110">
        <f>1271.51+506+60</f>
        <v>1837.51</v>
      </c>
      <c r="O14" s="110">
        <v>3432</v>
      </c>
      <c r="P14" s="110">
        <f>743.46+345.47+40+358.12</f>
        <v>1487.0500000000002</v>
      </c>
      <c r="Q14" s="110">
        <f>Q20-Q19-Q17-Q15-Q13-Q12</f>
        <v>5178.3200000000015</v>
      </c>
    </row>
    <row r="15" spans="1:17" ht="22.5" customHeight="1">
      <c r="A15" s="109" t="s">
        <v>264</v>
      </c>
      <c r="B15" s="110">
        <v>405.64</v>
      </c>
      <c r="C15" s="110">
        <v>496.54</v>
      </c>
      <c r="D15" s="110">
        <v>636.52</v>
      </c>
      <c r="E15" s="110">
        <v>653.91</v>
      </c>
      <c r="F15" s="110">
        <v>653.91</v>
      </c>
      <c r="G15" s="110">
        <v>781.98</v>
      </c>
      <c r="H15" s="110">
        <v>666.98</v>
      </c>
      <c r="I15" s="110">
        <v>719.09249999999997</v>
      </c>
      <c r="J15" s="110">
        <v>836.85749999999996</v>
      </c>
      <c r="K15" s="110">
        <v>1390.0025000000001</v>
      </c>
      <c r="L15" s="110">
        <v>1390</v>
      </c>
      <c r="M15" s="110">
        <v>1443.94</v>
      </c>
      <c r="N15" s="110">
        <v>52.53</v>
      </c>
      <c r="O15" s="110">
        <v>32</v>
      </c>
      <c r="P15" s="110">
        <v>20.53</v>
      </c>
      <c r="Q15" s="110">
        <v>32</v>
      </c>
    </row>
    <row r="16" spans="1:17" ht="22.5" customHeight="1">
      <c r="A16" s="112" t="s">
        <v>265</v>
      </c>
      <c r="B16" s="110">
        <v>1.25</v>
      </c>
      <c r="C16" s="110">
        <v>9.1</v>
      </c>
      <c r="D16" s="110">
        <v>0</v>
      </c>
      <c r="E16" s="110">
        <v>188.33</v>
      </c>
      <c r="F16" s="110">
        <v>188.33</v>
      </c>
      <c r="G16" s="110">
        <v>240.38</v>
      </c>
      <c r="H16" s="110">
        <v>239.1275</v>
      </c>
      <c r="I16" s="110">
        <v>761.27750000000003</v>
      </c>
      <c r="J16" s="110">
        <v>534.16999999999996</v>
      </c>
      <c r="K16" s="110">
        <v>0</v>
      </c>
      <c r="L16" s="110">
        <v>0</v>
      </c>
      <c r="M16" s="110">
        <v>0</v>
      </c>
      <c r="N16" s="110">
        <v>0</v>
      </c>
      <c r="O16" s="110">
        <v>0</v>
      </c>
      <c r="P16" s="110">
        <v>0</v>
      </c>
      <c r="Q16" s="110">
        <v>0</v>
      </c>
    </row>
    <row r="17" spans="1:17" ht="22.5" customHeight="1">
      <c r="A17" s="113" t="s">
        <v>266</v>
      </c>
      <c r="B17" s="110">
        <v>34.25</v>
      </c>
      <c r="C17" s="110">
        <v>218.98</v>
      </c>
      <c r="D17" s="110">
        <v>0</v>
      </c>
      <c r="E17" s="110">
        <v>52.68</v>
      </c>
      <c r="F17" s="110">
        <v>262.16000000000003</v>
      </c>
      <c r="G17" s="110">
        <v>262.16000000000003</v>
      </c>
      <c r="H17" s="110">
        <v>185.7475</v>
      </c>
      <c r="I17" s="110">
        <v>157.91249999999999</v>
      </c>
      <c r="J17" s="110">
        <v>50.707500000000003</v>
      </c>
      <c r="K17" s="110">
        <v>99.722499999999997</v>
      </c>
      <c r="L17" s="110">
        <v>99.72</v>
      </c>
      <c r="M17" s="110">
        <v>0</v>
      </c>
      <c r="N17" s="110">
        <f>39+365.98</f>
        <v>404.98</v>
      </c>
      <c r="O17" s="110">
        <v>273.42</v>
      </c>
      <c r="P17" s="110">
        <v>42.1</v>
      </c>
      <c r="Q17" s="110">
        <v>238.42</v>
      </c>
    </row>
    <row r="18" spans="1:17" ht="22.5" customHeight="1">
      <c r="A18" s="109" t="s">
        <v>267</v>
      </c>
      <c r="B18" s="110">
        <v>59.45</v>
      </c>
      <c r="C18" s="110">
        <v>10.75</v>
      </c>
      <c r="D18" s="110">
        <v>56.86</v>
      </c>
      <c r="E18" s="110">
        <v>0</v>
      </c>
      <c r="F18" s="110">
        <v>9.66</v>
      </c>
      <c r="G18" s="110">
        <v>9.66</v>
      </c>
      <c r="H18" s="110">
        <v>1.4675</v>
      </c>
      <c r="I18" s="110">
        <v>0.31</v>
      </c>
      <c r="J18" s="110">
        <v>0.31</v>
      </c>
      <c r="K18" s="110">
        <v>0.29499999999999998</v>
      </c>
      <c r="L18" s="110">
        <v>0.3</v>
      </c>
      <c r="M18" s="110">
        <v>0</v>
      </c>
      <c r="N18" s="110">
        <v>0</v>
      </c>
      <c r="O18" s="110">
        <v>0</v>
      </c>
      <c r="P18" s="110">
        <v>0</v>
      </c>
      <c r="Q18" s="110">
        <v>0</v>
      </c>
    </row>
    <row r="19" spans="1:17" ht="22.5" customHeight="1">
      <c r="A19" s="112" t="s">
        <v>268</v>
      </c>
      <c r="B19" s="110">
        <v>173.59</v>
      </c>
      <c r="C19" s="110">
        <v>46.05</v>
      </c>
      <c r="D19" s="110">
        <v>366.33</v>
      </c>
      <c r="E19" s="110">
        <v>254.96</v>
      </c>
      <c r="F19" s="110">
        <v>42.88</v>
      </c>
      <c r="G19" s="110">
        <v>139.36000000000001</v>
      </c>
      <c r="H19" s="110">
        <v>125.7225</v>
      </c>
      <c r="I19" s="110">
        <v>94.527500000000003</v>
      </c>
      <c r="J19" s="110">
        <v>10.89</v>
      </c>
      <c r="K19" s="110">
        <v>32.78</v>
      </c>
      <c r="L19" s="110">
        <v>34.28</v>
      </c>
      <c r="M19" s="110">
        <v>79.650000000000006</v>
      </c>
      <c r="N19" s="110">
        <v>57.1</v>
      </c>
      <c r="O19" s="110">
        <v>96.1</v>
      </c>
      <c r="P19" s="110">
        <v>26.3</v>
      </c>
      <c r="Q19" s="110">
        <f>172.1+25</f>
        <v>197.1</v>
      </c>
    </row>
    <row r="20" spans="1:17" ht="22.5" customHeight="1">
      <c r="A20" s="111" t="s">
        <v>99</v>
      </c>
      <c r="B20" s="110">
        <v>1917.7199999999998</v>
      </c>
      <c r="C20" s="110">
        <v>2173.5499999999997</v>
      </c>
      <c r="D20" s="110">
        <v>2947.85</v>
      </c>
      <c r="E20" s="110">
        <v>3551.9499999999994</v>
      </c>
      <c r="F20" s="110">
        <v>4351.95</v>
      </c>
      <c r="G20" s="110">
        <v>5751.9499999999989</v>
      </c>
      <c r="H20" s="110">
        <v>5161.0899999999992</v>
      </c>
      <c r="I20" s="110">
        <v>4711.0900000000011</v>
      </c>
      <c r="J20" s="110">
        <v>5707.0000000000009</v>
      </c>
      <c r="K20" s="110">
        <v>10890.000000000002</v>
      </c>
      <c r="L20" s="110">
        <v>16390.009999999998</v>
      </c>
      <c r="M20" s="110">
        <v>23590</v>
      </c>
      <c r="N20" s="110">
        <v>29734.7</v>
      </c>
      <c r="O20" s="110">
        <f>SUM(O12:O19)</f>
        <v>38994.699999999997</v>
      </c>
      <c r="P20" s="110">
        <v>22960.01</v>
      </c>
      <c r="Q20" s="110">
        <v>51394.7</v>
      </c>
    </row>
    <row r="21" spans="1:17" ht="22.5" customHeight="1">
      <c r="A21" s="118" t="s">
        <v>269</v>
      </c>
      <c r="B21" s="118"/>
      <c r="C21" s="118"/>
      <c r="D21" s="118"/>
      <c r="E21" s="118"/>
      <c r="F21" s="118"/>
      <c r="G21" s="118"/>
      <c r="H21" s="118"/>
      <c r="I21" s="118"/>
      <c r="J21" s="118"/>
      <c r="K21" s="118"/>
      <c r="L21" s="118"/>
      <c r="M21" s="118"/>
      <c r="N21" s="118"/>
      <c r="O21" s="118"/>
      <c r="P21" s="118"/>
      <c r="Q21" s="118"/>
    </row>
    <row r="22" spans="1:17" ht="22.5" customHeight="1">
      <c r="A22" s="109" t="s">
        <v>259</v>
      </c>
      <c r="B22" s="110">
        <v>27.95</v>
      </c>
      <c r="C22" s="110">
        <v>44.72</v>
      </c>
      <c r="D22" s="110">
        <v>7.69</v>
      </c>
      <c r="E22" s="110">
        <v>0</v>
      </c>
      <c r="F22" s="110">
        <v>0.76</v>
      </c>
      <c r="G22" s="110">
        <v>1.5</v>
      </c>
      <c r="H22" s="110">
        <v>1.736</v>
      </c>
      <c r="I22" s="110">
        <v>1.8670000000000002</v>
      </c>
      <c r="J22" s="110">
        <v>2.137</v>
      </c>
      <c r="K22" s="110">
        <v>0.13</v>
      </c>
      <c r="L22" s="110">
        <v>18.239999999999998</v>
      </c>
      <c r="M22" s="110">
        <v>26.222999999999999</v>
      </c>
      <c r="N22" s="110">
        <v>0</v>
      </c>
      <c r="O22" s="110">
        <v>0</v>
      </c>
      <c r="P22" s="110">
        <v>0</v>
      </c>
      <c r="Q22" s="110">
        <v>0</v>
      </c>
    </row>
    <row r="23" spans="1:17" ht="22.5" customHeight="1">
      <c r="A23" s="109" t="s">
        <v>260</v>
      </c>
      <c r="B23" s="110">
        <v>0</v>
      </c>
      <c r="C23" s="110">
        <v>0</v>
      </c>
      <c r="D23" s="110">
        <v>0</v>
      </c>
      <c r="E23" s="110">
        <v>0</v>
      </c>
      <c r="F23" s="110">
        <v>0</v>
      </c>
      <c r="G23" s="110">
        <v>0</v>
      </c>
      <c r="H23" s="110">
        <v>0</v>
      </c>
      <c r="I23" s="110">
        <v>0</v>
      </c>
      <c r="J23" s="110">
        <v>0</v>
      </c>
      <c r="K23" s="110">
        <v>0</v>
      </c>
      <c r="L23" s="110">
        <v>0</v>
      </c>
      <c r="M23" s="110">
        <v>0</v>
      </c>
      <c r="N23" s="110">
        <v>0</v>
      </c>
      <c r="O23" s="110">
        <v>0</v>
      </c>
      <c r="P23" s="110">
        <v>0</v>
      </c>
      <c r="Q23" s="110">
        <v>0</v>
      </c>
    </row>
    <row r="24" spans="1:17" ht="22.5" customHeight="1">
      <c r="A24" s="109" t="s">
        <v>263</v>
      </c>
      <c r="B24" s="110">
        <v>0</v>
      </c>
      <c r="C24" s="110">
        <v>0</v>
      </c>
      <c r="D24" s="110">
        <v>0</v>
      </c>
      <c r="E24" s="110">
        <v>0</v>
      </c>
      <c r="F24" s="110">
        <v>0</v>
      </c>
      <c r="G24" s="110">
        <v>0</v>
      </c>
      <c r="H24" s="110">
        <v>0</v>
      </c>
      <c r="I24" s="110">
        <v>0</v>
      </c>
      <c r="J24" s="110">
        <v>0</v>
      </c>
      <c r="K24" s="110">
        <v>0</v>
      </c>
      <c r="L24" s="110">
        <v>0</v>
      </c>
      <c r="M24" s="110">
        <v>0</v>
      </c>
      <c r="N24" s="110">
        <v>0</v>
      </c>
      <c r="O24" s="110">
        <v>0</v>
      </c>
      <c r="P24" s="110">
        <v>0</v>
      </c>
      <c r="Q24" s="110">
        <v>0</v>
      </c>
    </row>
    <row r="25" spans="1:17" ht="22.5" customHeight="1">
      <c r="A25" s="109" t="s">
        <v>270</v>
      </c>
      <c r="B25" s="110">
        <v>0</v>
      </c>
      <c r="C25" s="110">
        <v>0</v>
      </c>
      <c r="D25" s="110">
        <v>0</v>
      </c>
      <c r="E25" s="110">
        <v>0</v>
      </c>
      <c r="F25" s="110">
        <v>0</v>
      </c>
      <c r="G25" s="110">
        <v>0</v>
      </c>
      <c r="H25" s="110">
        <v>0</v>
      </c>
      <c r="I25" s="110">
        <v>0</v>
      </c>
      <c r="J25" s="110">
        <v>0</v>
      </c>
      <c r="K25" s="110">
        <v>0</v>
      </c>
      <c r="L25" s="110">
        <v>0</v>
      </c>
      <c r="M25" s="110">
        <v>0</v>
      </c>
      <c r="N25" s="110">
        <v>0</v>
      </c>
      <c r="O25" s="110">
        <v>0</v>
      </c>
      <c r="P25" s="110">
        <v>0</v>
      </c>
      <c r="Q25" s="110">
        <v>0</v>
      </c>
    </row>
    <row r="26" spans="1:17" ht="22.5" customHeight="1">
      <c r="A26" s="109" t="s">
        <v>271</v>
      </c>
      <c r="B26" s="110">
        <v>0</v>
      </c>
      <c r="C26" s="110">
        <v>0</v>
      </c>
      <c r="D26" s="110">
        <v>0</v>
      </c>
      <c r="E26" s="110">
        <v>0</v>
      </c>
      <c r="F26" s="110">
        <v>0</v>
      </c>
      <c r="G26" s="110">
        <v>0</v>
      </c>
      <c r="H26" s="110">
        <v>0</v>
      </c>
      <c r="I26" s="110">
        <v>0</v>
      </c>
      <c r="J26" s="110">
        <v>0</v>
      </c>
      <c r="K26" s="110">
        <v>0</v>
      </c>
      <c r="L26" s="110">
        <v>0</v>
      </c>
      <c r="M26" s="110">
        <v>0</v>
      </c>
      <c r="N26" s="110">
        <v>0</v>
      </c>
      <c r="O26" s="110">
        <v>0</v>
      </c>
      <c r="P26" s="110">
        <v>0</v>
      </c>
      <c r="Q26" s="110">
        <v>0</v>
      </c>
    </row>
    <row r="27" spans="1:17" ht="22.5" customHeight="1">
      <c r="A27" s="112" t="s">
        <v>272</v>
      </c>
      <c r="B27" s="110">
        <v>0</v>
      </c>
      <c r="C27" s="110">
        <v>0</v>
      </c>
      <c r="D27" s="110">
        <v>0</v>
      </c>
      <c r="E27" s="110">
        <v>0</v>
      </c>
      <c r="F27" s="110">
        <v>0</v>
      </c>
      <c r="G27" s="110">
        <v>0</v>
      </c>
      <c r="H27" s="110">
        <v>0</v>
      </c>
      <c r="I27" s="110">
        <v>0</v>
      </c>
      <c r="J27" s="110">
        <v>0</v>
      </c>
      <c r="K27" s="110">
        <v>0</v>
      </c>
      <c r="L27" s="110">
        <v>0</v>
      </c>
      <c r="M27" s="110">
        <v>0</v>
      </c>
      <c r="N27" s="110">
        <v>0</v>
      </c>
      <c r="O27" s="110">
        <v>0</v>
      </c>
      <c r="P27" s="110">
        <v>0</v>
      </c>
      <c r="Q27" s="110">
        <v>0</v>
      </c>
    </row>
    <row r="28" spans="1:17" ht="22.5" customHeight="1">
      <c r="A28" s="113" t="s">
        <v>273</v>
      </c>
      <c r="B28" s="110">
        <v>0</v>
      </c>
      <c r="C28" s="110">
        <v>0</v>
      </c>
      <c r="D28" s="110">
        <v>0</v>
      </c>
      <c r="E28" s="110">
        <v>0</v>
      </c>
      <c r="F28" s="110">
        <v>0</v>
      </c>
      <c r="G28" s="110">
        <v>0</v>
      </c>
      <c r="H28" s="110">
        <v>0</v>
      </c>
      <c r="I28" s="110">
        <v>0</v>
      </c>
      <c r="J28" s="110">
        <v>0</v>
      </c>
      <c r="K28" s="110">
        <v>0</v>
      </c>
      <c r="L28" s="110">
        <v>0</v>
      </c>
      <c r="M28" s="110">
        <v>0</v>
      </c>
      <c r="N28" s="110">
        <v>0</v>
      </c>
      <c r="O28" s="110">
        <v>0</v>
      </c>
      <c r="P28" s="110">
        <v>0</v>
      </c>
      <c r="Q28" s="110">
        <v>0</v>
      </c>
    </row>
    <row r="29" spans="1:17" ht="22.5" customHeight="1">
      <c r="A29" s="112" t="s">
        <v>268</v>
      </c>
      <c r="B29" s="110">
        <v>0</v>
      </c>
      <c r="C29" s="110">
        <v>0</v>
      </c>
      <c r="D29" s="110">
        <v>0</v>
      </c>
      <c r="E29" s="110">
        <v>0</v>
      </c>
      <c r="F29" s="110">
        <v>1002.06</v>
      </c>
      <c r="G29" s="110">
        <v>1471.63</v>
      </c>
      <c r="H29" s="110">
        <v>1471.6254999999999</v>
      </c>
      <c r="I29" s="110">
        <v>1491.6254999999999</v>
      </c>
      <c r="J29" s="110">
        <v>1491.6255000000001</v>
      </c>
      <c r="K29" s="110">
        <v>20</v>
      </c>
      <c r="L29" s="110">
        <v>0</v>
      </c>
      <c r="M29" s="110">
        <v>0</v>
      </c>
      <c r="N29" s="110">
        <v>0</v>
      </c>
      <c r="O29" s="110">
        <v>0</v>
      </c>
      <c r="P29" s="110">
        <v>0</v>
      </c>
      <c r="Q29" s="110">
        <v>0</v>
      </c>
    </row>
    <row r="30" spans="1:17" ht="22.5" customHeight="1">
      <c r="A30" s="109" t="s">
        <v>274</v>
      </c>
      <c r="B30" s="110">
        <v>123.74</v>
      </c>
      <c r="C30" s="110">
        <v>66.98</v>
      </c>
      <c r="D30" s="110">
        <v>14</v>
      </c>
      <c r="E30" s="110">
        <v>0</v>
      </c>
      <c r="F30" s="110">
        <v>65.180000000000007</v>
      </c>
      <c r="G30" s="110">
        <v>94.88</v>
      </c>
      <c r="H30" s="110">
        <v>94.638499999999993</v>
      </c>
      <c r="I30" s="110">
        <v>165.15550000000002</v>
      </c>
      <c r="J30" s="110">
        <v>164.88550000000001</v>
      </c>
      <c r="K30" s="110">
        <v>70.518000000000001</v>
      </c>
      <c r="L30" s="110">
        <v>72.41</v>
      </c>
      <c r="M30" s="110">
        <v>64.423000000000002</v>
      </c>
      <c r="N30" s="110">
        <v>0</v>
      </c>
      <c r="O30" s="110">
        <v>0</v>
      </c>
      <c r="P30" s="110">
        <v>0</v>
      </c>
      <c r="Q30" s="110">
        <v>0</v>
      </c>
    </row>
    <row r="31" spans="1:17" ht="22.5" customHeight="1">
      <c r="A31" s="111" t="s">
        <v>275</v>
      </c>
      <c r="B31" s="110">
        <v>151.69</v>
      </c>
      <c r="C31" s="110">
        <v>111.69</v>
      </c>
      <c r="D31" s="110">
        <v>21.69</v>
      </c>
      <c r="E31" s="110">
        <v>0</v>
      </c>
      <c r="F31" s="110">
        <v>1068</v>
      </c>
      <c r="G31" s="110">
        <v>1568.01</v>
      </c>
      <c r="H31" s="110">
        <v>1568</v>
      </c>
      <c r="I31" s="110">
        <v>1658.6479999999999</v>
      </c>
      <c r="J31" s="110">
        <v>1658.6480000000001</v>
      </c>
      <c r="K31" s="110">
        <v>90.647999999999996</v>
      </c>
      <c r="L31" s="110">
        <v>90.649999999999991</v>
      </c>
      <c r="M31" s="110">
        <v>90.65</v>
      </c>
      <c r="N31" s="110">
        <v>0</v>
      </c>
      <c r="O31" s="110">
        <v>0</v>
      </c>
      <c r="P31" s="110">
        <v>0</v>
      </c>
      <c r="Q31" s="110">
        <v>0</v>
      </c>
    </row>
    <row r="32" spans="1:17" ht="22.5" customHeight="1">
      <c r="A32" s="118" t="s">
        <v>276</v>
      </c>
      <c r="B32" s="118"/>
      <c r="C32" s="118"/>
      <c r="D32" s="118"/>
      <c r="E32" s="118"/>
      <c r="F32" s="118"/>
      <c r="G32" s="118"/>
      <c r="H32" s="118"/>
      <c r="I32" s="118"/>
      <c r="J32" s="118"/>
      <c r="K32" s="118"/>
      <c r="L32" s="118"/>
      <c r="M32" s="118"/>
      <c r="N32" s="118"/>
      <c r="O32" s="118"/>
      <c r="P32" s="118"/>
      <c r="Q32" s="118"/>
    </row>
    <row r="33" spans="1:17" ht="22.5" customHeight="1">
      <c r="A33" s="109" t="s">
        <v>277</v>
      </c>
      <c r="B33" s="110">
        <v>6.27</v>
      </c>
      <c r="C33" s="110">
        <v>56.27</v>
      </c>
      <c r="D33" s="110">
        <v>115.51</v>
      </c>
      <c r="E33" s="110">
        <v>263.5</v>
      </c>
      <c r="F33" s="110">
        <v>313.55</v>
      </c>
      <c r="G33" s="110">
        <v>275.33</v>
      </c>
      <c r="H33" s="110">
        <v>241.12479999999999</v>
      </c>
      <c r="I33" s="110">
        <v>126.53579999999999</v>
      </c>
      <c r="J33" s="110">
        <v>50.7607</v>
      </c>
      <c r="K33" s="110">
        <v>30.755099999999999</v>
      </c>
      <c r="L33" s="110">
        <v>227.47</v>
      </c>
      <c r="M33" s="110">
        <v>290.75</v>
      </c>
      <c r="N33" s="110">
        <v>279.49</v>
      </c>
      <c r="O33" s="110">
        <v>194.56</v>
      </c>
      <c r="P33" s="110">
        <v>271.60000000000002</v>
      </c>
      <c r="Q33" s="110">
        <v>18.12</v>
      </c>
    </row>
    <row r="34" spans="1:17" ht="22.5" customHeight="1">
      <c r="A34" s="109" t="s">
        <v>278</v>
      </c>
      <c r="B34" s="110">
        <v>132.83000000000001</v>
      </c>
      <c r="C34" s="110">
        <v>245.16</v>
      </c>
      <c r="D34" s="110">
        <v>327.85</v>
      </c>
      <c r="E34" s="110">
        <v>248.79</v>
      </c>
      <c r="F34" s="110">
        <v>149.36000000000001</v>
      </c>
      <c r="G34" s="110">
        <v>136.97</v>
      </c>
      <c r="H34" s="110">
        <v>77.255899999999997</v>
      </c>
      <c r="I34" s="110">
        <v>25.138799999999996</v>
      </c>
      <c r="J34" s="110">
        <v>254.85690000000002</v>
      </c>
      <c r="K34" s="110">
        <v>749.86300000000006</v>
      </c>
      <c r="L34" s="110">
        <v>569.04999999999995</v>
      </c>
      <c r="M34" s="110">
        <f>315.98+264.9</f>
        <v>580.88</v>
      </c>
      <c r="N34" s="110">
        <f>241.58+316.54</f>
        <v>558.12</v>
      </c>
      <c r="O34" s="110">
        <v>569.63</v>
      </c>
      <c r="P34" s="110">
        <f>259.93+306.08</f>
        <v>566.01</v>
      </c>
      <c r="Q34" s="110">
        <f>610.93+30.55</f>
        <v>641.4799999999999</v>
      </c>
    </row>
    <row r="35" spans="1:17" ht="22.5" customHeight="1">
      <c r="A35" s="109" t="s">
        <v>279</v>
      </c>
      <c r="B35" s="110">
        <v>0</v>
      </c>
      <c r="C35" s="110">
        <v>0</v>
      </c>
      <c r="D35" s="110">
        <v>0</v>
      </c>
      <c r="E35" s="110">
        <v>0.4</v>
      </c>
      <c r="F35" s="110">
        <v>0.74</v>
      </c>
      <c r="G35" s="110">
        <v>1.6</v>
      </c>
      <c r="H35" s="110">
        <v>5.8884999999999996</v>
      </c>
      <c r="I35" s="110">
        <v>13.529999999999998</v>
      </c>
      <c r="J35" s="110">
        <v>21.502500000000001</v>
      </c>
      <c r="K35" s="110">
        <v>48.616</v>
      </c>
      <c r="L35" s="110">
        <v>52.97</v>
      </c>
      <c r="M35" s="110">
        <v>52.8</v>
      </c>
      <c r="N35" s="110">
        <v>45.45</v>
      </c>
      <c r="O35" s="110">
        <v>40.5</v>
      </c>
      <c r="P35" s="110">
        <v>50.16</v>
      </c>
      <c r="Q35" s="110">
        <v>18.57</v>
      </c>
    </row>
    <row r="36" spans="1:17" ht="22.5" customHeight="1">
      <c r="A36" s="111" t="s">
        <v>99</v>
      </c>
      <c r="B36" s="110">
        <v>139.1</v>
      </c>
      <c r="C36" s="110">
        <v>301.44</v>
      </c>
      <c r="D36" s="110">
        <v>443.36</v>
      </c>
      <c r="E36" s="110">
        <v>512.69000000000005</v>
      </c>
      <c r="F36" s="110">
        <v>463.65</v>
      </c>
      <c r="G36" s="110">
        <v>413.9</v>
      </c>
      <c r="H36" s="110">
        <v>324.26920000000001</v>
      </c>
      <c r="I36" s="110">
        <v>165.2046</v>
      </c>
      <c r="J36" s="110">
        <v>327.12010000000004</v>
      </c>
      <c r="K36" s="110">
        <v>829.23410000000001</v>
      </c>
      <c r="L36" s="110">
        <v>849.49</v>
      </c>
      <c r="M36" s="110">
        <f>M33+M34+M35</f>
        <v>924.43</v>
      </c>
      <c r="N36" s="110">
        <f>N33+N34+N35</f>
        <v>883.06000000000006</v>
      </c>
      <c r="O36" s="110">
        <f>SUM(O33:O35)</f>
        <v>804.69</v>
      </c>
      <c r="P36" s="110">
        <f>P33+P34+P35</f>
        <v>887.77</v>
      </c>
      <c r="Q36" s="110">
        <f>SUM(Q33:Q35)</f>
        <v>678.17</v>
      </c>
    </row>
    <row r="37" spans="1:17" ht="22.5" customHeight="1">
      <c r="A37" s="118" t="s">
        <v>280</v>
      </c>
      <c r="B37" s="118"/>
      <c r="C37" s="118"/>
      <c r="D37" s="118"/>
      <c r="E37" s="118"/>
      <c r="F37" s="118"/>
      <c r="G37" s="118"/>
      <c r="H37" s="118"/>
      <c r="I37" s="118"/>
      <c r="J37" s="118"/>
      <c r="K37" s="118"/>
      <c r="L37" s="118"/>
      <c r="M37" s="118"/>
      <c r="N37" s="118"/>
      <c r="O37" s="118"/>
      <c r="P37" s="118"/>
      <c r="Q37" s="118"/>
    </row>
    <row r="38" spans="1:17" ht="22.5" customHeight="1">
      <c r="A38" s="112" t="s">
        <v>281</v>
      </c>
      <c r="B38" s="110">
        <v>0</v>
      </c>
      <c r="C38" s="110">
        <v>0</v>
      </c>
      <c r="D38" s="110">
        <v>0</v>
      </c>
      <c r="E38" s="110">
        <v>0</v>
      </c>
      <c r="F38" s="110">
        <v>0</v>
      </c>
      <c r="G38" s="110">
        <v>0</v>
      </c>
      <c r="H38" s="110">
        <v>0</v>
      </c>
      <c r="I38" s="110">
        <v>0</v>
      </c>
      <c r="J38" s="110">
        <v>0</v>
      </c>
      <c r="K38" s="110">
        <v>0</v>
      </c>
      <c r="L38" s="110">
        <v>0</v>
      </c>
      <c r="M38" s="110">
        <v>0</v>
      </c>
      <c r="N38" s="110">
        <v>0</v>
      </c>
      <c r="O38" s="110">
        <v>0</v>
      </c>
      <c r="P38" s="110">
        <v>0</v>
      </c>
      <c r="Q38" s="110">
        <v>0</v>
      </c>
    </row>
    <row r="39" spans="1:17" ht="22.5" customHeight="1">
      <c r="A39" s="113" t="s">
        <v>282</v>
      </c>
      <c r="B39" s="110">
        <v>447.22</v>
      </c>
      <c r="C39" s="110">
        <v>480.04</v>
      </c>
      <c r="D39" s="110">
        <v>480.04</v>
      </c>
      <c r="E39" s="110">
        <v>520</v>
      </c>
      <c r="F39" s="110">
        <v>487.11</v>
      </c>
      <c r="G39" s="110">
        <v>487.11</v>
      </c>
      <c r="H39" s="110">
        <v>1334.55</v>
      </c>
      <c r="I39" s="110">
        <v>487.10510425800004</v>
      </c>
      <c r="J39" s="110">
        <v>487.10510425899997</v>
      </c>
      <c r="K39" s="110">
        <v>487.11</v>
      </c>
      <c r="L39" s="110">
        <v>487.11</v>
      </c>
      <c r="M39" s="110">
        <v>26.28</v>
      </c>
      <c r="N39" s="110">
        <v>0</v>
      </c>
      <c r="O39" s="110">
        <v>0</v>
      </c>
      <c r="P39" s="110">
        <v>26.28</v>
      </c>
      <c r="Q39" s="110">
        <v>262.15715449100003</v>
      </c>
    </row>
    <row r="40" spans="1:17" ht="22.5" customHeight="1">
      <c r="A40" s="112" t="s">
        <v>283</v>
      </c>
      <c r="B40" s="110">
        <v>277.35000000000002</v>
      </c>
      <c r="C40" s="110">
        <v>33.94</v>
      </c>
      <c r="D40" s="110">
        <v>22.96</v>
      </c>
      <c r="E40" s="110">
        <v>16.97</v>
      </c>
      <c r="F40" s="110">
        <v>15.8</v>
      </c>
      <c r="G40" s="110">
        <v>15.76</v>
      </c>
      <c r="H40" s="110">
        <v>0</v>
      </c>
      <c r="I40" s="110">
        <v>0</v>
      </c>
      <c r="J40" s="110">
        <v>0</v>
      </c>
      <c r="K40" s="110">
        <v>0</v>
      </c>
      <c r="L40" s="110">
        <v>0</v>
      </c>
      <c r="M40" s="110">
        <v>0</v>
      </c>
      <c r="N40" s="110">
        <v>0</v>
      </c>
      <c r="O40" s="110">
        <v>0</v>
      </c>
      <c r="P40" s="110">
        <v>0</v>
      </c>
      <c r="Q40" s="110">
        <v>0</v>
      </c>
    </row>
    <row r="41" spans="1:17" ht="22.5" customHeight="1">
      <c r="A41" s="112" t="s">
        <v>284</v>
      </c>
      <c r="B41" s="110">
        <v>0</v>
      </c>
      <c r="C41" s="110">
        <v>0</v>
      </c>
      <c r="D41" s="110">
        <v>0</v>
      </c>
      <c r="E41" s="110">
        <v>0</v>
      </c>
      <c r="F41" s="110">
        <v>0</v>
      </c>
      <c r="G41" s="110">
        <v>0</v>
      </c>
      <c r="H41" s="110">
        <v>0</v>
      </c>
      <c r="I41" s="110">
        <v>0</v>
      </c>
      <c r="J41" s="110">
        <v>0</v>
      </c>
      <c r="K41" s="110">
        <v>0</v>
      </c>
      <c r="L41" s="110">
        <v>0</v>
      </c>
      <c r="M41" s="110">
        <v>0</v>
      </c>
      <c r="N41" s="110">
        <v>0</v>
      </c>
      <c r="O41" s="110">
        <v>0</v>
      </c>
      <c r="P41" s="110">
        <v>0</v>
      </c>
      <c r="Q41" s="110">
        <v>0</v>
      </c>
    </row>
    <row r="42" spans="1:17" ht="22.5" customHeight="1">
      <c r="A42" s="112" t="s">
        <v>285</v>
      </c>
      <c r="B42" s="110">
        <v>94.46</v>
      </c>
      <c r="C42" s="110">
        <v>15.76</v>
      </c>
      <c r="D42" s="110">
        <v>15.76</v>
      </c>
      <c r="E42" s="110">
        <v>15.76</v>
      </c>
      <c r="F42" s="110">
        <v>15.76</v>
      </c>
      <c r="G42" s="110">
        <v>15.76</v>
      </c>
      <c r="H42" s="110">
        <v>0</v>
      </c>
      <c r="I42" s="110">
        <v>0</v>
      </c>
      <c r="J42" s="110">
        <v>0</v>
      </c>
      <c r="K42" s="110">
        <v>0</v>
      </c>
      <c r="L42" s="110">
        <v>0</v>
      </c>
      <c r="M42" s="110">
        <v>0</v>
      </c>
      <c r="N42" s="110">
        <v>0</v>
      </c>
      <c r="O42" s="110">
        <v>0</v>
      </c>
      <c r="P42" s="110">
        <v>0</v>
      </c>
      <c r="Q42" s="110">
        <v>0</v>
      </c>
    </row>
    <row r="43" spans="1:17" ht="22.5" customHeight="1">
      <c r="A43" s="112" t="s">
        <v>286</v>
      </c>
      <c r="B43" s="110">
        <v>147.35</v>
      </c>
      <c r="C43" s="110">
        <v>0</v>
      </c>
      <c r="D43" s="110">
        <v>0</v>
      </c>
      <c r="E43" s="110">
        <v>0</v>
      </c>
      <c r="F43" s="110">
        <v>0</v>
      </c>
      <c r="G43" s="110">
        <v>0</v>
      </c>
      <c r="H43" s="110">
        <v>0</v>
      </c>
      <c r="I43" s="110">
        <v>0</v>
      </c>
      <c r="J43" s="110">
        <v>0</v>
      </c>
      <c r="K43" s="110">
        <v>0</v>
      </c>
      <c r="L43" s="110">
        <v>0</v>
      </c>
      <c r="M43" s="110">
        <v>0</v>
      </c>
      <c r="N43" s="110">
        <v>0</v>
      </c>
      <c r="O43" s="110">
        <v>0</v>
      </c>
      <c r="P43" s="110">
        <v>0</v>
      </c>
      <c r="Q43" s="110">
        <v>0</v>
      </c>
    </row>
    <row r="44" spans="1:17" ht="22.5" customHeight="1">
      <c r="A44" s="114" t="s">
        <v>287</v>
      </c>
      <c r="B44" s="110">
        <v>35.54</v>
      </c>
      <c r="C44" s="110">
        <v>18.18</v>
      </c>
      <c r="D44" s="110">
        <v>7.2</v>
      </c>
      <c r="E44" s="110">
        <v>1.21</v>
      </c>
      <c r="F44" s="110">
        <v>0.04</v>
      </c>
      <c r="G44" s="110">
        <v>0</v>
      </c>
      <c r="H44" s="110">
        <v>0</v>
      </c>
      <c r="I44" s="110">
        <v>0</v>
      </c>
      <c r="J44" s="110">
        <v>0</v>
      </c>
      <c r="K44" s="110">
        <v>0</v>
      </c>
      <c r="L44" s="110">
        <v>0</v>
      </c>
      <c r="M44" s="110">
        <v>0</v>
      </c>
      <c r="N44" s="110">
        <v>0</v>
      </c>
      <c r="O44" s="110">
        <v>0</v>
      </c>
      <c r="P44" s="110">
        <v>0</v>
      </c>
      <c r="Q44" s="110">
        <v>0</v>
      </c>
    </row>
    <row r="45" spans="1:17" ht="22.5" customHeight="1">
      <c r="A45" s="111" t="s">
        <v>99</v>
      </c>
      <c r="B45" s="110">
        <v>724.57</v>
      </c>
      <c r="C45" s="110">
        <v>513.98</v>
      </c>
      <c r="D45" s="110">
        <v>503</v>
      </c>
      <c r="E45" s="110">
        <v>536.97</v>
      </c>
      <c r="F45" s="110">
        <v>502.91</v>
      </c>
      <c r="G45" s="110">
        <v>502.87</v>
      </c>
      <c r="H45" s="110">
        <v>1334.55</v>
      </c>
      <c r="I45" s="110">
        <v>487.10510425800004</v>
      </c>
      <c r="J45" s="110">
        <v>487.10510425899997</v>
      </c>
      <c r="K45" s="110">
        <v>487.11</v>
      </c>
      <c r="L45" s="110">
        <v>487.11</v>
      </c>
      <c r="M45" s="110">
        <v>26.28</v>
      </c>
      <c r="N45" s="110">
        <v>0</v>
      </c>
      <c r="O45" s="110">
        <f>SUM(O38:O44)</f>
        <v>0</v>
      </c>
      <c r="P45" s="110">
        <v>26.28</v>
      </c>
      <c r="Q45" s="110">
        <v>0</v>
      </c>
    </row>
    <row r="46" spans="1:17" ht="22.5" customHeight="1">
      <c r="A46" s="118" t="s">
        <v>288</v>
      </c>
      <c r="B46" s="118"/>
      <c r="C46" s="118"/>
      <c r="D46" s="118"/>
      <c r="E46" s="118"/>
      <c r="F46" s="118"/>
      <c r="G46" s="118"/>
      <c r="H46" s="118"/>
      <c r="I46" s="118"/>
      <c r="J46" s="118"/>
      <c r="K46" s="118"/>
      <c r="L46" s="118"/>
      <c r="M46" s="118"/>
      <c r="N46" s="118"/>
      <c r="O46" s="118"/>
      <c r="P46" s="118"/>
      <c r="Q46" s="118"/>
    </row>
    <row r="47" spans="1:17" ht="22.5" customHeight="1">
      <c r="A47" s="112" t="s">
        <v>289</v>
      </c>
      <c r="B47" s="110">
        <v>2010.1800000000003</v>
      </c>
      <c r="C47" s="110">
        <v>2368.5800000000004</v>
      </c>
      <c r="D47" s="110">
        <v>2888.3300000000004</v>
      </c>
      <c r="E47" s="110">
        <v>3862.1499999999996</v>
      </c>
      <c r="F47" s="110">
        <v>3654.1300000000006</v>
      </c>
      <c r="G47" s="110">
        <v>3309.43</v>
      </c>
      <c r="H47" s="110">
        <v>2906.2215000000001</v>
      </c>
      <c r="I47" s="110">
        <v>2820.4011042580005</v>
      </c>
      <c r="J47" s="110">
        <v>2336.8960042589997</v>
      </c>
      <c r="K47" s="110">
        <v>2127.9883</v>
      </c>
      <c r="L47" s="110">
        <v>4672.7599999999993</v>
      </c>
      <c r="M47" s="110">
        <f>M7+M12+M22+M33+M39</f>
        <v>7483.9461999999994</v>
      </c>
      <c r="N47" s="110">
        <f>N7+N12+N22+N33+N39</f>
        <v>6530.0532000000003</v>
      </c>
      <c r="O47" s="110">
        <v>6683.27</v>
      </c>
      <c r="P47" s="110">
        <f>P7+P12+P22+P33+P39</f>
        <v>6547.6200000000017</v>
      </c>
      <c r="Q47" s="110">
        <f t="shared" ref="Q47" si="1">Q7+Q12+Q22+Q33+Q41</f>
        <v>5678.3499999999995</v>
      </c>
    </row>
    <row r="48" spans="1:17" ht="22.5" customHeight="1">
      <c r="A48" s="112" t="s">
        <v>290</v>
      </c>
      <c r="B48" s="110">
        <f t="shared" ref="B48:L48" si="2">B8+B13+B23+B42</f>
        <v>6583.6399999999994</v>
      </c>
      <c r="C48" s="110">
        <f t="shared" si="2"/>
        <v>7214.06</v>
      </c>
      <c r="D48" s="110">
        <f t="shared" si="2"/>
        <v>7194.91</v>
      </c>
      <c r="E48" s="110">
        <f t="shared" si="2"/>
        <v>8299.58</v>
      </c>
      <c r="F48" s="110">
        <f t="shared" si="2"/>
        <v>10594.09</v>
      </c>
      <c r="G48" s="110">
        <f t="shared" si="2"/>
        <v>12898.74</v>
      </c>
      <c r="H48" s="110">
        <f t="shared" si="2"/>
        <v>14723.014999999999</v>
      </c>
      <c r="I48" s="110">
        <f t="shared" si="2"/>
        <v>13636.702499999999</v>
      </c>
      <c r="J48" s="110">
        <f t="shared" si="2"/>
        <v>13636.307500000001</v>
      </c>
      <c r="K48" s="110">
        <f t="shared" si="2"/>
        <v>17696.302499999998</v>
      </c>
      <c r="L48" s="110">
        <f t="shared" si="2"/>
        <v>20306.169999999998</v>
      </c>
      <c r="M48" s="110">
        <f>M8+M13+M23+M42</f>
        <v>27586.3505</v>
      </c>
      <c r="N48" s="110">
        <f>N8+N13+N23+N42</f>
        <v>35488.817999999999</v>
      </c>
      <c r="O48" s="110">
        <v>49138.22</v>
      </c>
      <c r="P48" s="110">
        <f>P8+P13+P23+P42</f>
        <v>29328.19</v>
      </c>
      <c r="Q48" s="110">
        <f t="shared" ref="Q48" si="3">Q8+Q13+Q23+Q42</f>
        <v>65164.17</v>
      </c>
    </row>
    <row r="49" spans="1:17" ht="22.5" customHeight="1">
      <c r="A49" s="112" t="s">
        <v>291</v>
      </c>
      <c r="B49" s="110">
        <f t="shared" ref="B49:L49" si="4">B51-B47-B48</f>
        <v>1783.7900000000009</v>
      </c>
      <c r="C49" s="110">
        <f t="shared" si="4"/>
        <v>2021.3199999999988</v>
      </c>
      <c r="D49" s="110">
        <f t="shared" si="4"/>
        <v>2484.17</v>
      </c>
      <c r="E49" s="110">
        <f t="shared" si="4"/>
        <v>2644.25</v>
      </c>
      <c r="F49" s="110">
        <f t="shared" si="4"/>
        <v>4172.3600000000006</v>
      </c>
      <c r="G49" s="110">
        <f t="shared" si="4"/>
        <v>5190.9699999999993</v>
      </c>
      <c r="H49" s="110">
        <f t="shared" si="4"/>
        <v>4405.4833999999973</v>
      </c>
      <c r="I49" s="110">
        <f t="shared" si="4"/>
        <v>4211.7548000000024</v>
      </c>
      <c r="J49" s="110">
        <f t="shared" si="4"/>
        <v>4192.4804000000022</v>
      </c>
      <c r="K49" s="110">
        <f t="shared" si="4"/>
        <v>4078.6120000000046</v>
      </c>
      <c r="L49" s="110">
        <f t="shared" si="4"/>
        <v>3879.2500000000036</v>
      </c>
      <c r="M49" s="110">
        <f>M51-M47-M48</f>
        <v>4045.8569999999963</v>
      </c>
      <c r="N49" s="110">
        <f>N51-N47-N48</f>
        <v>3278.1788000000015</v>
      </c>
      <c r="O49" s="110">
        <v>5499.71</v>
      </c>
      <c r="P49" s="110">
        <f>P51-P47-P48</f>
        <v>2483.0399999999972</v>
      </c>
      <c r="Q49" s="110">
        <f>Q50-Q48-Q47</f>
        <v>9189.4999999999927</v>
      </c>
    </row>
    <row r="50" spans="1:17" ht="27.75" customHeight="1">
      <c r="A50" s="115" t="s">
        <v>292</v>
      </c>
      <c r="B50" s="110">
        <v>9930.3900000000012</v>
      </c>
      <c r="C50" s="110">
        <v>11123.919999999998</v>
      </c>
      <c r="D50" s="110">
        <v>12087.369999999999</v>
      </c>
      <c r="E50" s="110">
        <v>14285.98</v>
      </c>
      <c r="F50" s="110">
        <v>17933.47</v>
      </c>
      <c r="G50" s="110">
        <v>20912.03</v>
      </c>
      <c r="H50" s="110">
        <v>20700.169899999997</v>
      </c>
      <c r="I50" s="110">
        <v>20181.7533</v>
      </c>
      <c r="J50" s="110">
        <v>19678.578800000003</v>
      </c>
      <c r="K50" s="110">
        <v>23415.792800000003</v>
      </c>
      <c r="L50" s="110">
        <v>28371.07</v>
      </c>
      <c r="M50" s="110">
        <f t="shared" ref="M50:Q50" si="5">M36+M31+M20+M10</f>
        <v>39089.873699999996</v>
      </c>
      <c r="N50" s="110">
        <f t="shared" si="5"/>
        <v>45297.05</v>
      </c>
      <c r="O50" s="110">
        <f t="shared" si="5"/>
        <v>61321.2</v>
      </c>
      <c r="P50" s="110">
        <f t="shared" si="5"/>
        <v>38332.57</v>
      </c>
      <c r="Q50" s="110">
        <f t="shared" si="5"/>
        <v>80032.01999999999</v>
      </c>
    </row>
    <row r="51" spans="1:17" ht="22.5" customHeight="1">
      <c r="A51" s="111" t="s">
        <v>293</v>
      </c>
      <c r="B51" s="110">
        <v>10377.61</v>
      </c>
      <c r="C51" s="110">
        <v>11603.96</v>
      </c>
      <c r="D51" s="110">
        <v>12567.41</v>
      </c>
      <c r="E51" s="110">
        <v>14805.98</v>
      </c>
      <c r="F51" s="110">
        <v>18420.580000000002</v>
      </c>
      <c r="G51" s="110">
        <v>21399.14</v>
      </c>
      <c r="H51" s="110">
        <v>22034.719899999996</v>
      </c>
      <c r="I51" s="110">
        <v>20668.858404258001</v>
      </c>
      <c r="J51" s="110">
        <v>20165.683904259004</v>
      </c>
      <c r="K51" s="110">
        <v>23902.902800000003</v>
      </c>
      <c r="L51" s="110">
        <v>28858.18</v>
      </c>
      <c r="M51" s="110">
        <f t="shared" ref="M51:Q51" si="6">M50+M39</f>
        <v>39116.153699999995</v>
      </c>
      <c r="N51" s="110">
        <f t="shared" si="6"/>
        <v>45297.05</v>
      </c>
      <c r="O51" s="110">
        <f t="shared" si="6"/>
        <v>61321.2</v>
      </c>
      <c r="P51" s="110">
        <f t="shared" si="6"/>
        <v>38358.85</v>
      </c>
      <c r="Q51" s="110">
        <f t="shared" si="6"/>
        <v>80294.177154490986</v>
      </c>
    </row>
    <row r="52" spans="1:17" ht="18" customHeight="1">
      <c r="A52" s="116" t="s">
        <v>294</v>
      </c>
      <c r="B52" s="116"/>
      <c r="C52" s="116"/>
      <c r="D52" s="116"/>
      <c r="E52" s="116"/>
      <c r="F52" s="116" t="s">
        <v>295</v>
      </c>
      <c r="G52" s="116"/>
      <c r="H52" s="116"/>
      <c r="I52" s="116"/>
      <c r="J52" s="116"/>
      <c r="K52" s="116"/>
      <c r="L52" s="116"/>
      <c r="M52" s="116"/>
      <c r="N52" s="116"/>
      <c r="O52" s="116"/>
      <c r="P52" s="116"/>
      <c r="Q52" s="116"/>
    </row>
    <row r="53" spans="1:17" ht="12">
      <c r="A53" s="117" t="s">
        <v>296</v>
      </c>
      <c r="B53" s="117"/>
      <c r="C53" s="117"/>
      <c r="D53" s="117"/>
      <c r="E53" s="117"/>
      <c r="F53" s="117"/>
      <c r="G53" s="117"/>
      <c r="H53" s="117"/>
      <c r="I53" s="117"/>
      <c r="J53" s="117"/>
      <c r="K53" s="117"/>
      <c r="L53" s="117"/>
      <c r="M53" s="117"/>
      <c r="N53" s="117"/>
      <c r="O53" s="117"/>
      <c r="P53" s="117"/>
      <c r="Q53" s="117"/>
    </row>
  </sheetData>
  <mergeCells count="1">
    <mergeCell ref="E4:Q4"/>
  </mergeCells>
  <printOptions horizontalCentered="1"/>
  <pageMargins left="0.9" right="0.9" top="0.8" bottom="1.2" header="0.5" footer="0.5"/>
  <pageSetup paperSize="213" scale="47" orientation="landscape" useFirstPageNumber="1" r:id="rId1"/>
  <headerFooter alignWithMargins="0">
    <oddFooter xml:space="preserve">&amp;C </oddFooter>
  </headerFooter>
  <rowBreaks count="1" manualBreakCount="1">
    <brk id="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K90"/>
  <sheetViews>
    <sheetView topLeftCell="R16" zoomScale="160" zoomScaleNormal="160" workbookViewId="0">
      <selection activeCell="AK40" sqref="AK40"/>
    </sheetView>
  </sheetViews>
  <sheetFormatPr defaultColWidth="12.5" defaultRowHeight="9" customHeight="1"/>
  <cols>
    <col min="1" max="1" width="21.83203125" style="6" customWidth="1"/>
    <col min="2" max="2" width="5.1640625" style="59" hidden="1" customWidth="1"/>
    <col min="3" max="3" width="0.6640625" style="59" hidden="1" customWidth="1"/>
    <col min="4" max="4" width="7" style="59" customWidth="1"/>
    <col min="5" max="5" width="6.83203125" style="59" customWidth="1"/>
    <col min="6" max="6" width="7" style="59" customWidth="1"/>
    <col min="7" max="7" width="6.83203125" style="39" customWidth="1"/>
    <col min="8" max="8" width="7" style="40" customWidth="1"/>
    <col min="9" max="10" width="7" style="39" customWidth="1"/>
    <col min="11" max="11" width="7" style="61" customWidth="1"/>
    <col min="12" max="15" width="7" style="40" customWidth="1"/>
    <col min="16" max="18" width="7" style="59" customWidth="1"/>
    <col min="19" max="19" width="7.1640625" style="38" customWidth="1"/>
    <col min="20" max="24" width="7.6640625" style="5" customWidth="1"/>
    <col min="25" max="25" width="7.5" style="5" customWidth="1"/>
    <col min="26" max="28" width="7.6640625" style="5" customWidth="1"/>
    <col min="29" max="31" width="7.83203125" style="5" customWidth="1"/>
    <col min="32" max="32" width="7.6640625" style="5" customWidth="1"/>
    <col min="33" max="33" width="7.83203125" style="5" customWidth="1"/>
    <col min="34" max="34" width="8.1640625" style="6" customWidth="1"/>
    <col min="35" max="35" width="8.33203125" style="6" bestFit="1" customWidth="1"/>
    <col min="36" max="36" width="8.5" style="6" bestFit="1" customWidth="1"/>
    <col min="37" max="37" width="8.1640625" style="6" bestFit="1" customWidth="1"/>
    <col min="38" max="207" width="14.83203125" style="6" customWidth="1"/>
    <col min="208" max="16384" width="12.5" style="6"/>
  </cols>
  <sheetData>
    <row r="1" spans="1:37" s="1" customFormat="1" ht="14.1" customHeight="1">
      <c r="A1" s="269" t="s">
        <v>179</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row>
    <row r="2" spans="1:37" s="2" customFormat="1" ht="14.1" customHeight="1">
      <c r="A2" s="271" t="s">
        <v>0</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row>
    <row r="3" spans="1:37" ht="9" customHeight="1">
      <c r="A3" s="267"/>
      <c r="B3" s="3"/>
      <c r="C3" s="3"/>
      <c r="D3" s="273">
        <v>1993</v>
      </c>
      <c r="E3" s="273">
        <v>1994</v>
      </c>
      <c r="F3" s="273">
        <v>1995</v>
      </c>
      <c r="G3" s="273">
        <v>1996</v>
      </c>
      <c r="H3" s="273">
        <v>1997</v>
      </c>
      <c r="I3" s="273">
        <v>1998</v>
      </c>
      <c r="J3" s="273">
        <v>1999</v>
      </c>
      <c r="K3" s="273">
        <v>2000</v>
      </c>
      <c r="L3" s="273">
        <v>2001</v>
      </c>
      <c r="M3" s="273">
        <v>2002</v>
      </c>
      <c r="N3" s="273">
        <v>2003</v>
      </c>
      <c r="O3" s="273">
        <v>2004</v>
      </c>
      <c r="P3" s="273">
        <v>2005</v>
      </c>
      <c r="Q3" s="273">
        <v>2006</v>
      </c>
      <c r="R3" s="273">
        <v>2007</v>
      </c>
      <c r="S3" s="267">
        <v>2008</v>
      </c>
      <c r="T3" s="4"/>
      <c r="U3" s="267">
        <v>2010</v>
      </c>
      <c r="V3" s="267">
        <v>2011</v>
      </c>
      <c r="W3" s="267">
        <v>2012</v>
      </c>
      <c r="X3" s="267">
        <v>2013</v>
      </c>
      <c r="Y3" s="267">
        <v>2014</v>
      </c>
      <c r="Z3" s="267">
        <v>2015</v>
      </c>
      <c r="AA3" s="267">
        <v>2016</v>
      </c>
      <c r="AB3" s="267">
        <v>2017</v>
      </c>
      <c r="AC3" s="267">
        <v>2018</v>
      </c>
      <c r="AD3" s="267">
        <v>2019</v>
      </c>
      <c r="AE3" s="267">
        <v>2020</v>
      </c>
      <c r="AF3" s="267">
        <v>2021</v>
      </c>
      <c r="AG3" s="267">
        <v>2022</v>
      </c>
      <c r="AH3" s="267">
        <v>2023</v>
      </c>
      <c r="AI3" s="267">
        <v>2024</v>
      </c>
      <c r="AJ3" s="267">
        <v>2025</v>
      </c>
      <c r="AK3" s="267">
        <v>2026</v>
      </c>
    </row>
    <row r="4" spans="1:37" ht="9" customHeight="1">
      <c r="A4" s="268"/>
      <c r="B4" s="8">
        <v>1991</v>
      </c>
      <c r="C4" s="8">
        <v>1992</v>
      </c>
      <c r="D4" s="274"/>
      <c r="E4" s="274"/>
      <c r="F4" s="274"/>
      <c r="G4" s="274"/>
      <c r="H4" s="274"/>
      <c r="I4" s="274"/>
      <c r="J4" s="274"/>
      <c r="K4" s="274"/>
      <c r="L4" s="274"/>
      <c r="M4" s="274"/>
      <c r="N4" s="274"/>
      <c r="O4" s="274"/>
      <c r="P4" s="274"/>
      <c r="Q4" s="274"/>
      <c r="R4" s="274"/>
      <c r="S4" s="268"/>
      <c r="T4" s="9">
        <v>2009</v>
      </c>
      <c r="U4" s="268"/>
      <c r="V4" s="268"/>
      <c r="W4" s="268"/>
      <c r="X4" s="268"/>
      <c r="Y4" s="268"/>
      <c r="Z4" s="268"/>
      <c r="AA4" s="268"/>
      <c r="AB4" s="268"/>
      <c r="AC4" s="268"/>
      <c r="AD4" s="268"/>
      <c r="AE4" s="268"/>
      <c r="AF4" s="268"/>
      <c r="AG4" s="268"/>
      <c r="AH4" s="268"/>
      <c r="AI4" s="268"/>
      <c r="AJ4" s="268"/>
      <c r="AK4" s="268"/>
    </row>
    <row r="5" spans="1:37" s="18" customFormat="1" ht="9" customHeight="1">
      <c r="A5" s="10" t="s">
        <v>1</v>
      </c>
      <c r="B5" s="11">
        <v>2351</v>
      </c>
      <c r="C5" s="11">
        <v>3483.2</v>
      </c>
      <c r="D5" s="12">
        <v>4403.2</v>
      </c>
      <c r="E5" s="12">
        <v>5216.3</v>
      </c>
      <c r="F5" s="11">
        <v>6392.5</v>
      </c>
      <c r="G5" s="12">
        <v>7142.5</v>
      </c>
      <c r="H5" s="12">
        <v>8092.5</v>
      </c>
      <c r="I5" s="13">
        <v>9182.5</v>
      </c>
      <c r="J5" s="12">
        <v>17586.900000000001</v>
      </c>
      <c r="K5" s="12">
        <v>21026.9</v>
      </c>
      <c r="L5" s="12">
        <v>27610.799999999999</v>
      </c>
      <c r="M5" s="12">
        <v>41106.5</v>
      </c>
      <c r="N5" s="14">
        <v>46844.899999999994</v>
      </c>
      <c r="O5" s="14">
        <v>49429.600000000006</v>
      </c>
      <c r="P5" s="14">
        <v>51383.099999999991</v>
      </c>
      <c r="Q5" s="15">
        <v>62970.281999999999</v>
      </c>
      <c r="R5" s="15">
        <v>74445.343999999997</v>
      </c>
      <c r="S5" s="16">
        <v>85033.026000000013</v>
      </c>
      <c r="T5" s="16">
        <v>86515.03300000001</v>
      </c>
      <c r="U5" s="16">
        <v>102043.72600000002</v>
      </c>
      <c r="V5" s="16">
        <v>120340.683</v>
      </c>
      <c r="W5" s="16">
        <v>131624.10699999999</v>
      </c>
      <c r="X5" s="16">
        <v>136468.10700000002</v>
      </c>
      <c r="Y5" s="16">
        <v>136468.10699999999</v>
      </c>
      <c r="Z5" s="17">
        <v>119858.08199999999</v>
      </c>
      <c r="AA5" s="17">
        <v>116059.107</v>
      </c>
      <c r="AB5" s="17">
        <v>110409.30000000002</v>
      </c>
      <c r="AC5" s="17">
        <v>144847.9</v>
      </c>
      <c r="AD5" s="17">
        <v>146792.9</v>
      </c>
      <c r="AE5" s="17">
        <v>215218.09999999998</v>
      </c>
      <c r="AF5" s="17">
        <v>279591.52238585002</v>
      </c>
      <c r="AG5" s="17">
        <v>354508</v>
      </c>
      <c r="AH5" s="17">
        <f t="shared" ref="AH5" si="0">SUM(AH6:AH8)</f>
        <v>457815.57242609002</v>
      </c>
      <c r="AI5" s="17">
        <v>403692.2</v>
      </c>
      <c r="AJ5" s="17">
        <v>375562</v>
      </c>
      <c r="AK5" s="17">
        <v>358984.4</v>
      </c>
    </row>
    <row r="6" spans="1:37" ht="9" customHeight="1">
      <c r="A6" s="19" t="s">
        <v>2</v>
      </c>
      <c r="B6" s="20">
        <v>1273.5</v>
      </c>
      <c r="C6" s="20">
        <v>535.70000000000005</v>
      </c>
      <c r="D6" s="21">
        <v>242</v>
      </c>
      <c r="E6" s="21">
        <v>310</v>
      </c>
      <c r="F6" s="20">
        <v>1410</v>
      </c>
      <c r="G6" s="21">
        <v>1261.9000000000001</v>
      </c>
      <c r="H6" s="21">
        <v>1641.3</v>
      </c>
      <c r="I6" s="22">
        <v>0</v>
      </c>
      <c r="J6" s="21">
        <v>4696.7</v>
      </c>
      <c r="K6" s="21">
        <v>2794.9</v>
      </c>
      <c r="L6" s="21">
        <v>3050.5</v>
      </c>
      <c r="M6" s="21">
        <v>15263.9</v>
      </c>
      <c r="N6" s="21">
        <v>16550.5</v>
      </c>
      <c r="O6" s="21">
        <v>9804.4</v>
      </c>
      <c r="P6" s="21">
        <v>10923.8</v>
      </c>
      <c r="Q6" s="23">
        <v>9209.2819999999992</v>
      </c>
      <c r="R6" s="23">
        <v>13768.843999999999</v>
      </c>
      <c r="S6" s="24">
        <v>17579.026000000002</v>
      </c>
      <c r="T6" s="24">
        <v>22548.576000000001</v>
      </c>
      <c r="U6" s="24">
        <v>30477.425999999999</v>
      </c>
      <c r="V6" s="24">
        <v>28178.933000000001</v>
      </c>
      <c r="W6" s="24">
        <v>25072.932000000001</v>
      </c>
      <c r="X6" s="24">
        <v>12968.932000000001</v>
      </c>
      <c r="Y6" s="24">
        <v>22048.932000000001</v>
      </c>
      <c r="Z6" s="25">
        <v>17968.932000000001</v>
      </c>
      <c r="AA6" s="25">
        <v>16099.932000000001</v>
      </c>
      <c r="AB6" s="25">
        <v>30457.4</v>
      </c>
      <c r="AC6" s="25">
        <v>26119.9</v>
      </c>
      <c r="AD6" s="25">
        <v>18473.099999999999</v>
      </c>
      <c r="AE6" s="25">
        <v>21319.9</v>
      </c>
      <c r="AF6" s="25">
        <v>15473.322385850002</v>
      </c>
      <c r="AG6" s="25">
        <v>15128.3</v>
      </c>
      <c r="AH6" s="25">
        <v>45352.722426090004</v>
      </c>
      <c r="AI6" s="25">
        <v>0</v>
      </c>
      <c r="AJ6" s="25">
        <v>250</v>
      </c>
      <c r="AK6" s="25">
        <v>0</v>
      </c>
    </row>
    <row r="7" spans="1:37" ht="9" customHeight="1">
      <c r="A7" s="19" t="s">
        <v>3</v>
      </c>
      <c r="B7" s="20">
        <v>940</v>
      </c>
      <c r="C7" s="20">
        <v>2769.5</v>
      </c>
      <c r="D7" s="21">
        <v>3967.4</v>
      </c>
      <c r="E7" s="21">
        <v>4371.1000000000004</v>
      </c>
      <c r="F7" s="20">
        <v>4339</v>
      </c>
      <c r="G7" s="21">
        <v>4207.1000000000004</v>
      </c>
      <c r="H7" s="21">
        <v>5412.1</v>
      </c>
      <c r="I7" s="22">
        <v>8127.5</v>
      </c>
      <c r="J7" s="21">
        <v>10059</v>
      </c>
      <c r="K7" s="21">
        <v>15686</v>
      </c>
      <c r="L7" s="21">
        <v>22267</v>
      </c>
      <c r="M7" s="21">
        <v>23029.8</v>
      </c>
      <c r="N7" s="21">
        <v>27835.200000000001</v>
      </c>
      <c r="O7" s="21">
        <v>36154.300000000003</v>
      </c>
      <c r="P7" s="21">
        <v>39501.599999999999</v>
      </c>
      <c r="Q7" s="23">
        <v>51645.824999999997</v>
      </c>
      <c r="R7" s="23">
        <v>58611.5</v>
      </c>
      <c r="S7" s="24">
        <v>64966.325000000004</v>
      </c>
      <c r="T7" s="24">
        <v>61054.8</v>
      </c>
      <c r="U7" s="24">
        <v>68109.5</v>
      </c>
      <c r="V7" s="24">
        <v>86461.1</v>
      </c>
      <c r="W7" s="24">
        <v>102049.2</v>
      </c>
      <c r="X7" s="24">
        <v>121491.425</v>
      </c>
      <c r="Y7" s="24">
        <v>113360.25</v>
      </c>
      <c r="Z7" s="25">
        <v>100729.15</v>
      </c>
      <c r="AA7" s="25">
        <v>97899.524999999994</v>
      </c>
      <c r="AB7" s="25">
        <v>79538.8</v>
      </c>
      <c r="AC7" s="25">
        <v>118153</v>
      </c>
      <c r="AD7" s="25">
        <v>125094.9</v>
      </c>
      <c r="AE7" s="25">
        <v>183326.9</v>
      </c>
      <c r="AF7" s="25">
        <v>235282.05000000002</v>
      </c>
      <c r="AG7" s="25">
        <v>323987.7</v>
      </c>
      <c r="AH7" s="25">
        <v>353185.07500000001</v>
      </c>
      <c r="AI7" s="25">
        <v>373925.2</v>
      </c>
      <c r="AJ7" s="25">
        <v>309314.2</v>
      </c>
      <c r="AK7" s="25">
        <v>174382.1</v>
      </c>
    </row>
    <row r="8" spans="1:37" ht="9" customHeight="1">
      <c r="A8" s="19" t="s">
        <v>4</v>
      </c>
      <c r="B8" s="20">
        <v>137.5</v>
      </c>
      <c r="C8" s="20">
        <v>178</v>
      </c>
      <c r="D8" s="21">
        <v>193.8</v>
      </c>
      <c r="E8" s="21">
        <v>535.20000000000005</v>
      </c>
      <c r="F8" s="20">
        <v>643.5</v>
      </c>
      <c r="G8" s="21">
        <v>1673.5</v>
      </c>
      <c r="H8" s="21">
        <v>1039.0999999999999</v>
      </c>
      <c r="I8" s="22">
        <v>1055</v>
      </c>
      <c r="J8" s="21">
        <v>2831.2</v>
      </c>
      <c r="K8" s="21">
        <v>2546</v>
      </c>
      <c r="L8" s="21">
        <v>2293.3000000000002</v>
      </c>
      <c r="M8" s="21">
        <v>2812.8</v>
      </c>
      <c r="N8" s="21">
        <v>2459.1999999999998</v>
      </c>
      <c r="O8" s="21">
        <v>3470.9</v>
      </c>
      <c r="P8" s="21">
        <v>957.7</v>
      </c>
      <c r="Q8" s="23">
        <v>2115.1750000000002</v>
      </c>
      <c r="R8" s="23">
        <v>2065</v>
      </c>
      <c r="S8" s="24">
        <v>2487.6750000000002</v>
      </c>
      <c r="T8" s="24">
        <v>2911.6570000000002</v>
      </c>
      <c r="U8" s="24">
        <v>3456.8000000000175</v>
      </c>
      <c r="V8" s="24">
        <v>5700.65</v>
      </c>
      <c r="W8" s="24">
        <v>4501.9750000000004</v>
      </c>
      <c r="X8" s="24">
        <v>2007.7499999999854</v>
      </c>
      <c r="Y8" s="24">
        <v>1058.925</v>
      </c>
      <c r="Z8" s="25">
        <v>1160</v>
      </c>
      <c r="AA8" s="25">
        <v>2059.6500000000087</v>
      </c>
      <c r="AB8" s="25">
        <v>413.1</v>
      </c>
      <c r="AC8" s="25">
        <v>575</v>
      </c>
      <c r="AD8" s="25">
        <v>3224.9</v>
      </c>
      <c r="AE8" s="25">
        <v>10571.300000000001</v>
      </c>
      <c r="AF8" s="25">
        <v>28836.15</v>
      </c>
      <c r="AG8" s="25">
        <v>15392</v>
      </c>
      <c r="AH8" s="25">
        <v>59277.775000000001</v>
      </c>
      <c r="AI8" s="25">
        <v>29767</v>
      </c>
      <c r="AJ8" s="25">
        <v>65997.8</v>
      </c>
      <c r="AK8" s="25">
        <v>184602.3</v>
      </c>
    </row>
    <row r="9" spans="1:37" s="18" customFormat="1" ht="9" customHeight="1">
      <c r="A9" s="133" t="s">
        <v>5</v>
      </c>
      <c r="B9" s="134">
        <v>5482.3</v>
      </c>
      <c r="C9" s="135">
        <v>5132.2</v>
      </c>
      <c r="D9" s="134">
        <v>5132.2000000000007</v>
      </c>
      <c r="E9" s="134">
        <v>4732.21</v>
      </c>
      <c r="F9" s="135">
        <v>4122.2</v>
      </c>
      <c r="G9" s="134">
        <v>3672.2</v>
      </c>
      <c r="H9" s="134">
        <v>3042.2000000000003</v>
      </c>
      <c r="I9" s="136">
        <v>3302.2000000000003</v>
      </c>
      <c r="J9" s="134">
        <v>3872.2000000000003</v>
      </c>
      <c r="K9" s="134">
        <v>4262.2</v>
      </c>
      <c r="L9" s="134">
        <v>5962.3</v>
      </c>
      <c r="M9" s="134">
        <v>11090.7</v>
      </c>
      <c r="N9" s="134">
        <v>13090.670999999998</v>
      </c>
      <c r="O9" s="134">
        <v>17549.2</v>
      </c>
      <c r="P9" s="134">
        <v>19999.199999999997</v>
      </c>
      <c r="Q9" s="137">
        <v>17959.214000000004</v>
      </c>
      <c r="R9" s="137">
        <v>19177.096000000001</v>
      </c>
      <c r="S9" s="138">
        <v>21735.433000000001</v>
      </c>
      <c r="T9" s="138">
        <v>29478.5</v>
      </c>
      <c r="U9" s="138">
        <v>35519.399999999994</v>
      </c>
      <c r="V9" s="138">
        <v>43519.399999999994</v>
      </c>
      <c r="W9" s="138">
        <v>57519.4</v>
      </c>
      <c r="X9" s="138">
        <v>51610.9</v>
      </c>
      <c r="Y9" s="138">
        <v>47110.9</v>
      </c>
      <c r="Z9" s="132">
        <v>57070</v>
      </c>
      <c r="AA9" s="132">
        <v>108900</v>
      </c>
      <c r="AB9" s="132">
        <v>163900.1</v>
      </c>
      <c r="AC9" s="132">
        <v>235900</v>
      </c>
      <c r="AD9" s="132">
        <v>297346.99999999994</v>
      </c>
      <c r="AE9" s="132">
        <v>389947</v>
      </c>
      <c r="AF9" s="132">
        <v>513947.00000000012</v>
      </c>
      <c r="AG9" s="132">
        <v>620447.00000000023</v>
      </c>
      <c r="AH9" s="132">
        <v>656446.94999999995</v>
      </c>
      <c r="AI9" s="132">
        <v>761947</v>
      </c>
      <c r="AJ9" s="132">
        <v>873757</v>
      </c>
      <c r="AK9" s="132">
        <v>999784.8</v>
      </c>
    </row>
    <row r="10" spans="1:37" ht="9" customHeight="1">
      <c r="A10" s="19" t="s">
        <v>6</v>
      </c>
      <c r="B10" s="21">
        <v>2001.9</v>
      </c>
      <c r="C10" s="20">
        <v>1824.6</v>
      </c>
      <c r="D10" s="21">
        <v>1824.6</v>
      </c>
      <c r="E10" s="21">
        <v>1674.6</v>
      </c>
      <c r="F10" s="20">
        <v>1674.4</v>
      </c>
      <c r="G10" s="21">
        <v>1534.4</v>
      </c>
      <c r="H10" s="21">
        <v>1526.7</v>
      </c>
      <c r="I10" s="22">
        <v>1526.7</v>
      </c>
      <c r="J10" s="21">
        <v>1526.7</v>
      </c>
      <c r="K10" s="21">
        <v>2068.6</v>
      </c>
      <c r="L10" s="21">
        <v>2822.2</v>
      </c>
      <c r="M10" s="21">
        <v>3468.2</v>
      </c>
      <c r="N10" s="21">
        <v>3519.2</v>
      </c>
      <c r="O10" s="21">
        <v>3298.3</v>
      </c>
      <c r="P10" s="21">
        <v>1518.7</v>
      </c>
      <c r="Q10" s="23">
        <v>1518.6220000000001</v>
      </c>
      <c r="R10" s="23">
        <v>1518.6220000000001</v>
      </c>
      <c r="S10" s="24">
        <v>260.875</v>
      </c>
      <c r="T10" s="24">
        <v>302.25</v>
      </c>
      <c r="U10" s="24">
        <v>309.05</v>
      </c>
      <c r="V10" s="24">
        <v>348.15</v>
      </c>
      <c r="W10" s="24">
        <v>382</v>
      </c>
      <c r="X10" s="24">
        <v>319.17500000000001</v>
      </c>
      <c r="Y10" s="24">
        <v>0</v>
      </c>
      <c r="Z10" s="25">
        <v>0</v>
      </c>
      <c r="AA10" s="25">
        <v>0</v>
      </c>
      <c r="AB10" s="25">
        <v>8942</v>
      </c>
      <c r="AC10" s="25">
        <v>45287</v>
      </c>
      <c r="AD10" s="25">
        <v>44032.5</v>
      </c>
      <c r="AE10" s="25">
        <v>43556.5</v>
      </c>
      <c r="AF10" s="25">
        <v>41129.025000000001</v>
      </c>
      <c r="AG10" s="25">
        <v>33457.025000000001</v>
      </c>
      <c r="AH10" s="25">
        <v>24948.974999999999</v>
      </c>
      <c r="AI10" s="25">
        <v>16484</v>
      </c>
      <c r="AJ10" s="25">
        <v>8786.2000000000007</v>
      </c>
      <c r="AK10" s="25">
        <v>6536.2</v>
      </c>
    </row>
    <row r="11" spans="1:37" s="18" customFormat="1" ht="9" customHeight="1">
      <c r="A11" s="19" t="s">
        <v>3</v>
      </c>
      <c r="B11" s="21">
        <v>3324</v>
      </c>
      <c r="C11" s="20">
        <v>3177.1</v>
      </c>
      <c r="D11" s="21">
        <v>3177.1</v>
      </c>
      <c r="E11" s="21">
        <v>2937.6</v>
      </c>
      <c r="F11" s="20">
        <v>2330.4</v>
      </c>
      <c r="G11" s="21">
        <v>2046.5</v>
      </c>
      <c r="H11" s="21">
        <v>1052.5999999999999</v>
      </c>
      <c r="I11" s="22">
        <v>1211.5999999999999</v>
      </c>
      <c r="J11" s="21">
        <v>1658.6</v>
      </c>
      <c r="K11" s="21">
        <v>1549.1</v>
      </c>
      <c r="L11" s="21">
        <v>2184.4</v>
      </c>
      <c r="M11" s="21">
        <v>5426.6</v>
      </c>
      <c r="N11" s="21">
        <v>6993.6</v>
      </c>
      <c r="O11" s="21">
        <v>6587.4</v>
      </c>
      <c r="P11" s="21">
        <v>8104.5</v>
      </c>
      <c r="Q11" s="23">
        <v>6271.0240000000003</v>
      </c>
      <c r="R11" s="23">
        <v>6280.3239999999996</v>
      </c>
      <c r="S11" s="24">
        <v>7016.7</v>
      </c>
      <c r="T11" s="24">
        <v>10736.7</v>
      </c>
      <c r="U11" s="24">
        <v>14728.674999999999</v>
      </c>
      <c r="V11" s="24">
        <v>19322.174999999999</v>
      </c>
      <c r="W11" s="24">
        <v>26780.575000000001</v>
      </c>
      <c r="X11" s="24">
        <v>25738.724999999999</v>
      </c>
      <c r="Y11" s="24">
        <v>23006.775000000001</v>
      </c>
      <c r="Z11" s="25">
        <v>35633.925000000003</v>
      </c>
      <c r="AA11" s="25">
        <v>79063.5</v>
      </c>
      <c r="AB11" s="25">
        <v>123523</v>
      </c>
      <c r="AC11" s="25">
        <v>157710.5</v>
      </c>
      <c r="AD11" s="25">
        <v>229793.3</v>
      </c>
      <c r="AE11" s="25">
        <v>308055.3</v>
      </c>
      <c r="AF11" s="25">
        <v>416359.5500000001</v>
      </c>
      <c r="AG11" s="25">
        <v>504842.47500000027</v>
      </c>
      <c r="AH11" s="25">
        <v>538322.02500000002</v>
      </c>
      <c r="AI11" s="25">
        <v>642357.9</v>
      </c>
      <c r="AJ11" s="25">
        <v>722544.8</v>
      </c>
      <c r="AK11" s="25">
        <v>762309.8</v>
      </c>
    </row>
    <row r="12" spans="1:37" ht="9" customHeight="1">
      <c r="A12" s="19" t="s">
        <v>7</v>
      </c>
      <c r="B12" s="21">
        <v>90.4</v>
      </c>
      <c r="C12" s="20">
        <v>88.9</v>
      </c>
      <c r="D12" s="21">
        <v>90.1</v>
      </c>
      <c r="E12" s="21">
        <v>82.5</v>
      </c>
      <c r="F12" s="20">
        <v>81.8</v>
      </c>
      <c r="G12" s="21">
        <v>63.1</v>
      </c>
      <c r="H12" s="21">
        <v>8.5</v>
      </c>
      <c r="I12" s="22">
        <v>110.5</v>
      </c>
      <c r="J12" s="21">
        <v>133.5</v>
      </c>
      <c r="K12" s="21">
        <v>401.1</v>
      </c>
      <c r="L12" s="21">
        <v>539.1</v>
      </c>
      <c r="M12" s="21">
        <v>1403.9</v>
      </c>
      <c r="N12" s="21">
        <v>1736.9</v>
      </c>
      <c r="O12" s="21">
        <v>3903.7</v>
      </c>
      <c r="P12" s="21">
        <v>4355.8</v>
      </c>
      <c r="Q12" s="23">
        <v>4131.7929999999997</v>
      </c>
      <c r="R12" s="23">
        <v>4636.4750000000004</v>
      </c>
      <c r="S12" s="24">
        <v>6608.125</v>
      </c>
      <c r="T12" s="24">
        <v>7842.4250000000002</v>
      </c>
      <c r="U12" s="24">
        <v>8982.9</v>
      </c>
      <c r="V12" s="24">
        <v>12279.7</v>
      </c>
      <c r="W12" s="24">
        <v>16021.525</v>
      </c>
      <c r="X12" s="24">
        <v>13362.55</v>
      </c>
      <c r="Y12" s="24">
        <v>6772.9249999999993</v>
      </c>
      <c r="Z12" s="25">
        <v>10816.45</v>
      </c>
      <c r="AA12" s="25">
        <v>14608.5</v>
      </c>
      <c r="AB12" s="25">
        <v>16192.099999999999</v>
      </c>
      <c r="AC12" s="25">
        <v>17666.599999999999</v>
      </c>
      <c r="AD12" s="25">
        <v>17775.099999999999</v>
      </c>
      <c r="AE12" s="25">
        <v>37054.199999999997</v>
      </c>
      <c r="AF12" s="25">
        <v>54167.399999999994</v>
      </c>
      <c r="AG12" s="25">
        <v>80006.474999999991</v>
      </c>
      <c r="AH12" s="25">
        <v>89758.3</v>
      </c>
      <c r="AI12" s="25">
        <v>98064.7</v>
      </c>
      <c r="AJ12" s="25">
        <v>105076.3</v>
      </c>
      <c r="AK12" s="25">
        <v>88478.9</v>
      </c>
    </row>
    <row r="13" spans="1:37" ht="9" customHeight="1">
      <c r="A13" s="19" t="s">
        <v>8</v>
      </c>
      <c r="B13" s="21">
        <v>0</v>
      </c>
      <c r="C13" s="21">
        <v>0</v>
      </c>
      <c r="D13" s="21">
        <v>0</v>
      </c>
      <c r="E13" s="21">
        <v>0</v>
      </c>
      <c r="F13" s="20">
        <v>0</v>
      </c>
      <c r="G13" s="21">
        <v>0</v>
      </c>
      <c r="H13" s="21">
        <v>0</v>
      </c>
      <c r="I13" s="22">
        <v>0</v>
      </c>
      <c r="J13" s="21">
        <v>0</v>
      </c>
      <c r="K13" s="21">
        <v>0</v>
      </c>
      <c r="L13" s="21">
        <v>0</v>
      </c>
      <c r="M13" s="21">
        <v>500</v>
      </c>
      <c r="N13" s="21">
        <v>500</v>
      </c>
      <c r="O13" s="21">
        <v>1797.6</v>
      </c>
      <c r="P13" s="21">
        <v>2635.1</v>
      </c>
      <c r="Q13" s="23">
        <v>2635.1</v>
      </c>
      <c r="R13" s="23">
        <v>4056.375</v>
      </c>
      <c r="S13" s="24">
        <v>4965.375</v>
      </c>
      <c r="T13" s="24">
        <v>6365.1750000000002</v>
      </c>
      <c r="U13" s="24">
        <v>6539.0749999999998</v>
      </c>
      <c r="V13" s="24">
        <v>6539.0749999999998</v>
      </c>
      <c r="W13" s="24">
        <v>7819.8</v>
      </c>
      <c r="X13" s="24">
        <v>6669.8</v>
      </c>
      <c r="Y13" s="24">
        <v>7190.9250000000002</v>
      </c>
      <c r="Z13" s="25">
        <v>10000.550000000001</v>
      </c>
      <c r="AA13" s="25">
        <v>14897.25</v>
      </c>
      <c r="AB13" s="25">
        <v>13900</v>
      </c>
      <c r="AC13" s="25">
        <v>14439.4</v>
      </c>
      <c r="AD13" s="25">
        <v>1125.3</v>
      </c>
      <c r="AE13" s="25">
        <v>320</v>
      </c>
      <c r="AF13" s="25">
        <v>320</v>
      </c>
      <c r="AG13" s="25">
        <v>320</v>
      </c>
      <c r="AH13" s="25">
        <v>3043.7</v>
      </c>
      <c r="AI13" s="25">
        <v>1989</v>
      </c>
      <c r="AJ13" s="25">
        <v>0</v>
      </c>
      <c r="AK13" s="25">
        <v>0</v>
      </c>
    </row>
    <row r="14" spans="1:37" ht="9" customHeight="1">
      <c r="A14" s="19" t="s">
        <v>9</v>
      </c>
      <c r="B14" s="21">
        <v>9.5</v>
      </c>
      <c r="C14" s="20">
        <v>10</v>
      </c>
      <c r="D14" s="21">
        <v>10</v>
      </c>
      <c r="E14" s="21">
        <v>10</v>
      </c>
      <c r="F14" s="20">
        <v>9.5</v>
      </c>
      <c r="G14" s="21">
        <v>8</v>
      </c>
      <c r="H14" s="21">
        <v>0</v>
      </c>
      <c r="I14" s="22">
        <v>0</v>
      </c>
      <c r="J14" s="21">
        <v>0</v>
      </c>
      <c r="K14" s="21">
        <v>0</v>
      </c>
      <c r="L14" s="21">
        <v>0</v>
      </c>
      <c r="M14" s="21">
        <v>0</v>
      </c>
      <c r="N14" s="21">
        <v>0</v>
      </c>
      <c r="O14" s="21">
        <v>0</v>
      </c>
      <c r="P14" s="21">
        <v>0</v>
      </c>
      <c r="Q14" s="23">
        <v>0</v>
      </c>
      <c r="R14" s="23">
        <v>0</v>
      </c>
      <c r="S14" s="24">
        <v>0</v>
      </c>
      <c r="T14" s="24">
        <v>0</v>
      </c>
      <c r="U14" s="24">
        <v>0</v>
      </c>
      <c r="V14" s="24"/>
      <c r="W14" s="24">
        <v>0</v>
      </c>
      <c r="X14" s="24">
        <v>0</v>
      </c>
      <c r="Y14" s="24">
        <v>0</v>
      </c>
      <c r="Z14" s="25">
        <v>0</v>
      </c>
      <c r="AA14" s="25">
        <v>0</v>
      </c>
      <c r="AB14" s="25">
        <v>0</v>
      </c>
      <c r="AC14" s="25">
        <v>0</v>
      </c>
      <c r="AD14" s="25">
        <v>0</v>
      </c>
      <c r="AE14" s="25">
        <v>0</v>
      </c>
      <c r="AF14" s="25">
        <v>0</v>
      </c>
      <c r="AG14" s="25">
        <v>0</v>
      </c>
      <c r="AH14" s="25">
        <v>0</v>
      </c>
      <c r="AI14" s="25">
        <v>0</v>
      </c>
      <c r="AJ14" s="25">
        <v>0</v>
      </c>
      <c r="AK14" s="25">
        <v>0</v>
      </c>
    </row>
    <row r="15" spans="1:37" ht="9" customHeight="1">
      <c r="A15" s="19" t="s">
        <v>10</v>
      </c>
      <c r="B15" s="21">
        <v>31.6</v>
      </c>
      <c r="C15" s="20">
        <v>29.4</v>
      </c>
      <c r="D15" s="21">
        <v>28.2</v>
      </c>
      <c r="E15" s="21">
        <v>27.4</v>
      </c>
      <c r="F15" s="20">
        <v>25.9</v>
      </c>
      <c r="G15" s="21">
        <v>20</v>
      </c>
      <c r="H15" s="21">
        <v>2</v>
      </c>
      <c r="I15" s="22">
        <v>1</v>
      </c>
      <c r="J15" s="21">
        <v>1</v>
      </c>
      <c r="K15" s="21">
        <v>0</v>
      </c>
      <c r="L15" s="21">
        <v>10</v>
      </c>
      <c r="M15" s="21">
        <v>11</v>
      </c>
      <c r="N15" s="21">
        <v>10</v>
      </c>
      <c r="O15" s="21">
        <v>289.5</v>
      </c>
      <c r="P15" s="21">
        <v>219.8</v>
      </c>
      <c r="Q15" s="23">
        <v>289.5</v>
      </c>
      <c r="R15" s="23">
        <v>342.5</v>
      </c>
      <c r="S15" s="24">
        <v>0</v>
      </c>
      <c r="T15" s="24">
        <v>0</v>
      </c>
      <c r="U15" s="24">
        <v>0</v>
      </c>
      <c r="V15" s="24"/>
      <c r="W15" s="24">
        <v>0</v>
      </c>
      <c r="X15" s="24">
        <v>0</v>
      </c>
      <c r="Y15" s="24">
        <v>0</v>
      </c>
      <c r="Z15" s="25">
        <v>0</v>
      </c>
      <c r="AA15" s="25">
        <v>0</v>
      </c>
      <c r="AB15" s="25">
        <v>0</v>
      </c>
      <c r="AC15" s="25">
        <v>0</v>
      </c>
      <c r="AD15" s="25">
        <v>0</v>
      </c>
      <c r="AE15" s="25">
        <v>0</v>
      </c>
      <c r="AF15" s="25">
        <v>0</v>
      </c>
      <c r="AG15" s="25">
        <v>0</v>
      </c>
      <c r="AH15" s="25">
        <v>0</v>
      </c>
      <c r="AI15" s="25">
        <v>0</v>
      </c>
      <c r="AJ15" s="25">
        <v>0</v>
      </c>
      <c r="AK15" s="25">
        <v>0</v>
      </c>
    </row>
    <row r="16" spans="1:37" ht="9" customHeight="1">
      <c r="A16" s="19" t="s">
        <v>11</v>
      </c>
      <c r="B16" s="21">
        <v>2.1</v>
      </c>
      <c r="C16" s="20">
        <v>2.1</v>
      </c>
      <c r="D16" s="21">
        <v>2.1</v>
      </c>
      <c r="E16" s="21">
        <v>0.01</v>
      </c>
      <c r="F16" s="20">
        <v>0.2</v>
      </c>
      <c r="G16" s="21">
        <v>0.2</v>
      </c>
      <c r="H16" s="21">
        <v>0</v>
      </c>
      <c r="I16" s="22">
        <v>0</v>
      </c>
      <c r="J16" s="21">
        <v>0</v>
      </c>
      <c r="K16" s="21">
        <v>3</v>
      </c>
      <c r="L16" s="21">
        <v>3.2</v>
      </c>
      <c r="M16" s="21">
        <v>3.1</v>
      </c>
      <c r="N16" s="21">
        <v>53.1</v>
      </c>
      <c r="O16" s="21">
        <v>925.6</v>
      </c>
      <c r="P16" s="21">
        <v>3069</v>
      </c>
      <c r="Q16" s="23">
        <v>2143.0250000000001</v>
      </c>
      <c r="R16" s="23">
        <v>594.45000000000005</v>
      </c>
      <c r="S16" s="24">
        <v>603.60799999999995</v>
      </c>
      <c r="T16" s="24">
        <v>568.625</v>
      </c>
      <c r="U16" s="24">
        <v>526.79999999999995</v>
      </c>
      <c r="V16" s="24">
        <v>525.4</v>
      </c>
      <c r="W16" s="24">
        <v>1490.15</v>
      </c>
      <c r="X16" s="24">
        <v>1271.9000000000001</v>
      </c>
      <c r="Y16" s="24">
        <v>948.375</v>
      </c>
      <c r="Z16" s="25">
        <v>3.1</v>
      </c>
      <c r="AA16" s="25">
        <v>2.95</v>
      </c>
      <c r="AB16" s="25">
        <v>0</v>
      </c>
      <c r="AC16" s="25">
        <v>0</v>
      </c>
      <c r="AD16" s="25">
        <v>0</v>
      </c>
      <c r="AE16" s="25">
        <v>0</v>
      </c>
      <c r="AF16" s="25">
        <v>0</v>
      </c>
      <c r="AG16" s="25">
        <v>0</v>
      </c>
      <c r="AH16" s="25">
        <v>0</v>
      </c>
      <c r="AI16" s="25">
        <v>0</v>
      </c>
      <c r="AJ16" s="25">
        <v>0</v>
      </c>
      <c r="AK16" s="25">
        <v>0</v>
      </c>
    </row>
    <row r="17" spans="1:37" s="18" customFormat="1" ht="9" customHeight="1">
      <c r="A17" s="19" t="s">
        <v>12</v>
      </c>
      <c r="B17" s="21">
        <v>22.8</v>
      </c>
      <c r="C17" s="20">
        <v>0.1</v>
      </c>
      <c r="D17" s="21">
        <v>0.1</v>
      </c>
      <c r="E17" s="21">
        <v>0.1</v>
      </c>
      <c r="F17" s="20">
        <v>0</v>
      </c>
      <c r="G17" s="21">
        <v>0</v>
      </c>
      <c r="H17" s="21">
        <v>452.4</v>
      </c>
      <c r="I17" s="22">
        <v>452.4</v>
      </c>
      <c r="J17" s="21">
        <v>452.4</v>
      </c>
      <c r="K17" s="21">
        <v>65.400000000000006</v>
      </c>
      <c r="L17" s="21">
        <v>228.4</v>
      </c>
      <c r="M17" s="21">
        <v>202.9</v>
      </c>
      <c r="N17" s="21">
        <v>202.87100000000001</v>
      </c>
      <c r="O17" s="21">
        <v>734.6</v>
      </c>
      <c r="P17" s="21">
        <v>83.8</v>
      </c>
      <c r="Q17" s="23">
        <v>957.65</v>
      </c>
      <c r="R17" s="23">
        <v>1735.85</v>
      </c>
      <c r="S17" s="24">
        <v>2189.7750000000001</v>
      </c>
      <c r="T17" s="24">
        <v>2602.7750000000001</v>
      </c>
      <c r="U17" s="24">
        <v>2549.5749999999998</v>
      </c>
      <c r="V17" s="24">
        <v>2621.5749999999998</v>
      </c>
      <c r="W17" s="24">
        <v>2621.5749999999998</v>
      </c>
      <c r="X17" s="24">
        <v>1857.4749999999999</v>
      </c>
      <c r="Y17" s="24">
        <v>1579.125</v>
      </c>
      <c r="Z17" s="25">
        <v>0</v>
      </c>
      <c r="AA17" s="25">
        <v>0</v>
      </c>
      <c r="AB17" s="25">
        <v>0</v>
      </c>
      <c r="AC17" s="25">
        <v>0</v>
      </c>
      <c r="AD17" s="25">
        <v>0</v>
      </c>
      <c r="AE17" s="25">
        <v>0</v>
      </c>
      <c r="AF17" s="25">
        <v>0</v>
      </c>
      <c r="AG17" s="25">
        <v>0</v>
      </c>
      <c r="AH17" s="25">
        <v>0</v>
      </c>
      <c r="AI17" s="25">
        <v>0</v>
      </c>
      <c r="AJ17" s="25">
        <v>0</v>
      </c>
      <c r="AK17" s="25">
        <v>0</v>
      </c>
    </row>
    <row r="18" spans="1:37" s="18" customFormat="1" ht="9" customHeight="1">
      <c r="A18" s="19" t="s">
        <v>13</v>
      </c>
      <c r="B18" s="21"/>
      <c r="C18" s="21"/>
      <c r="D18" s="21"/>
      <c r="E18" s="21"/>
      <c r="F18" s="21"/>
      <c r="G18" s="21"/>
      <c r="H18" s="21">
        <v>0</v>
      </c>
      <c r="I18" s="22">
        <v>0</v>
      </c>
      <c r="J18" s="21">
        <v>100</v>
      </c>
      <c r="K18" s="21">
        <v>175</v>
      </c>
      <c r="L18" s="21">
        <v>175</v>
      </c>
      <c r="M18" s="21">
        <v>75</v>
      </c>
      <c r="N18" s="21">
        <v>75</v>
      </c>
      <c r="O18" s="21">
        <v>12.5</v>
      </c>
      <c r="P18" s="21">
        <v>12.5</v>
      </c>
      <c r="Q18" s="23">
        <v>12.5</v>
      </c>
      <c r="R18" s="23">
        <v>12.5</v>
      </c>
      <c r="S18" s="24">
        <v>90.974999999999994</v>
      </c>
      <c r="T18" s="24">
        <v>1060.55</v>
      </c>
      <c r="U18" s="24">
        <v>1883.325</v>
      </c>
      <c r="V18" s="24">
        <v>1883.325</v>
      </c>
      <c r="W18" s="24">
        <v>2403.7750000000001</v>
      </c>
      <c r="X18" s="24">
        <v>2391.2750000000001</v>
      </c>
      <c r="Y18" s="24">
        <v>7612.7749999999996</v>
      </c>
      <c r="Z18" s="25">
        <v>507.07499999999999</v>
      </c>
      <c r="AA18" s="25">
        <v>0</v>
      </c>
      <c r="AB18" s="25">
        <v>0</v>
      </c>
      <c r="AC18" s="25">
        <v>0</v>
      </c>
      <c r="AD18" s="25">
        <v>0</v>
      </c>
      <c r="AE18" s="25">
        <v>0</v>
      </c>
      <c r="AF18" s="25">
        <v>250</v>
      </c>
      <c r="AG18" s="25">
        <v>0</v>
      </c>
      <c r="AH18" s="25">
        <v>0</v>
      </c>
      <c r="AI18" s="25">
        <v>0</v>
      </c>
      <c r="AJ18" s="25">
        <v>0</v>
      </c>
      <c r="AK18" s="25">
        <v>0</v>
      </c>
    </row>
    <row r="19" spans="1:37" ht="9" customHeight="1">
      <c r="A19" s="19" t="s">
        <v>14</v>
      </c>
      <c r="B19" s="21"/>
      <c r="C19" s="21"/>
      <c r="D19" s="21"/>
      <c r="E19" s="21"/>
      <c r="F19" s="21"/>
      <c r="G19" s="21"/>
      <c r="H19" s="21"/>
      <c r="I19" s="21"/>
      <c r="J19" s="21"/>
      <c r="K19" s="21"/>
      <c r="L19" s="21"/>
      <c r="M19" s="21">
        <v>0</v>
      </c>
      <c r="N19" s="21">
        <v>0</v>
      </c>
      <c r="O19" s="21">
        <v>0</v>
      </c>
      <c r="P19" s="21">
        <v>0</v>
      </c>
      <c r="Q19" s="23">
        <v>0</v>
      </c>
      <c r="R19" s="23">
        <v>0</v>
      </c>
      <c r="S19" s="24">
        <v>0</v>
      </c>
      <c r="T19" s="24">
        <v>0</v>
      </c>
      <c r="U19" s="24">
        <v>0</v>
      </c>
      <c r="V19" s="24">
        <v>0</v>
      </c>
      <c r="W19" s="24">
        <v>0</v>
      </c>
      <c r="X19" s="24">
        <v>0</v>
      </c>
      <c r="Y19" s="24">
        <v>0</v>
      </c>
      <c r="Z19" s="25">
        <v>108.89999999999999</v>
      </c>
      <c r="AA19" s="25">
        <v>327.8</v>
      </c>
      <c r="AB19" s="25">
        <v>1343</v>
      </c>
      <c r="AC19" s="25">
        <v>796.5</v>
      </c>
      <c r="AD19" s="25">
        <v>4620.8</v>
      </c>
      <c r="AE19" s="25">
        <v>961</v>
      </c>
      <c r="AF19" s="25">
        <v>1721.0249999999999</v>
      </c>
      <c r="AG19" s="25">
        <v>1821.0249999999999</v>
      </c>
      <c r="AH19" s="25">
        <v>373.94999999999993</v>
      </c>
      <c r="AI19" s="25">
        <v>3051.4</v>
      </c>
      <c r="AJ19" s="25">
        <v>37349.699999999997</v>
      </c>
      <c r="AK19" s="25">
        <v>142459.9</v>
      </c>
    </row>
    <row r="20" spans="1:37" s="18" customFormat="1" ht="9" customHeight="1">
      <c r="A20" s="133" t="s">
        <v>15</v>
      </c>
      <c r="B20" s="134">
        <v>3646.4999999999995</v>
      </c>
      <c r="C20" s="135">
        <v>4546.3</v>
      </c>
      <c r="D20" s="134">
        <v>4901.4999999999991</v>
      </c>
      <c r="E20" s="134">
        <v>5691.5</v>
      </c>
      <c r="F20" s="135">
        <v>6076.4000000000005</v>
      </c>
      <c r="G20" s="134">
        <v>7376.5</v>
      </c>
      <c r="H20" s="134">
        <v>8736.5</v>
      </c>
      <c r="I20" s="136">
        <v>9886.4</v>
      </c>
      <c r="J20" s="134">
        <v>10426.4</v>
      </c>
      <c r="K20" s="134">
        <v>11526.499999999998</v>
      </c>
      <c r="L20" s="134">
        <v>12476.4</v>
      </c>
      <c r="M20" s="134">
        <v>11536.1</v>
      </c>
      <c r="N20" s="134">
        <v>10659.934999999999</v>
      </c>
      <c r="O20" s="134">
        <v>9029.7999999999993</v>
      </c>
      <c r="P20" s="134">
        <v>6576.8</v>
      </c>
      <c r="Q20" s="137">
        <v>3876.7589999999996</v>
      </c>
      <c r="R20" s="137">
        <v>1516.915</v>
      </c>
      <c r="S20" s="138">
        <v>1116.915</v>
      </c>
      <c r="T20" s="138">
        <v>216.91499999999999</v>
      </c>
      <c r="U20" s="138">
        <v>0</v>
      </c>
      <c r="V20" s="138">
        <v>10680</v>
      </c>
      <c r="W20" s="138">
        <v>15679.999999999998</v>
      </c>
      <c r="X20" s="138">
        <v>15680</v>
      </c>
      <c r="Y20" s="138">
        <v>16586.489999999998</v>
      </c>
      <c r="Z20" s="132">
        <v>16586.524999999998</v>
      </c>
      <c r="AA20" s="132">
        <v>906.4799999999999</v>
      </c>
      <c r="AB20" s="132">
        <v>906.49999999999989</v>
      </c>
      <c r="AC20" s="132">
        <v>906.40000000000009</v>
      </c>
      <c r="AD20" s="132">
        <v>0</v>
      </c>
      <c r="AE20" s="132">
        <v>0</v>
      </c>
      <c r="AF20" s="132">
        <v>0</v>
      </c>
      <c r="AG20" s="132">
        <v>0</v>
      </c>
      <c r="AH20" s="132">
        <v>0</v>
      </c>
      <c r="AI20" s="132">
        <v>0</v>
      </c>
      <c r="AJ20" s="132">
        <v>0</v>
      </c>
      <c r="AK20" s="132">
        <v>0</v>
      </c>
    </row>
    <row r="21" spans="1:37" ht="9" customHeight="1">
      <c r="A21" s="19" t="s">
        <v>16</v>
      </c>
      <c r="B21" s="21">
        <v>0</v>
      </c>
      <c r="C21" s="20">
        <v>245.6</v>
      </c>
      <c r="D21" s="21">
        <v>179.7</v>
      </c>
      <c r="E21" s="21">
        <v>354.1</v>
      </c>
      <c r="F21" s="20">
        <v>602.5</v>
      </c>
      <c r="G21" s="21">
        <v>1288.5999999999999</v>
      </c>
      <c r="H21" s="21">
        <v>1470.5</v>
      </c>
      <c r="I21" s="22">
        <v>663.3</v>
      </c>
      <c r="J21" s="21">
        <v>368.7</v>
      </c>
      <c r="K21" s="21">
        <v>764.4</v>
      </c>
      <c r="L21" s="21">
        <v>343.2</v>
      </c>
      <c r="M21" s="21">
        <v>200.5</v>
      </c>
      <c r="N21" s="21">
        <v>186.7</v>
      </c>
      <c r="O21" s="21">
        <v>403.9</v>
      </c>
      <c r="P21" s="21">
        <v>243</v>
      </c>
      <c r="Q21" s="23">
        <v>265.98899999999998</v>
      </c>
      <c r="R21" s="23">
        <v>279.50099999999998</v>
      </c>
      <c r="S21" s="24">
        <v>447.16399999999999</v>
      </c>
      <c r="T21" s="24">
        <v>76.896000000000001</v>
      </c>
      <c r="U21" s="24">
        <v>0</v>
      </c>
      <c r="V21" s="24">
        <v>7.56</v>
      </c>
      <c r="W21" s="24">
        <v>14.96</v>
      </c>
      <c r="X21" s="24">
        <v>17.36</v>
      </c>
      <c r="Y21" s="24">
        <v>18.670000000000002</v>
      </c>
      <c r="Z21" s="25">
        <v>21.37</v>
      </c>
      <c r="AA21" s="25">
        <v>1.3</v>
      </c>
      <c r="AB21" s="25">
        <v>182.4</v>
      </c>
      <c r="AC21" s="25">
        <v>262.2</v>
      </c>
      <c r="AD21" s="25">
        <v>0</v>
      </c>
      <c r="AE21" s="25">
        <v>0</v>
      </c>
      <c r="AF21" s="25">
        <v>0</v>
      </c>
      <c r="AG21" s="25">
        <v>0</v>
      </c>
      <c r="AH21" s="25">
        <v>0</v>
      </c>
      <c r="AI21" s="25">
        <v>0</v>
      </c>
      <c r="AJ21" s="25">
        <v>0</v>
      </c>
      <c r="AK21" s="25">
        <v>0</v>
      </c>
    </row>
    <row r="22" spans="1:37" s="27" customFormat="1" ht="9" customHeight="1">
      <c r="A22" s="26" t="s">
        <v>17</v>
      </c>
      <c r="B22" s="21">
        <v>102.8</v>
      </c>
      <c r="C22" s="20">
        <v>132.1</v>
      </c>
      <c r="D22" s="21">
        <v>100.5</v>
      </c>
      <c r="E22" s="21">
        <v>129.30000000000001</v>
      </c>
      <c r="F22" s="20">
        <v>192</v>
      </c>
      <c r="G22" s="21">
        <v>224.8</v>
      </c>
      <c r="H22" s="21">
        <v>578.29999999999995</v>
      </c>
      <c r="I22" s="22">
        <v>1371.7</v>
      </c>
      <c r="J22" s="21">
        <v>1111.2</v>
      </c>
      <c r="K22" s="21">
        <v>771.2</v>
      </c>
      <c r="L22" s="21">
        <v>987.9</v>
      </c>
      <c r="M22" s="21">
        <v>608.9</v>
      </c>
      <c r="N22" s="21">
        <v>587.5</v>
      </c>
      <c r="O22" s="21">
        <v>211.7</v>
      </c>
      <c r="P22" s="21">
        <v>209.9</v>
      </c>
      <c r="Q22" s="23">
        <v>207.49</v>
      </c>
      <c r="R22" s="23">
        <v>0</v>
      </c>
      <c r="S22" s="24">
        <v>0</v>
      </c>
      <c r="T22" s="24">
        <v>0</v>
      </c>
      <c r="U22" s="24">
        <v>0</v>
      </c>
      <c r="V22" s="24">
        <v>0</v>
      </c>
      <c r="W22" s="24">
        <v>0</v>
      </c>
      <c r="X22" s="24">
        <v>0.01</v>
      </c>
      <c r="Y22" s="24">
        <v>0.01</v>
      </c>
      <c r="Z22" s="25">
        <v>0</v>
      </c>
      <c r="AA22" s="25">
        <v>0</v>
      </c>
      <c r="AB22" s="25">
        <v>0</v>
      </c>
      <c r="AC22" s="25">
        <v>0</v>
      </c>
      <c r="AD22" s="25">
        <v>0</v>
      </c>
      <c r="AE22" s="25">
        <v>0</v>
      </c>
      <c r="AF22" s="25">
        <v>0</v>
      </c>
      <c r="AG22" s="25">
        <v>0</v>
      </c>
      <c r="AH22" s="25">
        <v>0</v>
      </c>
      <c r="AI22" s="25">
        <v>0</v>
      </c>
      <c r="AJ22" s="25">
        <v>0</v>
      </c>
      <c r="AK22" s="25">
        <v>0</v>
      </c>
    </row>
    <row r="23" spans="1:37" ht="9" customHeight="1">
      <c r="A23" s="19" t="s">
        <v>18</v>
      </c>
      <c r="B23" s="21">
        <v>691.5</v>
      </c>
      <c r="C23" s="20">
        <v>849.3</v>
      </c>
      <c r="D23" s="21">
        <v>969.5</v>
      </c>
      <c r="E23" s="21">
        <v>1063.5</v>
      </c>
      <c r="F23" s="20">
        <v>1074.5999999999999</v>
      </c>
      <c r="G23" s="21">
        <v>1261.5999999999999</v>
      </c>
      <c r="H23" s="21">
        <v>1244.2</v>
      </c>
      <c r="I23" s="22">
        <v>1246.0999999999999</v>
      </c>
      <c r="J23" s="21">
        <v>1473.2</v>
      </c>
      <c r="K23" s="21">
        <v>1331.7</v>
      </c>
      <c r="L23" s="21">
        <v>713.7</v>
      </c>
      <c r="M23" s="21">
        <v>788.2</v>
      </c>
      <c r="N23" s="21">
        <v>695.7</v>
      </c>
      <c r="O23" s="21">
        <v>525.79999999999995</v>
      </c>
      <c r="P23" s="21">
        <v>420.7</v>
      </c>
      <c r="Q23" s="23">
        <v>320.7</v>
      </c>
      <c r="R23" s="23">
        <v>0</v>
      </c>
      <c r="S23" s="24">
        <v>0</v>
      </c>
      <c r="T23" s="24">
        <v>0</v>
      </c>
      <c r="U23" s="24">
        <v>0</v>
      </c>
      <c r="V23" s="24">
        <v>0</v>
      </c>
      <c r="W23" s="24">
        <v>0</v>
      </c>
      <c r="X23" s="24">
        <v>0</v>
      </c>
      <c r="Y23" s="24">
        <v>0</v>
      </c>
      <c r="Z23" s="25">
        <v>0</v>
      </c>
      <c r="AA23" s="25">
        <v>0</v>
      </c>
      <c r="AB23" s="25">
        <v>0</v>
      </c>
      <c r="AC23" s="25">
        <v>0</v>
      </c>
      <c r="AD23" s="25">
        <v>0</v>
      </c>
      <c r="AE23" s="25">
        <v>0</v>
      </c>
      <c r="AF23" s="25">
        <v>0</v>
      </c>
      <c r="AG23" s="25">
        <v>0</v>
      </c>
      <c r="AH23" s="25">
        <v>0</v>
      </c>
      <c r="AI23" s="25">
        <v>0</v>
      </c>
      <c r="AJ23" s="25">
        <v>0</v>
      </c>
      <c r="AK23" s="25">
        <v>0</v>
      </c>
    </row>
    <row r="24" spans="1:37" ht="9" customHeight="1">
      <c r="A24" s="19" t="s">
        <v>19</v>
      </c>
      <c r="B24" s="21">
        <v>1089.5999999999999</v>
      </c>
      <c r="C24" s="20">
        <v>1456.4</v>
      </c>
      <c r="D24" s="21">
        <v>1535</v>
      </c>
      <c r="E24" s="21">
        <v>1557.9</v>
      </c>
      <c r="F24" s="20">
        <v>1411.5</v>
      </c>
      <c r="G24" s="21">
        <v>1384.6</v>
      </c>
      <c r="H24" s="21">
        <v>1473.2</v>
      </c>
      <c r="I24" s="22">
        <v>1567.1</v>
      </c>
      <c r="J24" s="21">
        <v>1384.9</v>
      </c>
      <c r="K24" s="21">
        <v>1231.0999999999999</v>
      </c>
      <c r="L24" s="21">
        <v>1475.6</v>
      </c>
      <c r="M24" s="21">
        <v>1455.6</v>
      </c>
      <c r="N24" s="21">
        <v>1285.5999999999999</v>
      </c>
      <c r="O24" s="21">
        <v>1063.0999999999999</v>
      </c>
      <c r="P24" s="21">
        <v>980</v>
      </c>
      <c r="Q24" s="23">
        <v>120</v>
      </c>
      <c r="R24" s="23">
        <v>0</v>
      </c>
      <c r="S24" s="24">
        <v>0</v>
      </c>
      <c r="T24" s="24">
        <v>0</v>
      </c>
      <c r="U24" s="24">
        <v>0</v>
      </c>
      <c r="V24" s="24">
        <v>0</v>
      </c>
      <c r="W24" s="24">
        <v>0</v>
      </c>
      <c r="X24" s="24">
        <v>0</v>
      </c>
      <c r="Y24" s="24">
        <v>0</v>
      </c>
      <c r="Z24" s="25">
        <v>0</v>
      </c>
      <c r="AA24" s="25">
        <v>0</v>
      </c>
      <c r="AB24" s="25">
        <v>0</v>
      </c>
      <c r="AC24" s="25">
        <v>0</v>
      </c>
      <c r="AD24" s="25">
        <v>0</v>
      </c>
      <c r="AE24" s="25">
        <v>0</v>
      </c>
      <c r="AF24" s="25">
        <v>0</v>
      </c>
      <c r="AG24" s="25">
        <v>0</v>
      </c>
      <c r="AH24" s="25">
        <v>0</v>
      </c>
      <c r="AI24" s="25">
        <v>0</v>
      </c>
      <c r="AJ24" s="25">
        <v>0</v>
      </c>
      <c r="AK24" s="25">
        <v>0</v>
      </c>
    </row>
    <row r="25" spans="1:37" ht="9" customHeight="1">
      <c r="A25" s="19" t="s">
        <v>20</v>
      </c>
      <c r="B25" s="21">
        <v>488.9</v>
      </c>
      <c r="C25" s="20">
        <v>65.7</v>
      </c>
      <c r="D25" s="21">
        <v>94</v>
      </c>
      <c r="E25" s="21">
        <v>114.6</v>
      </c>
      <c r="F25" s="20">
        <v>210</v>
      </c>
      <c r="G25" s="21">
        <v>248.8</v>
      </c>
      <c r="H25" s="21">
        <v>340.8</v>
      </c>
      <c r="I25" s="22">
        <v>793.4</v>
      </c>
      <c r="J25" s="21">
        <v>1031.2</v>
      </c>
      <c r="K25" s="21">
        <v>929</v>
      </c>
      <c r="L25" s="21">
        <v>1268.0999999999999</v>
      </c>
      <c r="M25" s="21">
        <v>1059.7</v>
      </c>
      <c r="N25" s="21">
        <v>1010.1</v>
      </c>
      <c r="O25" s="21">
        <v>463.8</v>
      </c>
      <c r="P25" s="21">
        <v>403.3</v>
      </c>
      <c r="Q25" s="23">
        <v>195.60300000000001</v>
      </c>
      <c r="R25" s="23">
        <v>0</v>
      </c>
      <c r="S25" s="24">
        <v>0</v>
      </c>
      <c r="T25" s="24">
        <v>0</v>
      </c>
      <c r="U25" s="24">
        <v>0</v>
      </c>
      <c r="V25" s="24">
        <v>0</v>
      </c>
      <c r="W25" s="24">
        <v>0</v>
      </c>
      <c r="X25" s="24">
        <v>0</v>
      </c>
      <c r="Y25" s="24">
        <v>0</v>
      </c>
      <c r="Z25" s="25">
        <v>0</v>
      </c>
      <c r="AA25" s="25">
        <v>0</v>
      </c>
      <c r="AB25" s="25">
        <v>0</v>
      </c>
      <c r="AC25" s="25">
        <v>0</v>
      </c>
      <c r="AD25" s="25">
        <v>0</v>
      </c>
      <c r="AE25" s="25">
        <v>0</v>
      </c>
      <c r="AF25" s="25">
        <v>0</v>
      </c>
      <c r="AG25" s="25">
        <v>0</v>
      </c>
      <c r="AH25" s="25">
        <v>0</v>
      </c>
      <c r="AI25" s="25">
        <v>0</v>
      </c>
      <c r="AJ25" s="25">
        <v>0</v>
      </c>
      <c r="AK25" s="25">
        <v>0</v>
      </c>
    </row>
    <row r="26" spans="1:37" s="18" customFormat="1" ht="9" customHeight="1">
      <c r="A26" s="19" t="s">
        <v>21</v>
      </c>
      <c r="B26" s="21">
        <v>853.2</v>
      </c>
      <c r="C26" s="20">
        <v>1090.3</v>
      </c>
      <c r="D26" s="21">
        <v>1259.0999999999999</v>
      </c>
      <c r="E26" s="21">
        <v>1566.2</v>
      </c>
      <c r="F26" s="20">
        <v>1694</v>
      </c>
      <c r="G26" s="21">
        <v>1999.8</v>
      </c>
      <c r="H26" s="21">
        <v>2605.5</v>
      </c>
      <c r="I26" s="22">
        <v>2854.7</v>
      </c>
      <c r="J26" s="21">
        <v>3499.5</v>
      </c>
      <c r="K26" s="21">
        <v>5098.8999999999996</v>
      </c>
      <c r="L26" s="21">
        <v>6615.7</v>
      </c>
      <c r="M26" s="21">
        <v>6237.3</v>
      </c>
      <c r="N26" s="21">
        <v>5766.4</v>
      </c>
      <c r="O26" s="21">
        <v>5709.7</v>
      </c>
      <c r="P26" s="21">
        <v>3872.1</v>
      </c>
      <c r="Q26" s="23">
        <v>2407.1709999999998</v>
      </c>
      <c r="R26" s="23">
        <v>1230.8009999999999</v>
      </c>
      <c r="S26" s="24">
        <v>624.98099999999999</v>
      </c>
      <c r="T26" s="24">
        <v>134.542</v>
      </c>
      <c r="U26" s="24">
        <v>0</v>
      </c>
      <c r="V26" s="24">
        <v>648.83500000000004</v>
      </c>
      <c r="W26" s="24">
        <v>943.32500000000005</v>
      </c>
      <c r="X26" s="24">
        <v>946.375</v>
      </c>
      <c r="Y26" s="24">
        <v>1651.5550000000001</v>
      </c>
      <c r="Z26" s="25">
        <v>1648.855</v>
      </c>
      <c r="AA26" s="25">
        <v>701.78</v>
      </c>
      <c r="AB26" s="25">
        <v>0</v>
      </c>
      <c r="AC26" s="25">
        <v>0</v>
      </c>
      <c r="AD26" s="25">
        <v>0</v>
      </c>
      <c r="AE26" s="25">
        <v>0</v>
      </c>
      <c r="AF26" s="25">
        <v>0</v>
      </c>
      <c r="AG26" s="25">
        <v>0</v>
      </c>
      <c r="AH26" s="25">
        <v>0</v>
      </c>
      <c r="AI26" s="25">
        <v>0</v>
      </c>
      <c r="AJ26" s="25">
        <v>0</v>
      </c>
      <c r="AK26" s="25">
        <v>0</v>
      </c>
    </row>
    <row r="27" spans="1:37" ht="9" customHeight="1">
      <c r="A27" s="19" t="s">
        <v>22</v>
      </c>
      <c r="B27" s="21">
        <v>206.6</v>
      </c>
      <c r="C27" s="20">
        <v>197.1</v>
      </c>
      <c r="D27" s="21">
        <v>210.6</v>
      </c>
      <c r="E27" s="21">
        <v>275.39999999999998</v>
      </c>
      <c r="F27" s="20">
        <v>297.8</v>
      </c>
      <c r="G27" s="21">
        <v>328.5</v>
      </c>
      <c r="H27" s="21">
        <v>407.6</v>
      </c>
      <c r="I27" s="22">
        <v>411.7</v>
      </c>
      <c r="J27" s="21">
        <v>429.8</v>
      </c>
      <c r="K27" s="21">
        <v>439.9</v>
      </c>
      <c r="L27" s="21">
        <v>343.8</v>
      </c>
      <c r="M27" s="21">
        <v>342.2</v>
      </c>
      <c r="N27" s="21">
        <v>309.39999999999998</v>
      </c>
      <c r="O27" s="21">
        <v>154.6</v>
      </c>
      <c r="P27" s="21">
        <v>138.6</v>
      </c>
      <c r="Q27" s="23">
        <v>129</v>
      </c>
      <c r="R27" s="23">
        <v>0</v>
      </c>
      <c r="S27" s="24">
        <v>0</v>
      </c>
      <c r="T27" s="24">
        <v>0</v>
      </c>
      <c r="U27" s="24">
        <v>0</v>
      </c>
      <c r="V27" s="24"/>
      <c r="W27" s="24">
        <v>0</v>
      </c>
      <c r="X27" s="24">
        <v>0</v>
      </c>
      <c r="Y27" s="24">
        <v>0</v>
      </c>
      <c r="Z27" s="25">
        <v>0</v>
      </c>
      <c r="AA27" s="25">
        <v>0</v>
      </c>
      <c r="AB27" s="25">
        <v>0</v>
      </c>
      <c r="AC27" s="25">
        <v>0</v>
      </c>
      <c r="AD27" s="25">
        <v>0</v>
      </c>
      <c r="AE27" s="25">
        <v>0</v>
      </c>
      <c r="AF27" s="25">
        <v>0</v>
      </c>
      <c r="AG27" s="25">
        <v>0</v>
      </c>
      <c r="AH27" s="25">
        <v>0</v>
      </c>
      <c r="AI27" s="25">
        <v>0</v>
      </c>
      <c r="AJ27" s="25">
        <v>0</v>
      </c>
      <c r="AK27" s="25">
        <v>0</v>
      </c>
    </row>
    <row r="28" spans="1:37" s="27" customFormat="1" ht="9" customHeight="1">
      <c r="A28" s="28" t="s">
        <v>23</v>
      </c>
      <c r="B28" s="21">
        <v>172.2</v>
      </c>
      <c r="C28" s="20">
        <v>342</v>
      </c>
      <c r="D28" s="21">
        <v>385.2</v>
      </c>
      <c r="E28" s="21">
        <v>462.6</v>
      </c>
      <c r="F28" s="20">
        <v>426.2</v>
      </c>
      <c r="G28" s="21">
        <v>472</v>
      </c>
      <c r="H28" s="21">
        <v>461.9</v>
      </c>
      <c r="I28" s="22">
        <v>823.9</v>
      </c>
      <c r="J28" s="21">
        <v>973.4</v>
      </c>
      <c r="K28" s="21">
        <v>805.8</v>
      </c>
      <c r="L28" s="21">
        <v>573.9</v>
      </c>
      <c r="M28" s="21">
        <v>725.9</v>
      </c>
      <c r="N28" s="21">
        <v>705.93499999999995</v>
      </c>
      <c r="O28" s="21">
        <v>380.8</v>
      </c>
      <c r="P28" s="21">
        <v>300.3</v>
      </c>
      <c r="Q28" s="23">
        <v>230</v>
      </c>
      <c r="R28" s="23">
        <v>0</v>
      </c>
      <c r="S28" s="24">
        <v>0</v>
      </c>
      <c r="T28" s="24">
        <v>0</v>
      </c>
      <c r="U28" s="24">
        <v>0</v>
      </c>
      <c r="V28" s="24"/>
      <c r="W28" s="24">
        <v>0</v>
      </c>
      <c r="X28" s="24">
        <v>0</v>
      </c>
      <c r="Y28" s="24">
        <v>0</v>
      </c>
      <c r="Z28" s="25">
        <v>0</v>
      </c>
      <c r="AA28" s="25">
        <v>0</v>
      </c>
      <c r="AB28" s="25">
        <v>0</v>
      </c>
      <c r="AC28" s="25">
        <v>0</v>
      </c>
      <c r="AD28" s="25">
        <v>0</v>
      </c>
      <c r="AE28" s="25">
        <v>0</v>
      </c>
      <c r="AF28" s="25">
        <v>0</v>
      </c>
      <c r="AG28" s="25">
        <v>0</v>
      </c>
      <c r="AH28" s="25">
        <v>0</v>
      </c>
      <c r="AI28" s="25">
        <v>0</v>
      </c>
      <c r="AJ28" s="25">
        <v>0</v>
      </c>
      <c r="AK28" s="25">
        <v>0</v>
      </c>
    </row>
    <row r="29" spans="1:37" ht="9" customHeight="1">
      <c r="A29" s="19" t="s">
        <v>24</v>
      </c>
      <c r="B29" s="21">
        <v>41.7</v>
      </c>
      <c r="C29" s="20">
        <v>167.8</v>
      </c>
      <c r="D29" s="21">
        <v>167.9</v>
      </c>
      <c r="E29" s="21">
        <v>167.9</v>
      </c>
      <c r="F29" s="20">
        <v>167.8</v>
      </c>
      <c r="G29" s="21">
        <v>167.8</v>
      </c>
      <c r="H29" s="21">
        <v>154.5</v>
      </c>
      <c r="I29" s="22">
        <v>154.5</v>
      </c>
      <c r="J29" s="21">
        <v>154.5</v>
      </c>
      <c r="K29" s="21">
        <v>154.5</v>
      </c>
      <c r="L29" s="21">
        <v>154.5</v>
      </c>
      <c r="M29" s="21">
        <v>117.8</v>
      </c>
      <c r="N29" s="21">
        <v>110</v>
      </c>
      <c r="O29" s="21">
        <v>110</v>
      </c>
      <c r="P29" s="21">
        <v>0</v>
      </c>
      <c r="Q29" s="23">
        <v>0</v>
      </c>
      <c r="R29" s="23">
        <v>0</v>
      </c>
      <c r="S29" s="24">
        <v>0</v>
      </c>
      <c r="T29" s="24">
        <v>0</v>
      </c>
      <c r="U29" s="24">
        <v>0</v>
      </c>
      <c r="V29" s="24"/>
      <c r="W29" s="24">
        <v>0</v>
      </c>
      <c r="X29" s="24">
        <v>0</v>
      </c>
      <c r="Y29" s="24">
        <v>0</v>
      </c>
      <c r="Z29" s="25">
        <v>0</v>
      </c>
      <c r="AA29" s="25">
        <v>0</v>
      </c>
      <c r="AB29" s="25">
        <v>0</v>
      </c>
      <c r="AC29" s="25">
        <v>0</v>
      </c>
      <c r="AD29" s="25">
        <v>0</v>
      </c>
      <c r="AE29" s="25">
        <v>0</v>
      </c>
      <c r="AF29" s="25">
        <v>0</v>
      </c>
      <c r="AG29" s="25">
        <v>0</v>
      </c>
      <c r="AH29" s="25">
        <v>0</v>
      </c>
      <c r="AI29" s="25">
        <v>0</v>
      </c>
      <c r="AJ29" s="25">
        <v>0</v>
      </c>
      <c r="AK29" s="25">
        <v>0</v>
      </c>
    </row>
    <row r="30" spans="1:37" ht="9" customHeight="1">
      <c r="A30" s="19" t="s">
        <v>14</v>
      </c>
      <c r="B30" s="21"/>
      <c r="C30" s="21"/>
      <c r="D30" s="21"/>
      <c r="E30" s="21"/>
      <c r="F30" s="21"/>
      <c r="G30" s="21"/>
      <c r="H30" s="21"/>
      <c r="I30" s="21"/>
      <c r="J30" s="21"/>
      <c r="K30" s="21">
        <v>0</v>
      </c>
      <c r="L30" s="21">
        <v>0</v>
      </c>
      <c r="M30" s="21">
        <v>0</v>
      </c>
      <c r="N30" s="21">
        <v>2.6</v>
      </c>
      <c r="O30" s="21">
        <v>6.4</v>
      </c>
      <c r="P30" s="21">
        <v>8.9</v>
      </c>
      <c r="Q30" s="23">
        <v>0.80600000000000005</v>
      </c>
      <c r="R30" s="23">
        <v>6.6130000000000004</v>
      </c>
      <c r="S30" s="24">
        <v>44.77</v>
      </c>
      <c r="T30" s="24">
        <v>5.4770000000000003</v>
      </c>
      <c r="U30" s="24">
        <v>0</v>
      </c>
      <c r="V30" s="24">
        <v>10023.605</v>
      </c>
      <c r="W30" s="24">
        <v>14721.714999999998</v>
      </c>
      <c r="X30" s="24">
        <v>14716.254999999999</v>
      </c>
      <c r="Y30" s="24">
        <v>14916.254999999999</v>
      </c>
      <c r="Z30" s="25">
        <v>14916.3</v>
      </c>
      <c r="AA30" s="25">
        <v>203.4</v>
      </c>
      <c r="AB30" s="25">
        <v>724.09999999999991</v>
      </c>
      <c r="AC30" s="25">
        <v>644.20000000000005</v>
      </c>
      <c r="AD30" s="25">
        <v>0</v>
      </c>
      <c r="AE30" s="25">
        <v>0</v>
      </c>
      <c r="AF30" s="25">
        <v>0</v>
      </c>
      <c r="AG30" s="25">
        <v>0</v>
      </c>
      <c r="AH30" s="25">
        <v>0</v>
      </c>
      <c r="AI30" s="25">
        <v>0</v>
      </c>
      <c r="AJ30" s="25">
        <v>0</v>
      </c>
      <c r="AK30" s="25">
        <v>0</v>
      </c>
    </row>
    <row r="31" spans="1:37" s="18" customFormat="1" ht="9" customHeight="1">
      <c r="A31" s="133" t="s">
        <v>25</v>
      </c>
      <c r="B31" s="134"/>
      <c r="C31" s="134"/>
      <c r="D31" s="134"/>
      <c r="E31" s="134"/>
      <c r="F31" s="134"/>
      <c r="G31" s="134"/>
      <c r="H31" s="134"/>
      <c r="I31" s="134"/>
      <c r="J31" s="134"/>
      <c r="K31" s="134">
        <v>0</v>
      </c>
      <c r="L31" s="134">
        <v>0</v>
      </c>
      <c r="M31" s="134">
        <v>628.1</v>
      </c>
      <c r="N31" s="134">
        <v>931.13099999999997</v>
      </c>
      <c r="O31" s="134">
        <v>1178.8999999999999</v>
      </c>
      <c r="P31" s="134">
        <v>1428.8999999999999</v>
      </c>
      <c r="Q31" s="134">
        <v>1678.8789999999999</v>
      </c>
      <c r="R31" s="134">
        <v>1390.9960000000001</v>
      </c>
      <c r="S31" s="132">
        <v>3014.3609999999999</v>
      </c>
      <c r="T31" s="132">
        <v>4433.6440000000002</v>
      </c>
      <c r="U31" s="132">
        <v>5122.8940000000002</v>
      </c>
      <c r="V31" s="132">
        <v>4622.8940000000002</v>
      </c>
      <c r="W31" s="132">
        <v>4123.0569999999998</v>
      </c>
      <c r="X31" s="132">
        <v>3183.8069999999998</v>
      </c>
      <c r="Y31" s="132">
        <v>1516.7459999999999</v>
      </c>
      <c r="Z31" s="132">
        <v>3056.1759999999999</v>
      </c>
      <c r="AA31" s="132">
        <v>7806.1760000000004</v>
      </c>
      <c r="AB31" s="132">
        <v>7965.2</v>
      </c>
      <c r="AC31" s="132">
        <v>8716.2999999999993</v>
      </c>
      <c r="AD31" s="132">
        <v>8376.1</v>
      </c>
      <c r="AE31" s="132">
        <v>7641.9</v>
      </c>
      <c r="AF31" s="132">
        <v>6595.8899999999994</v>
      </c>
      <c r="AG31" s="132">
        <v>9140</v>
      </c>
      <c r="AH31" s="132">
        <f t="shared" ref="AH31" si="1">SUM(AH32:AH33)</f>
        <v>10750.300000000001</v>
      </c>
      <c r="AI31" s="132">
        <v>11120.1</v>
      </c>
      <c r="AJ31" s="132">
        <v>13415.099999999999</v>
      </c>
      <c r="AK31" s="132">
        <v>11961.199999999999</v>
      </c>
    </row>
    <row r="32" spans="1:37" s="18" customFormat="1" ht="9" customHeight="1">
      <c r="A32" s="19" t="s">
        <v>26</v>
      </c>
      <c r="B32" s="21"/>
      <c r="C32" s="21"/>
      <c r="D32" s="21"/>
      <c r="E32" s="21"/>
      <c r="F32" s="21"/>
      <c r="G32" s="21"/>
      <c r="H32" s="21"/>
      <c r="I32" s="21"/>
      <c r="J32" s="21"/>
      <c r="K32" s="21">
        <v>0</v>
      </c>
      <c r="L32" s="21">
        <v>0</v>
      </c>
      <c r="M32" s="21">
        <v>3.1</v>
      </c>
      <c r="N32" s="21">
        <v>1</v>
      </c>
      <c r="O32" s="21">
        <v>45.8</v>
      </c>
      <c r="P32" s="21">
        <v>49.6</v>
      </c>
      <c r="Q32" s="23">
        <v>55.322000000000003</v>
      </c>
      <c r="R32" s="23">
        <v>62.695</v>
      </c>
      <c r="S32" s="24">
        <v>630.84300000000007</v>
      </c>
      <c r="T32" s="24">
        <v>1155.125</v>
      </c>
      <c r="U32" s="24">
        <v>2634.9740000000002</v>
      </c>
      <c r="V32" s="24">
        <v>3136.6729999999998</v>
      </c>
      <c r="W32" s="24">
        <v>2753.319</v>
      </c>
      <c r="X32" s="24">
        <v>2411.248</v>
      </c>
      <c r="Y32" s="24">
        <v>1265.3579999999999</v>
      </c>
      <c r="Z32" s="25">
        <v>507.60700000000003</v>
      </c>
      <c r="AA32" s="25">
        <v>307.55099999999999</v>
      </c>
      <c r="AB32" s="25">
        <v>2274.6999999999998</v>
      </c>
      <c r="AC32" s="25">
        <v>2907.5</v>
      </c>
      <c r="AD32" s="25">
        <v>2794.9</v>
      </c>
      <c r="AE32" s="25">
        <v>1945.6</v>
      </c>
      <c r="AF32" s="25">
        <v>181.17000000000002</v>
      </c>
      <c r="AG32" s="25">
        <v>3001.4</v>
      </c>
      <c r="AH32" s="25">
        <v>3901.23</v>
      </c>
      <c r="AI32" s="25">
        <v>3906.4</v>
      </c>
      <c r="AJ32" s="25">
        <v>3002.2</v>
      </c>
      <c r="AK32" s="25">
        <v>1025.3</v>
      </c>
    </row>
    <row r="33" spans="1:37" s="18" customFormat="1" ht="9" customHeight="1">
      <c r="A33" s="19" t="s">
        <v>27</v>
      </c>
      <c r="B33" s="21"/>
      <c r="C33" s="21"/>
      <c r="D33" s="21"/>
      <c r="E33" s="21"/>
      <c r="F33" s="21"/>
      <c r="G33" s="21"/>
      <c r="H33" s="21"/>
      <c r="I33" s="21"/>
      <c r="J33" s="21"/>
      <c r="K33" s="21">
        <v>0</v>
      </c>
      <c r="L33" s="21">
        <v>0</v>
      </c>
      <c r="M33" s="21">
        <v>625</v>
      </c>
      <c r="N33" s="21">
        <v>930.13099999999997</v>
      </c>
      <c r="O33" s="21">
        <v>1133.0999999999999</v>
      </c>
      <c r="P33" s="21">
        <v>1379.3</v>
      </c>
      <c r="Q33" s="23">
        <v>1623.557</v>
      </c>
      <c r="R33" s="23">
        <v>1328.3010000000002</v>
      </c>
      <c r="S33" s="24">
        <v>2383.518</v>
      </c>
      <c r="T33" s="24">
        <v>3278.5189999999998</v>
      </c>
      <c r="U33" s="24">
        <v>2487.92</v>
      </c>
      <c r="V33" s="24">
        <v>1486.221</v>
      </c>
      <c r="W33" s="24">
        <v>1369.7380000000001</v>
      </c>
      <c r="X33" s="24">
        <v>772.55899999999997</v>
      </c>
      <c r="Y33" s="24">
        <v>251.38799999999998</v>
      </c>
      <c r="Z33" s="25">
        <v>2548.569</v>
      </c>
      <c r="AA33" s="25">
        <v>7498.625</v>
      </c>
      <c r="AB33" s="25">
        <v>5690.5</v>
      </c>
      <c r="AC33" s="25">
        <v>5808.8</v>
      </c>
      <c r="AD33" s="25">
        <v>5581.2000000000007</v>
      </c>
      <c r="AE33" s="25">
        <v>5696.2999999999993</v>
      </c>
      <c r="AF33" s="25">
        <v>6414.7199999999993</v>
      </c>
      <c r="AG33" s="25">
        <v>6138.6</v>
      </c>
      <c r="AH33" s="25">
        <v>6849.0700000000015</v>
      </c>
      <c r="AI33" s="25">
        <v>7213.7</v>
      </c>
      <c r="AJ33" s="25">
        <v>10412.9</v>
      </c>
      <c r="AK33" s="25">
        <v>10935.9</v>
      </c>
    </row>
    <row r="34" spans="1:37" ht="9" customHeight="1">
      <c r="A34" s="133" t="s">
        <v>28</v>
      </c>
      <c r="B34" s="134"/>
      <c r="C34" s="135"/>
      <c r="D34" s="134"/>
      <c r="E34" s="134"/>
      <c r="F34" s="135"/>
      <c r="G34" s="134"/>
      <c r="H34" s="134"/>
      <c r="I34" s="136"/>
      <c r="J34" s="134"/>
      <c r="K34" s="134"/>
      <c r="L34" s="134"/>
      <c r="M34" s="134">
        <v>0</v>
      </c>
      <c r="N34" s="134">
        <v>0</v>
      </c>
      <c r="O34" s="134">
        <v>0</v>
      </c>
      <c r="P34" s="134">
        <v>0</v>
      </c>
      <c r="Q34" s="134">
        <v>0</v>
      </c>
      <c r="R34" s="134">
        <v>0</v>
      </c>
      <c r="S34" s="132">
        <v>0</v>
      </c>
      <c r="T34" s="132">
        <v>0</v>
      </c>
      <c r="U34" s="132">
        <v>4</v>
      </c>
      <c r="V34" s="132">
        <v>7.4</v>
      </c>
      <c r="W34" s="132">
        <v>16</v>
      </c>
      <c r="X34" s="132">
        <v>58.9</v>
      </c>
      <c r="Y34" s="132">
        <v>135.35</v>
      </c>
      <c r="Z34" s="132">
        <v>215.02499999999998</v>
      </c>
      <c r="AA34" s="132">
        <v>486.15999999999997</v>
      </c>
      <c r="AB34" s="132">
        <v>529.70000000000005</v>
      </c>
      <c r="AC34" s="132">
        <v>528</v>
      </c>
      <c r="AD34" s="132">
        <v>454.59999999999997</v>
      </c>
      <c r="AE34" s="132">
        <v>404.9</v>
      </c>
      <c r="AF34" s="132">
        <v>185.65499999999997</v>
      </c>
      <c r="AG34" s="132">
        <v>190.2</v>
      </c>
      <c r="AH34" s="132">
        <f t="shared" ref="AH34" si="2">AH35+AH36</f>
        <v>175.40999999999997</v>
      </c>
      <c r="AI34" s="132">
        <v>227</v>
      </c>
      <c r="AJ34" s="132">
        <v>330.4</v>
      </c>
      <c r="AK34" s="132">
        <v>442.2</v>
      </c>
    </row>
    <row r="35" spans="1:37" ht="9" customHeight="1">
      <c r="A35" s="19" t="s">
        <v>2</v>
      </c>
      <c r="B35" s="21"/>
      <c r="C35" s="20"/>
      <c r="D35" s="21"/>
      <c r="E35" s="21"/>
      <c r="F35" s="20"/>
      <c r="G35" s="21"/>
      <c r="H35" s="21"/>
      <c r="I35" s="22"/>
      <c r="J35" s="21"/>
      <c r="K35" s="21"/>
      <c r="L35" s="21"/>
      <c r="M35" s="21">
        <v>0</v>
      </c>
      <c r="N35" s="21">
        <v>0</v>
      </c>
      <c r="O35" s="21">
        <v>0</v>
      </c>
      <c r="P35" s="21">
        <v>0</v>
      </c>
      <c r="Q35" s="23">
        <v>0</v>
      </c>
      <c r="R35" s="23">
        <v>0</v>
      </c>
      <c r="S35" s="29">
        <v>0</v>
      </c>
      <c r="T35" s="29">
        <v>0</v>
      </c>
      <c r="U35" s="29">
        <v>0</v>
      </c>
      <c r="V35" s="29">
        <v>0</v>
      </c>
      <c r="W35" s="29">
        <v>0</v>
      </c>
      <c r="X35" s="30">
        <v>0.01</v>
      </c>
      <c r="Y35" s="30">
        <v>0.04</v>
      </c>
      <c r="Z35" s="31">
        <v>1.4999999999999999E-2</v>
      </c>
      <c r="AA35" s="31">
        <v>0.01</v>
      </c>
      <c r="AB35" s="31">
        <v>10</v>
      </c>
      <c r="AC35" s="31">
        <v>10.9</v>
      </c>
      <c r="AD35" s="31">
        <v>12.7</v>
      </c>
      <c r="AE35" s="31">
        <v>10.7</v>
      </c>
      <c r="AF35" s="31">
        <v>3</v>
      </c>
      <c r="AG35" s="31">
        <v>3</v>
      </c>
      <c r="AH35" s="31">
        <v>6.5</v>
      </c>
      <c r="AI35" s="31">
        <v>6.5</v>
      </c>
      <c r="AJ35" s="31">
        <v>6.5</v>
      </c>
      <c r="AK35" s="31">
        <v>0</v>
      </c>
    </row>
    <row r="36" spans="1:37" s="18" customFormat="1" ht="9" customHeight="1">
      <c r="A36" s="19" t="s">
        <v>29</v>
      </c>
      <c r="B36" s="21"/>
      <c r="C36" s="20"/>
      <c r="D36" s="21"/>
      <c r="E36" s="21"/>
      <c r="F36" s="20"/>
      <c r="G36" s="21"/>
      <c r="H36" s="21"/>
      <c r="I36" s="22"/>
      <c r="J36" s="21"/>
      <c r="K36" s="21"/>
      <c r="L36" s="21"/>
      <c r="M36" s="21">
        <v>0</v>
      </c>
      <c r="N36" s="21">
        <v>0</v>
      </c>
      <c r="O36" s="21">
        <v>0</v>
      </c>
      <c r="P36" s="21">
        <v>0</v>
      </c>
      <c r="Q36" s="23">
        <v>0</v>
      </c>
      <c r="R36" s="23">
        <v>0</v>
      </c>
      <c r="S36" s="24">
        <v>0</v>
      </c>
      <c r="T36" s="24">
        <v>0</v>
      </c>
      <c r="U36" s="24">
        <v>4</v>
      </c>
      <c r="V36" s="24">
        <v>7.4</v>
      </c>
      <c r="W36" s="24">
        <v>16</v>
      </c>
      <c r="X36" s="24">
        <v>58.9</v>
      </c>
      <c r="Y36" s="24">
        <v>135.31</v>
      </c>
      <c r="Z36" s="25">
        <v>215.01</v>
      </c>
      <c r="AA36" s="25">
        <v>486.15</v>
      </c>
      <c r="AB36" s="25">
        <v>519.70000000000005</v>
      </c>
      <c r="AC36" s="25">
        <v>517.1</v>
      </c>
      <c r="AD36" s="25">
        <v>441.9</v>
      </c>
      <c r="AE36" s="25">
        <v>394.2</v>
      </c>
      <c r="AF36" s="25">
        <v>182.65499999999997</v>
      </c>
      <c r="AG36" s="25">
        <v>187.2</v>
      </c>
      <c r="AH36" s="25">
        <v>168.90999999999997</v>
      </c>
      <c r="AI36" s="25">
        <v>220.5</v>
      </c>
      <c r="AJ36" s="25">
        <v>323.89999999999998</v>
      </c>
      <c r="AK36" s="25">
        <v>442.2</v>
      </c>
    </row>
    <row r="37" spans="1:37" ht="9" customHeight="1">
      <c r="A37" s="133" t="s">
        <v>30</v>
      </c>
      <c r="B37" s="134">
        <v>9376.1</v>
      </c>
      <c r="C37" s="135">
        <v>10073.200000000001</v>
      </c>
      <c r="D37" s="134">
        <v>11019.099999999999</v>
      </c>
      <c r="E37" s="134">
        <v>14991.2</v>
      </c>
      <c r="F37" s="135">
        <v>15466.800000000001</v>
      </c>
      <c r="G37" s="134">
        <v>16050.6</v>
      </c>
      <c r="H37" s="134">
        <v>16019.6</v>
      </c>
      <c r="I37" s="136">
        <v>16035.5</v>
      </c>
      <c r="J37" s="134">
        <v>17784.2</v>
      </c>
      <c r="K37" s="134">
        <v>17541.400000000001</v>
      </c>
      <c r="L37" s="134">
        <v>13994.3</v>
      </c>
      <c r="M37" s="134">
        <v>9259.2999999999993</v>
      </c>
      <c r="N37" s="134">
        <v>9621.7000000000007</v>
      </c>
      <c r="O37" s="134">
        <v>8946.2000000000007</v>
      </c>
      <c r="P37" s="134">
        <v>8176.3000000000011</v>
      </c>
      <c r="Q37" s="134">
        <v>3469.7739999999999</v>
      </c>
      <c r="R37" s="134">
        <v>2773.491</v>
      </c>
      <c r="S37" s="132">
        <v>339.37299999999999</v>
      </c>
      <c r="T37" s="132">
        <v>229.61699999999999</v>
      </c>
      <c r="U37" s="132">
        <v>169.7</v>
      </c>
      <c r="V37" s="132">
        <v>158.03299999999999</v>
      </c>
      <c r="W37" s="132">
        <v>157.6</v>
      </c>
      <c r="X37" s="132">
        <v>0</v>
      </c>
      <c r="Y37" s="132">
        <v>0</v>
      </c>
      <c r="Z37" s="132">
        <v>0</v>
      </c>
      <c r="AA37" s="132">
        <v>0</v>
      </c>
      <c r="AB37" s="132">
        <v>0</v>
      </c>
      <c r="AC37" s="132">
        <v>0</v>
      </c>
      <c r="AD37" s="132">
        <v>0</v>
      </c>
      <c r="AE37" s="132">
        <v>0</v>
      </c>
      <c r="AF37" s="132">
        <v>0</v>
      </c>
      <c r="AG37" s="132">
        <v>0</v>
      </c>
      <c r="AH37" s="132">
        <v>0</v>
      </c>
      <c r="AI37" s="132">
        <v>0</v>
      </c>
      <c r="AJ37" s="132">
        <v>0</v>
      </c>
      <c r="AK37" s="132">
        <v>0</v>
      </c>
    </row>
    <row r="38" spans="1:37" ht="9" customHeight="1">
      <c r="A38" s="19" t="s">
        <v>2</v>
      </c>
      <c r="B38" s="21">
        <v>6347</v>
      </c>
      <c r="C38" s="20">
        <v>6997.5</v>
      </c>
      <c r="D38" s="21">
        <v>8323.4</v>
      </c>
      <c r="E38" s="21">
        <v>12108.6</v>
      </c>
      <c r="F38" s="20">
        <v>12641.2</v>
      </c>
      <c r="G38" s="21">
        <v>13458.5</v>
      </c>
      <c r="H38" s="21">
        <v>13427.5</v>
      </c>
      <c r="I38" s="22">
        <v>13775</v>
      </c>
      <c r="J38" s="21">
        <v>15523.7</v>
      </c>
      <c r="K38" s="21">
        <v>15280.9</v>
      </c>
      <c r="L38" s="21">
        <v>11733.8</v>
      </c>
      <c r="M38" s="21">
        <v>6568.4</v>
      </c>
      <c r="N38" s="21">
        <v>6568.4</v>
      </c>
      <c r="O38" s="21">
        <v>5586.3</v>
      </c>
      <c r="P38" s="21">
        <v>4722.3</v>
      </c>
      <c r="Q38" s="23">
        <v>0</v>
      </c>
      <c r="R38" s="23">
        <v>0</v>
      </c>
      <c r="S38" s="24">
        <v>0</v>
      </c>
      <c r="T38" s="24">
        <v>0</v>
      </c>
      <c r="U38" s="24">
        <v>0</v>
      </c>
      <c r="V38" s="24">
        <v>0</v>
      </c>
      <c r="W38" s="24">
        <v>0</v>
      </c>
      <c r="X38" s="24">
        <v>0</v>
      </c>
      <c r="Y38" s="24">
        <v>0</v>
      </c>
      <c r="Z38" s="25">
        <v>0</v>
      </c>
      <c r="AA38" s="25">
        <v>0</v>
      </c>
      <c r="AB38" s="25">
        <v>0</v>
      </c>
      <c r="AC38" s="25">
        <v>0</v>
      </c>
      <c r="AD38" s="25">
        <v>0</v>
      </c>
      <c r="AE38" s="25">
        <v>0</v>
      </c>
      <c r="AF38" s="25">
        <v>0</v>
      </c>
      <c r="AG38" s="25">
        <v>0</v>
      </c>
      <c r="AH38" s="25">
        <v>0</v>
      </c>
      <c r="AI38" s="25">
        <v>0</v>
      </c>
      <c r="AJ38" s="25">
        <v>0</v>
      </c>
      <c r="AK38" s="25">
        <v>0</v>
      </c>
    </row>
    <row r="39" spans="1:37" ht="9" customHeight="1">
      <c r="A39" s="19" t="s">
        <v>3</v>
      </c>
      <c r="B39" s="21">
        <v>3029.1</v>
      </c>
      <c r="C39" s="20">
        <v>3075.7</v>
      </c>
      <c r="D39" s="21">
        <v>2695.7</v>
      </c>
      <c r="E39" s="21">
        <v>1409.1</v>
      </c>
      <c r="F39" s="20">
        <v>1352.1</v>
      </c>
      <c r="G39" s="21">
        <v>1118.5999999999999</v>
      </c>
      <c r="H39" s="21">
        <v>1118.5999999999999</v>
      </c>
      <c r="I39" s="22">
        <v>787</v>
      </c>
      <c r="J39" s="21">
        <v>787</v>
      </c>
      <c r="K39" s="21">
        <v>787</v>
      </c>
      <c r="L39" s="21">
        <v>787</v>
      </c>
      <c r="M39" s="21">
        <v>787</v>
      </c>
      <c r="N39" s="21">
        <v>944.6</v>
      </c>
      <c r="O39" s="21">
        <v>944.6</v>
      </c>
      <c r="P39" s="21">
        <v>944.6</v>
      </c>
      <c r="Q39" s="23">
        <v>944.6</v>
      </c>
      <c r="R39" s="23">
        <v>944.6</v>
      </c>
      <c r="S39" s="24">
        <v>157.6</v>
      </c>
      <c r="T39" s="24">
        <v>157.6</v>
      </c>
      <c r="U39" s="24">
        <v>157.6</v>
      </c>
      <c r="V39" s="24">
        <v>157.6</v>
      </c>
      <c r="W39" s="24">
        <v>157.6</v>
      </c>
      <c r="X39" s="24">
        <v>0</v>
      </c>
      <c r="Y39" s="24">
        <v>0</v>
      </c>
      <c r="Z39" s="25">
        <v>0</v>
      </c>
      <c r="AA39" s="25">
        <v>0</v>
      </c>
      <c r="AB39" s="25">
        <v>0</v>
      </c>
      <c r="AC39" s="25">
        <v>0</v>
      </c>
      <c r="AD39" s="25">
        <v>0</v>
      </c>
      <c r="AE39" s="25">
        <v>0</v>
      </c>
      <c r="AF39" s="25">
        <v>0</v>
      </c>
      <c r="AG39" s="25">
        <v>0</v>
      </c>
      <c r="AH39" s="25">
        <v>0</v>
      </c>
      <c r="AI39" s="25">
        <v>0</v>
      </c>
      <c r="AJ39" s="25">
        <v>0</v>
      </c>
      <c r="AK39" s="25">
        <v>0</v>
      </c>
    </row>
    <row r="40" spans="1:37" s="18" customFormat="1" ht="9" customHeight="1">
      <c r="A40" s="19" t="s">
        <v>4</v>
      </c>
      <c r="B40" s="21">
        <v>0</v>
      </c>
      <c r="C40" s="20">
        <v>0</v>
      </c>
      <c r="D40" s="21">
        <v>0</v>
      </c>
      <c r="E40" s="21">
        <v>1473.5</v>
      </c>
      <c r="F40" s="20">
        <v>1473.5</v>
      </c>
      <c r="G40" s="21">
        <v>1473.5</v>
      </c>
      <c r="H40" s="21">
        <v>1473.5</v>
      </c>
      <c r="I40" s="22">
        <v>1473.5</v>
      </c>
      <c r="J40" s="21">
        <v>1473.5</v>
      </c>
      <c r="K40" s="21">
        <v>1473.5</v>
      </c>
      <c r="L40" s="21">
        <v>1473.5</v>
      </c>
      <c r="M40" s="21">
        <v>1903.9</v>
      </c>
      <c r="N40" s="21">
        <v>2108.6999999999998</v>
      </c>
      <c r="O40" s="21">
        <v>2415.3000000000002</v>
      </c>
      <c r="P40" s="21">
        <v>2509.4</v>
      </c>
      <c r="Q40" s="23">
        <v>2525.174</v>
      </c>
      <c r="R40" s="23">
        <v>1828.8910000000001</v>
      </c>
      <c r="S40" s="24">
        <v>181.773</v>
      </c>
      <c r="T40" s="24">
        <v>72.016999999999996</v>
      </c>
      <c r="U40" s="24">
        <v>12.1</v>
      </c>
      <c r="V40" s="24">
        <v>0.433</v>
      </c>
      <c r="W40" s="24">
        <v>0</v>
      </c>
      <c r="X40" s="24">
        <v>0</v>
      </c>
      <c r="Y40" s="24">
        <v>0</v>
      </c>
      <c r="Z40" s="25">
        <v>0</v>
      </c>
      <c r="AA40" s="25">
        <v>0</v>
      </c>
      <c r="AB40" s="25">
        <v>0</v>
      </c>
      <c r="AC40" s="25">
        <v>0</v>
      </c>
      <c r="AD40" s="25">
        <v>0</v>
      </c>
      <c r="AE40" s="25">
        <v>0</v>
      </c>
      <c r="AF40" s="25">
        <v>0</v>
      </c>
      <c r="AG40" s="25">
        <v>0</v>
      </c>
      <c r="AH40" s="25">
        <v>0</v>
      </c>
      <c r="AI40" s="25">
        <v>0</v>
      </c>
      <c r="AJ40" s="25">
        <v>0</v>
      </c>
      <c r="AK40" s="25">
        <v>0</v>
      </c>
    </row>
    <row r="41" spans="1:37" ht="9" customHeight="1">
      <c r="A41" s="133" t="s">
        <v>31</v>
      </c>
      <c r="B41" s="134">
        <v>20855.899999999998</v>
      </c>
      <c r="C41" s="135">
        <v>23234.9</v>
      </c>
      <c r="D41" s="134">
        <v>25455.999999999996</v>
      </c>
      <c r="E41" s="134">
        <v>30631.21</v>
      </c>
      <c r="F41" s="135">
        <v>32057.9</v>
      </c>
      <c r="G41" s="134">
        <v>34241.800000000003</v>
      </c>
      <c r="H41" s="134">
        <v>35890.800000000003</v>
      </c>
      <c r="I41" s="136">
        <v>38406.6</v>
      </c>
      <c r="J41" s="134">
        <v>49669.7</v>
      </c>
      <c r="K41" s="134">
        <v>54356.999999999993</v>
      </c>
      <c r="L41" s="134">
        <v>60043.799999999996</v>
      </c>
      <c r="M41" s="134">
        <v>73620.7</v>
      </c>
      <c r="N41" s="134">
        <v>81148.337</v>
      </c>
      <c r="O41" s="134">
        <v>86133.7</v>
      </c>
      <c r="P41" s="134">
        <v>87564.3</v>
      </c>
      <c r="Q41" s="137">
        <v>89954.907999999996</v>
      </c>
      <c r="R41" s="137">
        <v>99303.842000000004</v>
      </c>
      <c r="S41" s="138">
        <v>111239.10800000002</v>
      </c>
      <c r="T41" s="138">
        <v>120873.70900000002</v>
      </c>
      <c r="U41" s="138">
        <v>142859.72000000003</v>
      </c>
      <c r="V41" s="138">
        <v>179328.41000000003</v>
      </c>
      <c r="W41" s="138">
        <v>209120.16399999999</v>
      </c>
      <c r="X41" s="138">
        <v>207001.71399999998</v>
      </c>
      <c r="Y41" s="138">
        <v>201817.55299999999</v>
      </c>
      <c r="Z41" s="132">
        <v>196785.79300000001</v>
      </c>
      <c r="AA41" s="132">
        <v>234157.92300000001</v>
      </c>
      <c r="AB41" s="132">
        <v>283710.8</v>
      </c>
      <c r="AC41" s="132">
        <v>390898.6</v>
      </c>
      <c r="AD41" s="132">
        <v>452970.6</v>
      </c>
      <c r="AE41" s="132">
        <v>613211.89999999991</v>
      </c>
      <c r="AF41" s="132">
        <v>800320.06738585001</v>
      </c>
      <c r="AG41" s="132">
        <v>984285.2</v>
      </c>
      <c r="AH41" s="132">
        <f>AH42+AH43+AH44</f>
        <v>1125188.2324260902</v>
      </c>
      <c r="AI41" s="132">
        <v>1176986.3</v>
      </c>
      <c r="AJ41" s="132">
        <v>1263064.5</v>
      </c>
      <c r="AK41" s="132">
        <v>1371172.6</v>
      </c>
    </row>
    <row r="42" spans="1:37" ht="9" customHeight="1">
      <c r="A42" s="19" t="s">
        <v>2</v>
      </c>
      <c r="B42" s="21">
        <v>9622.4</v>
      </c>
      <c r="C42" s="20">
        <v>9603.4</v>
      </c>
      <c r="D42" s="21">
        <v>10569.699999999999</v>
      </c>
      <c r="E42" s="21">
        <v>14447.3</v>
      </c>
      <c r="F42" s="20">
        <v>16328.1</v>
      </c>
      <c r="G42" s="21">
        <v>17543.400000000001</v>
      </c>
      <c r="H42" s="21">
        <v>18066</v>
      </c>
      <c r="I42" s="22">
        <v>15965</v>
      </c>
      <c r="J42" s="21">
        <v>22115.8</v>
      </c>
      <c r="K42" s="23">
        <v>20908.8</v>
      </c>
      <c r="L42" s="23">
        <v>17949.699999999997</v>
      </c>
      <c r="M42" s="23">
        <v>25504.1</v>
      </c>
      <c r="N42" s="21">
        <v>26825.800000000003</v>
      </c>
      <c r="O42" s="21">
        <v>19138.7</v>
      </c>
      <c r="P42" s="21">
        <v>17457.400000000001</v>
      </c>
      <c r="Q42" s="23">
        <v>11049.214999999998</v>
      </c>
      <c r="R42" s="23">
        <v>15629.661999999998</v>
      </c>
      <c r="S42" s="24">
        <v>18917.908000000003</v>
      </c>
      <c r="T42" s="24">
        <v>24082.847000000002</v>
      </c>
      <c r="U42" s="24">
        <v>33421.449999999997</v>
      </c>
      <c r="V42" s="24">
        <v>31671.316000000003</v>
      </c>
      <c r="W42" s="24">
        <v>28223.210999999999</v>
      </c>
      <c r="X42" s="24">
        <v>15716.715</v>
      </c>
      <c r="Y42" s="24">
        <v>23332.959999999999</v>
      </c>
      <c r="Z42" s="25">
        <v>18526.583999999999</v>
      </c>
      <c r="AA42" s="25">
        <v>16408.792999999998</v>
      </c>
      <c r="AB42" s="25">
        <v>41866.5</v>
      </c>
      <c r="AC42" s="25">
        <v>74587.499999999985</v>
      </c>
      <c r="AD42" s="25">
        <v>65313.2</v>
      </c>
      <c r="AE42" s="25">
        <v>66832.7</v>
      </c>
      <c r="AF42" s="25">
        <v>56786.517385850006</v>
      </c>
      <c r="AG42" s="25">
        <v>51589.7</v>
      </c>
      <c r="AH42" s="25">
        <f>+AH6+AH10+AH21+AH32+AH38+AH35</f>
        <v>74209.427426089998</v>
      </c>
      <c r="AI42" s="25">
        <v>20396.900000000001</v>
      </c>
      <c r="AJ42" s="25">
        <v>12044.900000000001</v>
      </c>
      <c r="AK42" s="25">
        <v>7561.5</v>
      </c>
    </row>
    <row r="43" spans="1:37" ht="9" customHeight="1">
      <c r="A43" s="19" t="s">
        <v>3</v>
      </c>
      <c r="B43" s="21">
        <v>7334.7999999999993</v>
      </c>
      <c r="C43" s="20">
        <v>9190.1</v>
      </c>
      <c r="D43" s="21">
        <v>10008.099999999999</v>
      </c>
      <c r="E43" s="21">
        <v>8885.7000000000007</v>
      </c>
      <c r="F43" s="20">
        <v>8189.2999999999993</v>
      </c>
      <c r="G43" s="21">
        <v>7540</v>
      </c>
      <c r="H43" s="21">
        <v>7737.8000000000011</v>
      </c>
      <c r="I43" s="22">
        <v>10280.6</v>
      </c>
      <c r="J43" s="21">
        <v>12659.1</v>
      </c>
      <c r="K43" s="23">
        <v>18176.599999999999</v>
      </c>
      <c r="L43" s="23">
        <v>25392.9</v>
      </c>
      <c r="M43" s="23">
        <v>29361.200000000001</v>
      </c>
      <c r="N43" s="21">
        <v>35883.4</v>
      </c>
      <c r="O43" s="21">
        <v>43796.3</v>
      </c>
      <c r="P43" s="21">
        <v>48550.7</v>
      </c>
      <c r="Q43" s="23">
        <v>58861.448999999993</v>
      </c>
      <c r="R43" s="23">
        <v>65836.423999999999</v>
      </c>
      <c r="S43" s="24">
        <v>72140.625000000015</v>
      </c>
      <c r="T43" s="24">
        <v>71949.100000000006</v>
      </c>
      <c r="U43" s="24">
        <v>82995.775000000009</v>
      </c>
      <c r="V43" s="24">
        <v>105940.87500000001</v>
      </c>
      <c r="W43" s="24">
        <v>128987.375</v>
      </c>
      <c r="X43" s="24">
        <v>147230.15</v>
      </c>
      <c r="Y43" s="24">
        <v>136367.02499999999</v>
      </c>
      <c r="Z43" s="25">
        <v>136363.07500000001</v>
      </c>
      <c r="AA43" s="25">
        <v>176963.02499999999</v>
      </c>
      <c r="AB43" s="25">
        <v>203061.8</v>
      </c>
      <c r="AC43" s="25">
        <v>275863.5</v>
      </c>
      <c r="AD43" s="25">
        <v>354888.19999999995</v>
      </c>
      <c r="AE43" s="25">
        <v>491382.19999999995</v>
      </c>
      <c r="AF43" s="25">
        <v>651641.60000000009</v>
      </c>
      <c r="AG43" s="25">
        <v>828830.2</v>
      </c>
      <c r="AH43" s="25">
        <f t="shared" ref="AH43" si="3">+AH7+AH11+AH29+AH39</f>
        <v>891507.10000000009</v>
      </c>
      <c r="AI43" s="25">
        <v>1016283.1000000001</v>
      </c>
      <c r="AJ43" s="25">
        <v>1031859</v>
      </c>
      <c r="AK43" s="25">
        <v>936691.9</v>
      </c>
    </row>
    <row r="44" spans="1:37" s="18" customFormat="1" ht="9" customHeight="1">
      <c r="A44" s="7" t="s">
        <v>4</v>
      </c>
      <c r="B44" s="32">
        <v>3898.7000000000003</v>
      </c>
      <c r="C44" s="33">
        <v>4441.4000000000005</v>
      </c>
      <c r="D44" s="32">
        <v>4878.2</v>
      </c>
      <c r="E44" s="32">
        <v>7298.21</v>
      </c>
      <c r="F44" s="33">
        <v>7540.5</v>
      </c>
      <c r="G44" s="32">
        <v>9158.4</v>
      </c>
      <c r="H44" s="32">
        <v>10087</v>
      </c>
      <c r="I44" s="34">
        <v>12161.000000000002</v>
      </c>
      <c r="J44" s="32">
        <v>14894.8</v>
      </c>
      <c r="K44" s="35">
        <v>15271.599999999999</v>
      </c>
      <c r="L44" s="35">
        <v>16701.199999999997</v>
      </c>
      <c r="M44" s="35">
        <v>18755.400000000001</v>
      </c>
      <c r="N44" s="32">
        <v>18439.136999999999</v>
      </c>
      <c r="O44" s="32">
        <v>23198.699999999997</v>
      </c>
      <c r="P44" s="32">
        <v>21556.2</v>
      </c>
      <c r="Q44" s="35">
        <v>20044.243999999999</v>
      </c>
      <c r="R44" s="35">
        <v>17837.756000000001</v>
      </c>
      <c r="S44" s="36">
        <v>20180.575000000001</v>
      </c>
      <c r="T44" s="36">
        <v>24841.762000000002</v>
      </c>
      <c r="U44" s="36">
        <v>26442.495000000017</v>
      </c>
      <c r="V44" s="36">
        <v>41716.218999999997</v>
      </c>
      <c r="W44" s="36">
        <v>51909.577999999994</v>
      </c>
      <c r="X44" s="36">
        <v>44054.848999999987</v>
      </c>
      <c r="Y44" s="36">
        <v>42117.567999999999</v>
      </c>
      <c r="Z44" s="37">
        <v>41896.134000000005</v>
      </c>
      <c r="AA44" s="37">
        <v>40786.105000000018</v>
      </c>
      <c r="AB44" s="37">
        <v>38782.499999999993</v>
      </c>
      <c r="AC44" s="37">
        <v>40447.599999999999</v>
      </c>
      <c r="AD44" s="37">
        <v>32769.200000000004</v>
      </c>
      <c r="AE44" s="37">
        <v>54997</v>
      </c>
      <c r="AF44" s="37">
        <v>91891.949999999983</v>
      </c>
      <c r="AG44" s="37">
        <v>103865.3</v>
      </c>
      <c r="AH44" s="37">
        <f t="shared" ref="AH44" si="4">+AH8+AH12+AH13+AH14+AH15+AH16+AH17+AH18+AH22+AH23+AH24+AH25+AH26+AH27+AH28+AH30+AH33+AH40+AH36+AH19</f>
        <v>159471.70500000005</v>
      </c>
      <c r="AI44" s="37">
        <v>140306.29999999999</v>
      </c>
      <c r="AJ44" s="37">
        <v>219160.59999999998</v>
      </c>
      <c r="AK44" s="37">
        <v>426919.2</v>
      </c>
    </row>
    <row r="45" spans="1:37" s="18" customFormat="1" ht="4.5" customHeight="1">
      <c r="A45" s="38"/>
      <c r="B45" s="39"/>
      <c r="C45" s="40"/>
      <c r="D45" s="39"/>
      <c r="E45" s="39"/>
      <c r="F45" s="40"/>
      <c r="G45" s="39"/>
      <c r="H45" s="39"/>
      <c r="I45" s="39"/>
      <c r="J45" s="39"/>
      <c r="K45" s="41"/>
      <c r="L45" s="39"/>
      <c r="M45" s="39"/>
      <c r="N45" s="39"/>
      <c r="O45" s="39"/>
      <c r="P45" s="39"/>
      <c r="Q45" s="39"/>
      <c r="R45" s="39"/>
      <c r="S45" s="42"/>
      <c r="T45" s="42"/>
      <c r="U45" s="42"/>
      <c r="V45" s="42"/>
      <c r="W45" s="42"/>
      <c r="X45" s="42"/>
      <c r="Y45" s="42"/>
      <c r="Z45" s="42"/>
      <c r="AA45" s="42"/>
      <c r="AB45" s="42"/>
      <c r="AC45" s="42"/>
      <c r="AD45" s="42"/>
      <c r="AE45" s="42"/>
      <c r="AF45" s="42"/>
      <c r="AG45" s="42"/>
    </row>
    <row r="46" spans="1:37" s="46" customFormat="1" ht="9" customHeight="1">
      <c r="A46" s="44" t="s">
        <v>32</v>
      </c>
      <c r="B46" s="45"/>
      <c r="C46" s="45"/>
      <c r="E46" s="45"/>
      <c r="G46" s="47"/>
      <c r="I46" s="47"/>
      <c r="J46" s="47"/>
      <c r="K46" s="48"/>
      <c r="M46" s="49" t="s">
        <v>33</v>
      </c>
      <c r="N46" s="45"/>
      <c r="Q46" s="47"/>
      <c r="V46" s="50"/>
      <c r="X46" s="49" t="s">
        <v>34</v>
      </c>
      <c r="Y46" s="50"/>
      <c r="Z46" s="50"/>
      <c r="AA46" s="50"/>
      <c r="AB46" s="50"/>
      <c r="AC46" s="50"/>
      <c r="AD46" s="50"/>
      <c r="AE46" s="50"/>
      <c r="AF46" s="50"/>
      <c r="AG46" s="50"/>
    </row>
    <row r="47" spans="1:37" s="46" customFormat="1" ht="9" customHeight="1">
      <c r="A47" s="44" t="s">
        <v>35</v>
      </c>
      <c r="B47" s="45"/>
      <c r="C47" s="45"/>
      <c r="E47" s="45"/>
      <c r="G47" s="47"/>
      <c r="I47" s="47"/>
      <c r="J47" s="47"/>
      <c r="K47" s="51"/>
      <c r="M47" s="49" t="s">
        <v>36</v>
      </c>
      <c r="N47" s="45"/>
      <c r="Q47" s="47"/>
      <c r="V47" s="52"/>
      <c r="X47" s="49" t="s">
        <v>37</v>
      </c>
      <c r="Y47" s="52"/>
      <c r="Z47" s="52"/>
      <c r="AA47" s="52"/>
      <c r="AB47" s="52"/>
      <c r="AC47" s="52"/>
      <c r="AD47" s="52"/>
      <c r="AE47" s="52"/>
      <c r="AF47" s="52"/>
      <c r="AG47" s="52"/>
    </row>
    <row r="48" spans="1:37" s="46" customFormat="1" ht="9" customHeight="1">
      <c r="A48" s="53" t="s">
        <v>38</v>
      </c>
      <c r="B48" s="45"/>
      <c r="C48" s="45"/>
      <c r="E48" s="45"/>
      <c r="G48" s="47"/>
      <c r="I48" s="47"/>
      <c r="J48" s="47"/>
      <c r="K48" s="54"/>
      <c r="M48" s="49" t="s">
        <v>39</v>
      </c>
      <c r="N48" s="45"/>
      <c r="Q48" s="55"/>
      <c r="V48" s="50"/>
      <c r="X48" s="49" t="s">
        <v>40</v>
      </c>
      <c r="Y48" s="50"/>
      <c r="Z48" s="50"/>
      <c r="AA48" s="50"/>
      <c r="AB48" s="50"/>
      <c r="AC48" s="50"/>
      <c r="AD48" s="50"/>
      <c r="AE48" s="50"/>
      <c r="AF48" s="50"/>
      <c r="AG48" s="50"/>
    </row>
    <row r="49" spans="1:33" s="46" customFormat="1" ht="9" customHeight="1">
      <c r="A49" s="44" t="s">
        <v>326</v>
      </c>
      <c r="B49" s="44"/>
      <c r="C49" s="44"/>
      <c r="D49" s="44"/>
      <c r="E49" s="44"/>
      <c r="F49" s="44"/>
      <c r="G49" s="44"/>
      <c r="H49" s="44"/>
      <c r="I49" s="44"/>
      <c r="J49" s="44"/>
      <c r="K49" s="44"/>
      <c r="L49" s="44"/>
      <c r="M49" s="56" t="s">
        <v>41</v>
      </c>
      <c r="N49" s="45"/>
      <c r="Q49" s="47"/>
      <c r="V49" s="50"/>
      <c r="X49" s="49"/>
      <c r="Y49" s="50"/>
      <c r="Z49" s="50"/>
      <c r="AA49" s="50"/>
      <c r="AB49" s="50"/>
      <c r="AC49" s="50"/>
      <c r="AD49" s="50"/>
      <c r="AE49" s="50"/>
      <c r="AF49" s="50"/>
      <c r="AG49" s="50"/>
    </row>
    <row r="50" spans="1:33" s="46" customFormat="1" ht="9" customHeight="1">
      <c r="A50" s="46" t="s">
        <v>308</v>
      </c>
      <c r="B50" s="45"/>
      <c r="C50" s="45"/>
      <c r="D50" s="45"/>
      <c r="E50" s="45"/>
      <c r="F50" s="45"/>
      <c r="G50" s="47"/>
      <c r="H50" s="45"/>
      <c r="I50" s="47"/>
      <c r="J50" s="47"/>
      <c r="K50" s="54"/>
      <c r="L50" s="45"/>
      <c r="M50" s="47"/>
      <c r="N50" s="47"/>
      <c r="O50" s="47"/>
      <c r="P50" s="47"/>
      <c r="Q50" s="47"/>
      <c r="R50" s="47"/>
      <c r="S50" s="50"/>
      <c r="T50" s="50"/>
      <c r="U50" s="50"/>
      <c r="V50" s="50"/>
      <c r="W50" s="50"/>
      <c r="X50" s="57" t="s">
        <v>42</v>
      </c>
      <c r="Y50" s="50"/>
      <c r="Z50" s="50"/>
      <c r="AA50" s="50"/>
      <c r="AB50" s="50"/>
      <c r="AC50" s="50"/>
      <c r="AD50" s="50"/>
      <c r="AE50" s="50"/>
      <c r="AF50" s="50"/>
      <c r="AG50" s="50"/>
    </row>
    <row r="51" spans="1:33" ht="9" customHeight="1">
      <c r="B51" s="45"/>
      <c r="C51" s="45"/>
      <c r="D51" s="58"/>
      <c r="E51" s="45"/>
      <c r="G51" s="47"/>
      <c r="H51" s="45"/>
      <c r="I51" s="47"/>
      <c r="K51" s="41"/>
      <c r="L51" s="39"/>
      <c r="M51" s="60"/>
      <c r="N51" s="39"/>
      <c r="O51" s="39"/>
      <c r="P51" s="39"/>
      <c r="Q51" s="39"/>
      <c r="R51" s="39"/>
      <c r="S51" s="18"/>
      <c r="T51" s="43"/>
      <c r="U51" s="43"/>
      <c r="V51" s="43"/>
      <c r="W51" s="43"/>
      <c r="X51" s="43"/>
      <c r="Y51" s="43"/>
      <c r="Z51" s="43"/>
      <c r="AA51" s="43"/>
      <c r="AB51" s="43"/>
      <c r="AC51" s="43"/>
      <c r="AD51" s="43"/>
      <c r="AE51" s="43"/>
      <c r="AF51" s="43"/>
      <c r="AG51" s="43"/>
    </row>
    <row r="52" spans="1:33" ht="9" customHeight="1">
      <c r="N52" s="39"/>
      <c r="O52" s="39"/>
      <c r="P52" s="62"/>
      <c r="Q52" s="40"/>
      <c r="R52" s="40"/>
    </row>
    <row r="53" spans="1:33" ht="9" customHeight="1">
      <c r="M53" s="60"/>
      <c r="N53" s="39"/>
      <c r="O53" s="39"/>
      <c r="P53" s="39"/>
      <c r="Q53" s="40"/>
      <c r="R53" s="40"/>
    </row>
    <row r="54" spans="1:33" ht="9" customHeight="1">
      <c r="M54" s="39"/>
      <c r="N54" s="39"/>
      <c r="O54" s="39"/>
      <c r="P54" s="39"/>
      <c r="Q54" s="40"/>
      <c r="R54" s="40"/>
    </row>
    <row r="55" spans="1:33" ht="9" customHeight="1">
      <c r="M55" s="39"/>
      <c r="N55" s="39"/>
      <c r="O55" s="39"/>
      <c r="P55" s="39"/>
      <c r="Q55" s="40"/>
      <c r="R55" s="40"/>
      <c r="Z55" s="43"/>
      <c r="AA55" s="43"/>
      <c r="AB55" s="43"/>
      <c r="AC55" s="43"/>
      <c r="AD55" s="43"/>
      <c r="AE55" s="43"/>
      <c r="AF55" s="43"/>
      <c r="AG55" s="43"/>
    </row>
    <row r="56" spans="1:33" ht="9" customHeight="1">
      <c r="M56" s="62"/>
      <c r="N56" s="39"/>
      <c r="O56" s="39"/>
      <c r="P56" s="39"/>
      <c r="Z56" s="43"/>
      <c r="AA56" s="43"/>
      <c r="AB56" s="43"/>
      <c r="AC56" s="43"/>
      <c r="AD56" s="43"/>
      <c r="AE56" s="43"/>
      <c r="AF56" s="43"/>
      <c r="AG56" s="43"/>
    </row>
    <row r="57" spans="1:33" ht="9" customHeight="1">
      <c r="G57" s="59"/>
      <c r="H57" s="59"/>
      <c r="I57" s="59"/>
      <c r="J57" s="59"/>
      <c r="K57" s="59"/>
      <c r="L57" s="59"/>
      <c r="M57" s="39"/>
      <c r="N57" s="62"/>
      <c r="O57" s="62"/>
      <c r="P57" s="39"/>
      <c r="S57" s="18"/>
      <c r="T57" s="43"/>
      <c r="U57" s="43"/>
      <c r="V57" s="43"/>
      <c r="W57" s="43"/>
      <c r="X57" s="43"/>
      <c r="Y57" s="43"/>
    </row>
    <row r="58" spans="1:33" ht="9" customHeight="1">
      <c r="G58" s="59"/>
      <c r="H58" s="59"/>
      <c r="I58" s="59"/>
      <c r="J58" s="59"/>
      <c r="K58" s="59"/>
      <c r="L58" s="59"/>
      <c r="M58" s="39"/>
      <c r="N58" s="39"/>
      <c r="O58" s="39"/>
      <c r="P58" s="62"/>
      <c r="S58" s="18"/>
      <c r="T58" s="43"/>
      <c r="U58" s="43"/>
      <c r="V58" s="43"/>
      <c r="W58" s="43"/>
      <c r="X58" s="43"/>
      <c r="Y58" s="43"/>
    </row>
    <row r="59" spans="1:33" ht="9" customHeight="1">
      <c r="G59" s="59"/>
      <c r="H59" s="59"/>
      <c r="I59" s="59"/>
      <c r="J59" s="59"/>
      <c r="K59" s="59"/>
      <c r="L59" s="59"/>
      <c r="M59" s="39"/>
      <c r="N59" s="39"/>
      <c r="O59" s="39"/>
      <c r="P59" s="39"/>
      <c r="T59" s="43"/>
      <c r="U59" s="43"/>
      <c r="V59" s="43"/>
      <c r="W59" s="43"/>
      <c r="X59" s="43"/>
      <c r="Y59" s="43"/>
    </row>
    <row r="60" spans="1:33" ht="9" customHeight="1">
      <c r="G60" s="59"/>
      <c r="H60" s="59"/>
      <c r="I60" s="59"/>
      <c r="J60" s="59"/>
      <c r="K60" s="59"/>
      <c r="L60" s="59"/>
      <c r="M60" s="39"/>
      <c r="N60" s="39"/>
      <c r="O60" s="39"/>
      <c r="P60" s="39"/>
    </row>
    <row r="61" spans="1:33" ht="9" customHeight="1">
      <c r="G61" s="59"/>
      <c r="H61" s="59"/>
      <c r="I61" s="59"/>
      <c r="J61" s="59"/>
      <c r="K61" s="59"/>
      <c r="L61" s="59"/>
      <c r="N61" s="60"/>
      <c r="O61" s="60"/>
      <c r="P61" s="39"/>
    </row>
    <row r="62" spans="1:33" ht="9" customHeight="1">
      <c r="G62" s="59"/>
      <c r="H62" s="59"/>
      <c r="I62" s="59"/>
      <c r="J62" s="59"/>
      <c r="K62" s="59"/>
      <c r="L62" s="59"/>
      <c r="M62" s="62"/>
      <c r="P62" s="39"/>
      <c r="Z62" s="43"/>
      <c r="AA62" s="43"/>
      <c r="AB62" s="43"/>
      <c r="AC62" s="43"/>
      <c r="AD62" s="43"/>
      <c r="AE62" s="43"/>
      <c r="AF62" s="43"/>
      <c r="AG62" s="43"/>
    </row>
    <row r="63" spans="1:33" ht="9" customHeight="1">
      <c r="G63" s="59"/>
      <c r="H63" s="59"/>
      <c r="I63" s="59"/>
      <c r="J63" s="59"/>
      <c r="K63" s="59"/>
      <c r="L63" s="59"/>
      <c r="M63" s="39"/>
      <c r="P63" s="39"/>
      <c r="Z63" s="43"/>
      <c r="AA63" s="43"/>
      <c r="AB63" s="43"/>
      <c r="AC63" s="43"/>
      <c r="AD63" s="43"/>
      <c r="AE63" s="43"/>
      <c r="AF63" s="43"/>
      <c r="AG63" s="43"/>
    </row>
    <row r="64" spans="1:33" ht="9" customHeight="1">
      <c r="G64" s="59"/>
      <c r="H64" s="59"/>
      <c r="I64" s="59"/>
      <c r="J64" s="59"/>
      <c r="K64" s="59"/>
      <c r="L64" s="59"/>
      <c r="M64" s="39"/>
      <c r="P64" s="62"/>
      <c r="S64" s="18"/>
    </row>
    <row r="65" spans="7:33" ht="9" customHeight="1">
      <c r="G65" s="59"/>
      <c r="H65" s="59"/>
      <c r="I65" s="59"/>
      <c r="J65" s="59"/>
      <c r="K65" s="59"/>
      <c r="L65" s="59"/>
      <c r="M65" s="39"/>
      <c r="P65" s="39"/>
      <c r="S65" s="18"/>
    </row>
    <row r="66" spans="7:33" ht="9" customHeight="1">
      <c r="G66" s="59"/>
      <c r="H66" s="59"/>
      <c r="I66" s="59"/>
      <c r="J66" s="59"/>
      <c r="K66" s="59"/>
      <c r="L66" s="59"/>
      <c r="N66" s="60"/>
      <c r="O66" s="60"/>
      <c r="P66" s="39"/>
      <c r="S66" s="18"/>
    </row>
    <row r="67" spans="7:33" ht="9" customHeight="1">
      <c r="G67" s="59"/>
      <c r="H67" s="59"/>
      <c r="I67" s="59"/>
      <c r="J67" s="59"/>
      <c r="K67" s="59"/>
      <c r="L67" s="59"/>
      <c r="N67" s="60"/>
      <c r="O67" s="60"/>
      <c r="P67" s="39"/>
    </row>
    <row r="68" spans="7:33" ht="9" customHeight="1">
      <c r="G68" s="59"/>
      <c r="H68" s="59"/>
      <c r="I68" s="59"/>
      <c r="J68" s="59"/>
      <c r="K68" s="59"/>
      <c r="L68" s="59"/>
      <c r="P68" s="60"/>
    </row>
    <row r="69" spans="7:33" ht="9" customHeight="1">
      <c r="G69" s="59"/>
      <c r="H69" s="59"/>
      <c r="I69" s="59"/>
      <c r="J69" s="59"/>
      <c r="K69" s="59"/>
      <c r="L69" s="59"/>
      <c r="P69" s="40"/>
      <c r="Z69" s="43"/>
      <c r="AA69" s="43"/>
      <c r="AB69" s="43"/>
      <c r="AC69" s="43"/>
      <c r="AD69" s="43"/>
      <c r="AE69" s="43"/>
      <c r="AF69" s="43"/>
      <c r="AG69" s="43"/>
    </row>
    <row r="70" spans="7:33" ht="9" customHeight="1">
      <c r="G70" s="59"/>
      <c r="H70" s="59"/>
      <c r="I70" s="59"/>
      <c r="J70" s="59"/>
      <c r="K70" s="59"/>
      <c r="L70" s="59"/>
      <c r="P70" s="40"/>
      <c r="Z70" s="43"/>
      <c r="AA70" s="43"/>
      <c r="AB70" s="43"/>
      <c r="AC70" s="43"/>
      <c r="AD70" s="43"/>
      <c r="AE70" s="43"/>
      <c r="AF70" s="43"/>
      <c r="AG70" s="43"/>
    </row>
    <row r="71" spans="7:33" ht="9" customHeight="1">
      <c r="G71" s="59"/>
      <c r="H71" s="59"/>
      <c r="I71" s="59"/>
      <c r="J71" s="59"/>
      <c r="K71" s="59"/>
      <c r="L71" s="59"/>
      <c r="P71" s="40"/>
    </row>
    <row r="72" spans="7:33" ht="9" customHeight="1">
      <c r="G72" s="59"/>
      <c r="H72" s="59"/>
      <c r="I72" s="59"/>
      <c r="J72" s="59"/>
      <c r="K72" s="59"/>
      <c r="L72" s="59"/>
      <c r="N72" s="60"/>
      <c r="O72" s="60"/>
      <c r="P72" s="40"/>
    </row>
    <row r="73" spans="7:33" ht="9" customHeight="1">
      <c r="G73" s="59"/>
      <c r="H73" s="59"/>
      <c r="I73" s="59"/>
      <c r="J73" s="59"/>
      <c r="K73" s="59"/>
      <c r="L73" s="59"/>
      <c r="M73" s="59"/>
      <c r="N73" s="60"/>
      <c r="O73" s="60"/>
      <c r="P73" s="60"/>
    </row>
    <row r="74" spans="7:33" ht="9" customHeight="1">
      <c r="G74" s="59"/>
      <c r="H74" s="59"/>
      <c r="I74" s="59"/>
      <c r="J74" s="59"/>
      <c r="K74" s="59"/>
      <c r="L74" s="59"/>
      <c r="M74" s="59"/>
      <c r="P74" s="60"/>
    </row>
    <row r="75" spans="7:33" ht="9" customHeight="1">
      <c r="G75" s="59"/>
      <c r="H75" s="59"/>
      <c r="I75" s="59"/>
      <c r="J75" s="59"/>
      <c r="K75" s="59"/>
      <c r="L75" s="59"/>
      <c r="M75" s="59"/>
      <c r="P75" s="40"/>
    </row>
    <row r="76" spans="7:33" ht="9" customHeight="1">
      <c r="G76" s="59"/>
      <c r="H76" s="59"/>
      <c r="I76" s="59"/>
      <c r="J76" s="59"/>
      <c r="K76" s="59"/>
      <c r="L76" s="59"/>
      <c r="M76" s="59"/>
      <c r="P76" s="40"/>
      <c r="Z76" s="43"/>
      <c r="AA76" s="43"/>
      <c r="AB76" s="43"/>
      <c r="AC76" s="43"/>
      <c r="AD76" s="43"/>
      <c r="AE76" s="43"/>
      <c r="AF76" s="43"/>
      <c r="AG76" s="43"/>
    </row>
    <row r="77" spans="7:33" ht="9" customHeight="1">
      <c r="G77" s="59"/>
      <c r="H77" s="59"/>
      <c r="I77" s="59"/>
      <c r="J77" s="59"/>
      <c r="K77" s="59"/>
      <c r="L77" s="59"/>
      <c r="M77" s="59"/>
      <c r="P77" s="40"/>
      <c r="Z77" s="43"/>
      <c r="AA77" s="43"/>
      <c r="AB77" s="43"/>
      <c r="AC77" s="43"/>
      <c r="AD77" s="43"/>
      <c r="AE77" s="43"/>
      <c r="AF77" s="43"/>
      <c r="AG77" s="43"/>
    </row>
    <row r="78" spans="7:33" ht="9" customHeight="1">
      <c r="G78" s="59"/>
      <c r="H78" s="59"/>
      <c r="I78" s="59"/>
      <c r="J78" s="59"/>
      <c r="K78" s="59"/>
      <c r="L78" s="59"/>
      <c r="M78" s="59"/>
      <c r="N78" s="39"/>
      <c r="O78" s="39"/>
      <c r="P78" s="40"/>
    </row>
    <row r="79" spans="7:33" ht="9" customHeight="1">
      <c r="G79" s="59"/>
      <c r="H79" s="59"/>
      <c r="I79" s="59"/>
      <c r="J79" s="59"/>
      <c r="K79" s="59"/>
      <c r="L79" s="59"/>
      <c r="M79" s="59"/>
      <c r="N79" s="39"/>
      <c r="O79" s="39"/>
      <c r="P79" s="40"/>
    </row>
    <row r="80" spans="7:33" ht="9" customHeight="1">
      <c r="G80" s="59"/>
      <c r="H80" s="59"/>
      <c r="I80" s="59"/>
      <c r="J80" s="59"/>
      <c r="K80" s="59"/>
      <c r="L80" s="59"/>
      <c r="M80" s="59"/>
      <c r="N80" s="62"/>
      <c r="O80" s="62"/>
      <c r="P80" s="60"/>
    </row>
    <row r="81" spans="7:33" ht="9" customHeight="1">
      <c r="G81" s="59"/>
      <c r="H81" s="59"/>
      <c r="I81" s="59"/>
      <c r="J81" s="59"/>
      <c r="K81" s="59"/>
      <c r="L81" s="59"/>
      <c r="M81" s="59"/>
      <c r="N81" s="39"/>
      <c r="O81" s="39"/>
      <c r="P81" s="40"/>
    </row>
    <row r="82" spans="7:33" ht="9" customHeight="1">
      <c r="G82" s="59"/>
      <c r="H82" s="59"/>
      <c r="I82" s="59"/>
      <c r="J82" s="59"/>
      <c r="K82" s="59"/>
      <c r="L82" s="59"/>
      <c r="M82" s="59"/>
      <c r="N82" s="39"/>
      <c r="O82" s="39"/>
      <c r="P82" s="40"/>
    </row>
    <row r="83" spans="7:33" ht="9" customHeight="1">
      <c r="G83" s="59"/>
      <c r="H83" s="59"/>
      <c r="I83" s="59"/>
      <c r="J83" s="59"/>
      <c r="K83" s="59"/>
      <c r="L83" s="59"/>
      <c r="M83" s="59"/>
      <c r="N83" s="39"/>
      <c r="O83" s="39"/>
      <c r="P83" s="40"/>
    </row>
    <row r="84" spans="7:33" ht="9" customHeight="1">
      <c r="G84" s="59"/>
      <c r="H84" s="59"/>
      <c r="I84" s="59"/>
      <c r="J84" s="59"/>
      <c r="K84" s="59"/>
      <c r="L84" s="59"/>
      <c r="M84" s="59"/>
      <c r="N84" s="39"/>
      <c r="O84" s="39"/>
      <c r="P84" s="40"/>
    </row>
    <row r="85" spans="7:33" ht="9" customHeight="1">
      <c r="G85" s="59"/>
      <c r="H85" s="59"/>
      <c r="I85" s="59"/>
      <c r="J85" s="59"/>
      <c r="K85" s="59"/>
      <c r="L85" s="59"/>
      <c r="M85" s="59"/>
      <c r="P85" s="60"/>
    </row>
    <row r="86" spans="7:33" ht="9" customHeight="1">
      <c r="G86" s="59"/>
      <c r="H86" s="59"/>
      <c r="I86" s="59"/>
      <c r="J86" s="59"/>
      <c r="K86" s="59"/>
      <c r="L86" s="59"/>
      <c r="M86" s="59"/>
      <c r="N86" s="62"/>
      <c r="O86" s="62"/>
      <c r="P86" s="40"/>
    </row>
    <row r="87" spans="7:33" ht="9" customHeight="1">
      <c r="G87" s="59"/>
      <c r="H87" s="59"/>
      <c r="I87" s="59"/>
      <c r="J87" s="59"/>
      <c r="K87" s="59"/>
      <c r="L87" s="59"/>
      <c r="M87" s="59"/>
      <c r="N87" s="39"/>
      <c r="O87" s="39"/>
      <c r="P87" s="40"/>
    </row>
    <row r="88" spans="7:33" ht="9" customHeight="1">
      <c r="G88" s="59"/>
      <c r="H88" s="59"/>
      <c r="I88" s="59"/>
      <c r="J88" s="59"/>
      <c r="K88" s="59"/>
      <c r="L88" s="59"/>
      <c r="M88" s="59"/>
      <c r="N88" s="39"/>
      <c r="O88" s="39"/>
      <c r="P88" s="40"/>
    </row>
    <row r="89" spans="7:33" ht="9" customHeight="1">
      <c r="G89" s="59"/>
      <c r="H89" s="59"/>
      <c r="I89" s="59"/>
      <c r="J89" s="59"/>
      <c r="K89" s="59"/>
      <c r="L89" s="59"/>
      <c r="M89" s="59"/>
      <c r="N89" s="39"/>
      <c r="O89" s="39"/>
      <c r="P89" s="40"/>
      <c r="S89" s="6"/>
      <c r="T89" s="6"/>
      <c r="U89" s="6"/>
      <c r="V89" s="6"/>
      <c r="W89" s="6"/>
      <c r="X89" s="6"/>
      <c r="Y89" s="6"/>
      <c r="Z89" s="6"/>
      <c r="AA89" s="6"/>
      <c r="AB89" s="6"/>
      <c r="AC89" s="6"/>
      <c r="AD89" s="6"/>
      <c r="AE89" s="6"/>
      <c r="AF89" s="6"/>
      <c r="AG89" s="6"/>
    </row>
    <row r="90" spans="7:33" ht="9" customHeight="1">
      <c r="G90" s="59"/>
      <c r="H90" s="59"/>
      <c r="I90" s="59"/>
      <c r="J90" s="59"/>
      <c r="K90" s="59"/>
      <c r="L90" s="59"/>
      <c r="M90" s="59"/>
      <c r="P90" s="40"/>
      <c r="S90" s="6"/>
      <c r="T90" s="6"/>
      <c r="U90" s="6"/>
      <c r="V90" s="6"/>
      <c r="W90" s="6"/>
      <c r="X90" s="6"/>
      <c r="Y90" s="6"/>
      <c r="Z90" s="6"/>
      <c r="AA90" s="6"/>
      <c r="AB90" s="6"/>
      <c r="AC90" s="6"/>
      <c r="AD90" s="6"/>
      <c r="AE90" s="6"/>
      <c r="AF90" s="6"/>
      <c r="AG90" s="6"/>
    </row>
  </sheetData>
  <mergeCells count="36">
    <mergeCell ref="AJ3:AJ4"/>
    <mergeCell ref="U3:U4"/>
    <mergeCell ref="V3:V4"/>
    <mergeCell ref="W3:W4"/>
    <mergeCell ref="AE3:AE4"/>
    <mergeCell ref="AF3:AF4"/>
    <mergeCell ref="Y3:Y4"/>
    <mergeCell ref="Z3:Z4"/>
    <mergeCell ref="AA3:AA4"/>
    <mergeCell ref="AB3:AB4"/>
    <mergeCell ref="AC3:AC4"/>
    <mergeCell ref="AD3:AD4"/>
    <mergeCell ref="AI3:AI4"/>
    <mergeCell ref="AH3:AH4"/>
    <mergeCell ref="AG3:AG4"/>
    <mergeCell ref="A3:A4"/>
    <mergeCell ref="D3:D4"/>
    <mergeCell ref="E3:E4"/>
    <mergeCell ref="F3:F4"/>
    <mergeCell ref="G3:G4"/>
    <mergeCell ref="AK3:AK4"/>
    <mergeCell ref="A1:AK1"/>
    <mergeCell ref="A2:AK2"/>
    <mergeCell ref="H3:H4"/>
    <mergeCell ref="I3:I4"/>
    <mergeCell ref="J3:J4"/>
    <mergeCell ref="K3:K4"/>
    <mergeCell ref="X3:X4"/>
    <mergeCell ref="L3:L4"/>
    <mergeCell ref="M3:M4"/>
    <mergeCell ref="N3:N4"/>
    <mergeCell ref="O3:O4"/>
    <mergeCell ref="P3:P4"/>
    <mergeCell ref="Q3:Q4"/>
    <mergeCell ref="R3:R4"/>
    <mergeCell ref="S3:S4"/>
  </mergeCells>
  <printOptions horizontalCentered="1"/>
  <pageMargins left="0.51181102362204722" right="0.51181102362204722" top="0.98425196850393704" bottom="0" header="0.51181102362204722" footer="0.19685039370078741"/>
  <pageSetup paperSize="9" scale="99" firstPageNumber="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25"/>
  <sheetViews>
    <sheetView topLeftCell="A13" zoomScaleNormal="100" zoomScaleSheetLayoutView="100" workbookViewId="0">
      <selection activeCell="A25" sqref="A25:J25"/>
    </sheetView>
  </sheetViews>
  <sheetFormatPr defaultColWidth="12.6640625" defaultRowHeight="12.75"/>
  <cols>
    <col min="1" max="1" width="29.1640625" style="126" customWidth="1"/>
    <col min="2" max="7" width="8.83203125" style="126" customWidth="1"/>
    <col min="8" max="9" width="8.83203125" style="131" customWidth="1"/>
    <col min="10" max="10" width="9.83203125" style="126" customWidth="1"/>
    <col min="11" max="11" width="8.83203125" style="126" customWidth="1"/>
    <col min="12" max="12" width="8.83203125" style="126" bestFit="1" customWidth="1"/>
    <col min="13" max="14" width="8.83203125" style="126" customWidth="1"/>
    <col min="15" max="15" width="8.83203125" style="126" bestFit="1" customWidth="1"/>
    <col min="16" max="255" width="12.6640625" style="126"/>
    <col min="256" max="256" width="29.1640625" style="126" customWidth="1"/>
    <col min="257" max="266" width="15.33203125" style="126" bestFit="1" customWidth="1"/>
    <col min="267" max="267" width="20.33203125" style="126" customWidth="1"/>
    <col min="268" max="511" width="12.6640625" style="126"/>
    <col min="512" max="512" width="29.1640625" style="126" customWidth="1"/>
    <col min="513" max="522" width="15.33203125" style="126" bestFit="1" customWidth="1"/>
    <col min="523" max="523" width="20.33203125" style="126" customWidth="1"/>
    <col min="524" max="767" width="12.6640625" style="126"/>
    <col min="768" max="768" width="29.1640625" style="126" customWidth="1"/>
    <col min="769" max="778" width="15.33203125" style="126" bestFit="1" customWidth="1"/>
    <col min="779" max="779" width="20.33203125" style="126" customWidth="1"/>
    <col min="780" max="1023" width="12.6640625" style="126"/>
    <col min="1024" max="1024" width="29.1640625" style="126" customWidth="1"/>
    <col min="1025" max="1034" width="15.33203125" style="126" bestFit="1" customWidth="1"/>
    <col min="1035" max="1035" width="20.33203125" style="126" customWidth="1"/>
    <col min="1036" max="1279" width="12.6640625" style="126"/>
    <col min="1280" max="1280" width="29.1640625" style="126" customWidth="1"/>
    <col min="1281" max="1290" width="15.33203125" style="126" bestFit="1" customWidth="1"/>
    <col min="1291" max="1291" width="20.33203125" style="126" customWidth="1"/>
    <col min="1292" max="1535" width="12.6640625" style="126"/>
    <col min="1536" max="1536" width="29.1640625" style="126" customWidth="1"/>
    <col min="1537" max="1546" width="15.33203125" style="126" bestFit="1" customWidth="1"/>
    <col min="1547" max="1547" width="20.33203125" style="126" customWidth="1"/>
    <col min="1548" max="1791" width="12.6640625" style="126"/>
    <col min="1792" max="1792" width="29.1640625" style="126" customWidth="1"/>
    <col min="1793" max="1802" width="15.33203125" style="126" bestFit="1" customWidth="1"/>
    <col min="1803" max="1803" width="20.33203125" style="126" customWidth="1"/>
    <col min="1804" max="2047" width="12.6640625" style="126"/>
    <col min="2048" max="2048" width="29.1640625" style="126" customWidth="1"/>
    <col min="2049" max="2058" width="15.33203125" style="126" bestFit="1" customWidth="1"/>
    <col min="2059" max="2059" width="20.33203125" style="126" customWidth="1"/>
    <col min="2060" max="2303" width="12.6640625" style="126"/>
    <col min="2304" max="2304" width="29.1640625" style="126" customWidth="1"/>
    <col min="2305" max="2314" width="15.33203125" style="126" bestFit="1" customWidth="1"/>
    <col min="2315" max="2315" width="20.33203125" style="126" customWidth="1"/>
    <col min="2316" max="2559" width="12.6640625" style="126"/>
    <col min="2560" max="2560" width="29.1640625" style="126" customWidth="1"/>
    <col min="2561" max="2570" width="15.33203125" style="126" bestFit="1" customWidth="1"/>
    <col min="2571" max="2571" width="20.33203125" style="126" customWidth="1"/>
    <col min="2572" max="2815" width="12.6640625" style="126"/>
    <col min="2816" max="2816" width="29.1640625" style="126" customWidth="1"/>
    <col min="2817" max="2826" width="15.33203125" style="126" bestFit="1" customWidth="1"/>
    <col min="2827" max="2827" width="20.33203125" style="126" customWidth="1"/>
    <col min="2828" max="3071" width="12.6640625" style="126"/>
    <col min="3072" max="3072" width="29.1640625" style="126" customWidth="1"/>
    <col min="3073" max="3082" width="15.33203125" style="126" bestFit="1" customWidth="1"/>
    <col min="3083" max="3083" width="20.33203125" style="126" customWidth="1"/>
    <col min="3084" max="3327" width="12.6640625" style="126"/>
    <col min="3328" max="3328" width="29.1640625" style="126" customWidth="1"/>
    <col min="3329" max="3338" width="15.33203125" style="126" bestFit="1" customWidth="1"/>
    <col min="3339" max="3339" width="20.33203125" style="126" customWidth="1"/>
    <col min="3340" max="3583" width="12.6640625" style="126"/>
    <col min="3584" max="3584" width="29.1640625" style="126" customWidth="1"/>
    <col min="3585" max="3594" width="15.33203125" style="126" bestFit="1" customWidth="1"/>
    <col min="3595" max="3595" width="20.33203125" style="126" customWidth="1"/>
    <col min="3596" max="3839" width="12.6640625" style="126"/>
    <col min="3840" max="3840" width="29.1640625" style="126" customWidth="1"/>
    <col min="3841" max="3850" width="15.33203125" style="126" bestFit="1" customWidth="1"/>
    <col min="3851" max="3851" width="20.33203125" style="126" customWidth="1"/>
    <col min="3852" max="4095" width="12.6640625" style="126"/>
    <col min="4096" max="4096" width="29.1640625" style="126" customWidth="1"/>
    <col min="4097" max="4106" width="15.33203125" style="126" bestFit="1" customWidth="1"/>
    <col min="4107" max="4107" width="20.33203125" style="126" customWidth="1"/>
    <col min="4108" max="4351" width="12.6640625" style="126"/>
    <col min="4352" max="4352" width="29.1640625" style="126" customWidth="1"/>
    <col min="4353" max="4362" width="15.33203125" style="126" bestFit="1" customWidth="1"/>
    <col min="4363" max="4363" width="20.33203125" style="126" customWidth="1"/>
    <col min="4364" max="4607" width="12.6640625" style="126"/>
    <col min="4608" max="4608" width="29.1640625" style="126" customWidth="1"/>
    <col min="4609" max="4618" width="15.33203125" style="126" bestFit="1" customWidth="1"/>
    <col min="4619" max="4619" width="20.33203125" style="126" customWidth="1"/>
    <col min="4620" max="4863" width="12.6640625" style="126"/>
    <col min="4864" max="4864" width="29.1640625" style="126" customWidth="1"/>
    <col min="4865" max="4874" width="15.33203125" style="126" bestFit="1" customWidth="1"/>
    <col min="4875" max="4875" width="20.33203125" style="126" customWidth="1"/>
    <col min="4876" max="5119" width="12.6640625" style="126"/>
    <col min="5120" max="5120" width="29.1640625" style="126" customWidth="1"/>
    <col min="5121" max="5130" width="15.33203125" style="126" bestFit="1" customWidth="1"/>
    <col min="5131" max="5131" width="20.33203125" style="126" customWidth="1"/>
    <col min="5132" max="5375" width="12.6640625" style="126"/>
    <col min="5376" max="5376" width="29.1640625" style="126" customWidth="1"/>
    <col min="5377" max="5386" width="15.33203125" style="126" bestFit="1" customWidth="1"/>
    <col min="5387" max="5387" width="20.33203125" style="126" customWidth="1"/>
    <col min="5388" max="5631" width="12.6640625" style="126"/>
    <col min="5632" max="5632" width="29.1640625" style="126" customWidth="1"/>
    <col min="5633" max="5642" width="15.33203125" style="126" bestFit="1" customWidth="1"/>
    <col min="5643" max="5643" width="20.33203125" style="126" customWidth="1"/>
    <col min="5644" max="5887" width="12.6640625" style="126"/>
    <col min="5888" max="5888" width="29.1640625" style="126" customWidth="1"/>
    <col min="5889" max="5898" width="15.33203125" style="126" bestFit="1" customWidth="1"/>
    <col min="5899" max="5899" width="20.33203125" style="126" customWidth="1"/>
    <col min="5900" max="6143" width="12.6640625" style="126"/>
    <col min="6144" max="6144" width="29.1640625" style="126" customWidth="1"/>
    <col min="6145" max="6154" width="15.33203125" style="126" bestFit="1" customWidth="1"/>
    <col min="6155" max="6155" width="20.33203125" style="126" customWidth="1"/>
    <col min="6156" max="6399" width="12.6640625" style="126"/>
    <col min="6400" max="6400" width="29.1640625" style="126" customWidth="1"/>
    <col min="6401" max="6410" width="15.33203125" style="126" bestFit="1" customWidth="1"/>
    <col min="6411" max="6411" width="20.33203125" style="126" customWidth="1"/>
    <col min="6412" max="6655" width="12.6640625" style="126"/>
    <col min="6656" max="6656" width="29.1640625" style="126" customWidth="1"/>
    <col min="6657" max="6666" width="15.33203125" style="126" bestFit="1" customWidth="1"/>
    <col min="6667" max="6667" width="20.33203125" style="126" customWidth="1"/>
    <col min="6668" max="6911" width="12.6640625" style="126"/>
    <col min="6912" max="6912" width="29.1640625" style="126" customWidth="1"/>
    <col min="6913" max="6922" width="15.33203125" style="126" bestFit="1" customWidth="1"/>
    <col min="6923" max="6923" width="20.33203125" style="126" customWidth="1"/>
    <col min="6924" max="7167" width="12.6640625" style="126"/>
    <col min="7168" max="7168" width="29.1640625" style="126" customWidth="1"/>
    <col min="7169" max="7178" width="15.33203125" style="126" bestFit="1" customWidth="1"/>
    <col min="7179" max="7179" width="20.33203125" style="126" customWidth="1"/>
    <col min="7180" max="7423" width="12.6640625" style="126"/>
    <col min="7424" max="7424" width="29.1640625" style="126" customWidth="1"/>
    <col min="7425" max="7434" width="15.33203125" style="126" bestFit="1" customWidth="1"/>
    <col min="7435" max="7435" width="20.33203125" style="126" customWidth="1"/>
    <col min="7436" max="7679" width="12.6640625" style="126"/>
    <col min="7680" max="7680" width="29.1640625" style="126" customWidth="1"/>
    <col min="7681" max="7690" width="15.33203125" style="126" bestFit="1" customWidth="1"/>
    <col min="7691" max="7691" width="20.33203125" style="126" customWidth="1"/>
    <col min="7692" max="7935" width="12.6640625" style="126"/>
    <col min="7936" max="7936" width="29.1640625" style="126" customWidth="1"/>
    <col min="7937" max="7946" width="15.33203125" style="126" bestFit="1" customWidth="1"/>
    <col min="7947" max="7947" width="20.33203125" style="126" customWidth="1"/>
    <col min="7948" max="8191" width="12.6640625" style="126"/>
    <col min="8192" max="8192" width="29.1640625" style="126" customWidth="1"/>
    <col min="8193" max="8202" width="15.33203125" style="126" bestFit="1" customWidth="1"/>
    <col min="8203" max="8203" width="20.33203125" style="126" customWidth="1"/>
    <col min="8204" max="8447" width="12.6640625" style="126"/>
    <col min="8448" max="8448" width="29.1640625" style="126" customWidth="1"/>
    <col min="8449" max="8458" width="15.33203125" style="126" bestFit="1" customWidth="1"/>
    <col min="8459" max="8459" width="20.33203125" style="126" customWidth="1"/>
    <col min="8460" max="8703" width="12.6640625" style="126"/>
    <col min="8704" max="8704" width="29.1640625" style="126" customWidth="1"/>
    <col min="8705" max="8714" width="15.33203125" style="126" bestFit="1" customWidth="1"/>
    <col min="8715" max="8715" width="20.33203125" style="126" customWidth="1"/>
    <col min="8716" max="8959" width="12.6640625" style="126"/>
    <col min="8960" max="8960" width="29.1640625" style="126" customWidth="1"/>
    <col min="8961" max="8970" width="15.33203125" style="126" bestFit="1" customWidth="1"/>
    <col min="8971" max="8971" width="20.33203125" style="126" customWidth="1"/>
    <col min="8972" max="9215" width="12.6640625" style="126"/>
    <col min="9216" max="9216" width="29.1640625" style="126" customWidth="1"/>
    <col min="9217" max="9226" width="15.33203125" style="126" bestFit="1" customWidth="1"/>
    <col min="9227" max="9227" width="20.33203125" style="126" customWidth="1"/>
    <col min="9228" max="9471" width="12.6640625" style="126"/>
    <col min="9472" max="9472" width="29.1640625" style="126" customWidth="1"/>
    <col min="9473" max="9482" width="15.33203125" style="126" bestFit="1" customWidth="1"/>
    <col min="9483" max="9483" width="20.33203125" style="126" customWidth="1"/>
    <col min="9484" max="9727" width="12.6640625" style="126"/>
    <col min="9728" max="9728" width="29.1640625" style="126" customWidth="1"/>
    <col min="9729" max="9738" width="15.33203125" style="126" bestFit="1" customWidth="1"/>
    <col min="9739" max="9739" width="20.33203125" style="126" customWidth="1"/>
    <col min="9740" max="9983" width="12.6640625" style="126"/>
    <col min="9984" max="9984" width="29.1640625" style="126" customWidth="1"/>
    <col min="9985" max="9994" width="15.33203125" style="126" bestFit="1" customWidth="1"/>
    <col min="9995" max="9995" width="20.33203125" style="126" customWidth="1"/>
    <col min="9996" max="10239" width="12.6640625" style="126"/>
    <col min="10240" max="10240" width="29.1640625" style="126" customWidth="1"/>
    <col min="10241" max="10250" width="15.33203125" style="126" bestFit="1" customWidth="1"/>
    <col min="10251" max="10251" width="20.33203125" style="126" customWidth="1"/>
    <col min="10252" max="10495" width="12.6640625" style="126"/>
    <col min="10496" max="10496" width="29.1640625" style="126" customWidth="1"/>
    <col min="10497" max="10506" width="15.33203125" style="126" bestFit="1" customWidth="1"/>
    <col min="10507" max="10507" width="20.33203125" style="126" customWidth="1"/>
    <col min="10508" max="10751" width="12.6640625" style="126"/>
    <col min="10752" max="10752" width="29.1640625" style="126" customWidth="1"/>
    <col min="10753" max="10762" width="15.33203125" style="126" bestFit="1" customWidth="1"/>
    <col min="10763" max="10763" width="20.33203125" style="126" customWidth="1"/>
    <col min="10764" max="11007" width="12.6640625" style="126"/>
    <col min="11008" max="11008" width="29.1640625" style="126" customWidth="1"/>
    <col min="11009" max="11018" width="15.33203125" style="126" bestFit="1" customWidth="1"/>
    <col min="11019" max="11019" width="20.33203125" style="126" customWidth="1"/>
    <col min="11020" max="11263" width="12.6640625" style="126"/>
    <col min="11264" max="11264" width="29.1640625" style="126" customWidth="1"/>
    <col min="11265" max="11274" width="15.33203125" style="126" bestFit="1" customWidth="1"/>
    <col min="11275" max="11275" width="20.33203125" style="126" customWidth="1"/>
    <col min="11276" max="11519" width="12.6640625" style="126"/>
    <col min="11520" max="11520" width="29.1640625" style="126" customWidth="1"/>
    <col min="11521" max="11530" width="15.33203125" style="126" bestFit="1" customWidth="1"/>
    <col min="11531" max="11531" width="20.33203125" style="126" customWidth="1"/>
    <col min="11532" max="11775" width="12.6640625" style="126"/>
    <col min="11776" max="11776" width="29.1640625" style="126" customWidth="1"/>
    <col min="11777" max="11786" width="15.33203125" style="126" bestFit="1" customWidth="1"/>
    <col min="11787" max="11787" width="20.33203125" style="126" customWidth="1"/>
    <col min="11788" max="12031" width="12.6640625" style="126"/>
    <col min="12032" max="12032" width="29.1640625" style="126" customWidth="1"/>
    <col min="12033" max="12042" width="15.33203125" style="126" bestFit="1" customWidth="1"/>
    <col min="12043" max="12043" width="20.33203125" style="126" customWidth="1"/>
    <col min="12044" max="12287" width="12.6640625" style="126"/>
    <col min="12288" max="12288" width="29.1640625" style="126" customWidth="1"/>
    <col min="12289" max="12298" width="15.33203125" style="126" bestFit="1" customWidth="1"/>
    <col min="12299" max="12299" width="20.33203125" style="126" customWidth="1"/>
    <col min="12300" max="12543" width="12.6640625" style="126"/>
    <col min="12544" max="12544" width="29.1640625" style="126" customWidth="1"/>
    <col min="12545" max="12554" width="15.33203125" style="126" bestFit="1" customWidth="1"/>
    <col min="12555" max="12555" width="20.33203125" style="126" customWidth="1"/>
    <col min="12556" max="12799" width="12.6640625" style="126"/>
    <col min="12800" max="12800" width="29.1640625" style="126" customWidth="1"/>
    <col min="12801" max="12810" width="15.33203125" style="126" bestFit="1" customWidth="1"/>
    <col min="12811" max="12811" width="20.33203125" style="126" customWidth="1"/>
    <col min="12812" max="13055" width="12.6640625" style="126"/>
    <col min="13056" max="13056" width="29.1640625" style="126" customWidth="1"/>
    <col min="13057" max="13066" width="15.33203125" style="126" bestFit="1" customWidth="1"/>
    <col min="13067" max="13067" width="20.33203125" style="126" customWidth="1"/>
    <col min="13068" max="13311" width="12.6640625" style="126"/>
    <col min="13312" max="13312" width="29.1640625" style="126" customWidth="1"/>
    <col min="13313" max="13322" width="15.33203125" style="126" bestFit="1" customWidth="1"/>
    <col min="13323" max="13323" width="20.33203125" style="126" customWidth="1"/>
    <col min="13324" max="13567" width="12.6640625" style="126"/>
    <col min="13568" max="13568" width="29.1640625" style="126" customWidth="1"/>
    <col min="13569" max="13578" width="15.33203125" style="126" bestFit="1" customWidth="1"/>
    <col min="13579" max="13579" width="20.33203125" style="126" customWidth="1"/>
    <col min="13580" max="13823" width="12.6640625" style="126"/>
    <col min="13824" max="13824" width="29.1640625" style="126" customWidth="1"/>
    <col min="13825" max="13834" width="15.33203125" style="126" bestFit="1" customWidth="1"/>
    <col min="13835" max="13835" width="20.33203125" style="126" customWidth="1"/>
    <col min="13836" max="14079" width="12.6640625" style="126"/>
    <col min="14080" max="14080" width="29.1640625" style="126" customWidth="1"/>
    <col min="14081" max="14090" width="15.33203125" style="126" bestFit="1" customWidth="1"/>
    <col min="14091" max="14091" width="20.33203125" style="126" customWidth="1"/>
    <col min="14092" max="14335" width="12.6640625" style="126"/>
    <col min="14336" max="14336" width="29.1640625" style="126" customWidth="1"/>
    <col min="14337" max="14346" width="15.33203125" style="126" bestFit="1" customWidth="1"/>
    <col min="14347" max="14347" width="20.33203125" style="126" customWidth="1"/>
    <col min="14348" max="14591" width="12.6640625" style="126"/>
    <col min="14592" max="14592" width="29.1640625" style="126" customWidth="1"/>
    <col min="14593" max="14602" width="15.33203125" style="126" bestFit="1" customWidth="1"/>
    <col min="14603" max="14603" width="20.33203125" style="126" customWidth="1"/>
    <col min="14604" max="14847" width="12.6640625" style="126"/>
    <col min="14848" max="14848" width="29.1640625" style="126" customWidth="1"/>
    <col min="14849" max="14858" width="15.33203125" style="126" bestFit="1" customWidth="1"/>
    <col min="14859" max="14859" width="20.33203125" style="126" customWidth="1"/>
    <col min="14860" max="15103" width="12.6640625" style="126"/>
    <col min="15104" max="15104" width="29.1640625" style="126" customWidth="1"/>
    <col min="15105" max="15114" width="15.33203125" style="126" bestFit="1" customWidth="1"/>
    <col min="15115" max="15115" width="20.33203125" style="126" customWidth="1"/>
    <col min="15116" max="15359" width="12.6640625" style="126"/>
    <col min="15360" max="15360" width="29.1640625" style="126" customWidth="1"/>
    <col min="15361" max="15370" width="15.33203125" style="126" bestFit="1" customWidth="1"/>
    <col min="15371" max="15371" width="20.33203125" style="126" customWidth="1"/>
    <col min="15372" max="15615" width="12.6640625" style="126"/>
    <col min="15616" max="15616" width="29.1640625" style="126" customWidth="1"/>
    <col min="15617" max="15626" width="15.33203125" style="126" bestFit="1" customWidth="1"/>
    <col min="15627" max="15627" width="20.33203125" style="126" customWidth="1"/>
    <col min="15628" max="15871" width="12.6640625" style="126"/>
    <col min="15872" max="15872" width="29.1640625" style="126" customWidth="1"/>
    <col min="15873" max="15882" width="15.33203125" style="126" bestFit="1" customWidth="1"/>
    <col min="15883" max="15883" width="20.33203125" style="126" customWidth="1"/>
    <col min="15884" max="16127" width="12.6640625" style="126"/>
    <col min="16128" max="16128" width="29.1640625" style="126" customWidth="1"/>
    <col min="16129" max="16138" width="15.33203125" style="126" bestFit="1" customWidth="1"/>
    <col min="16139" max="16139" width="20.33203125" style="126" customWidth="1"/>
    <col min="16140" max="16384" width="12.6640625" style="126"/>
  </cols>
  <sheetData>
    <row r="1" spans="1:15" ht="29.25" customHeight="1">
      <c r="A1" s="277" t="s">
        <v>641</v>
      </c>
      <c r="B1" s="277"/>
      <c r="C1" s="277"/>
      <c r="D1" s="277"/>
      <c r="E1" s="277"/>
      <c r="F1" s="277"/>
      <c r="G1" s="277"/>
      <c r="H1" s="277"/>
      <c r="I1" s="277"/>
      <c r="J1" s="277"/>
      <c r="K1" s="277"/>
      <c r="L1" s="277"/>
      <c r="M1" s="277"/>
      <c r="N1" s="277"/>
      <c r="O1" s="277"/>
    </row>
    <row r="2" spans="1:15" ht="15.75">
      <c r="A2" s="278" t="s">
        <v>256</v>
      </c>
      <c r="B2" s="278"/>
      <c r="C2" s="278"/>
      <c r="D2" s="278"/>
      <c r="E2" s="278"/>
      <c r="F2" s="278"/>
      <c r="G2" s="278"/>
      <c r="H2" s="278"/>
      <c r="I2" s="278"/>
      <c r="J2" s="278"/>
      <c r="K2" s="278"/>
      <c r="L2" s="278"/>
      <c r="M2" s="278"/>
      <c r="N2" s="278"/>
      <c r="O2" s="279"/>
    </row>
    <row r="3" spans="1:15" ht="22.5" customHeight="1">
      <c r="A3" s="243" t="s">
        <v>255</v>
      </c>
      <c r="B3" s="107" t="s">
        <v>143</v>
      </c>
      <c r="C3" s="107" t="s">
        <v>148</v>
      </c>
      <c r="D3" s="107" t="s">
        <v>152</v>
      </c>
      <c r="E3" s="107" t="s">
        <v>157</v>
      </c>
      <c r="F3" s="107" t="s">
        <v>160</v>
      </c>
      <c r="G3" s="107" t="s">
        <v>164</v>
      </c>
      <c r="H3" s="107" t="s">
        <v>169</v>
      </c>
      <c r="I3" s="107" t="s">
        <v>174</v>
      </c>
      <c r="J3" s="107" t="s">
        <v>178</v>
      </c>
      <c r="K3" s="107" t="s">
        <v>309</v>
      </c>
      <c r="L3" s="107" t="s">
        <v>319</v>
      </c>
      <c r="M3" s="107" t="s">
        <v>325</v>
      </c>
      <c r="N3" s="107" t="s">
        <v>450</v>
      </c>
      <c r="O3" s="107" t="s">
        <v>642</v>
      </c>
    </row>
    <row r="4" spans="1:15" ht="22.5" customHeight="1">
      <c r="A4" s="127" t="s">
        <v>298</v>
      </c>
      <c r="B4" s="128">
        <v>1904.3</v>
      </c>
      <c r="C4" s="128">
        <v>1998.3</v>
      </c>
      <c r="D4" s="128">
        <v>4242.3</v>
      </c>
      <c r="E4" s="128">
        <v>8777.5</v>
      </c>
      <c r="F4" s="128">
        <v>8833.7999999999993</v>
      </c>
      <c r="G4" s="128">
        <v>14475.09</v>
      </c>
      <c r="H4" s="128">
        <f>H5+H6+H7+H8+H9</f>
        <v>9638.2000000000007</v>
      </c>
      <c r="I4" s="128">
        <f>I5+I6+I7+I8+I9</f>
        <v>19464.232</v>
      </c>
      <c r="J4" s="128">
        <f>J5+J6+J7+J8+J9</f>
        <v>22400.912</v>
      </c>
      <c r="K4" s="128">
        <v>23130.3</v>
      </c>
      <c r="L4" s="128">
        <v>25599.767</v>
      </c>
      <c r="M4" s="128">
        <v>23442.14</v>
      </c>
      <c r="N4" s="128">
        <v>32999.08</v>
      </c>
      <c r="O4" s="128">
        <v>35866.69</v>
      </c>
    </row>
    <row r="5" spans="1:15" ht="22.5" customHeight="1">
      <c r="A5" s="129" t="s">
        <v>299</v>
      </c>
      <c r="B5" s="128">
        <v>1900</v>
      </c>
      <c r="C5" s="128">
        <v>1000</v>
      </c>
      <c r="D5" s="128">
        <v>1000</v>
      </c>
      <c r="E5" s="128">
        <v>2050</v>
      </c>
      <c r="F5" s="128">
        <v>3300</v>
      </c>
      <c r="G5" s="128">
        <v>7195.87</v>
      </c>
      <c r="H5" s="128">
        <v>2643.5</v>
      </c>
      <c r="I5" s="128">
        <v>9300</v>
      </c>
      <c r="J5" s="128">
        <v>9000</v>
      </c>
      <c r="K5" s="128">
        <v>10391.655000000001</v>
      </c>
      <c r="L5" s="128">
        <v>15361</v>
      </c>
      <c r="M5" s="128">
        <v>5500</v>
      </c>
      <c r="N5" s="128">
        <v>11500</v>
      </c>
      <c r="O5" s="128">
        <v>13000</v>
      </c>
    </row>
    <row r="6" spans="1:15" ht="22.5" customHeight="1">
      <c r="A6" s="129" t="s">
        <v>300</v>
      </c>
      <c r="B6" s="128">
        <v>0</v>
      </c>
      <c r="C6" s="128">
        <v>900</v>
      </c>
      <c r="D6" s="128">
        <v>3000</v>
      </c>
      <c r="E6" s="128">
        <v>6200</v>
      </c>
      <c r="F6" s="128">
        <v>5500</v>
      </c>
      <c r="G6" s="128">
        <v>7200</v>
      </c>
      <c r="H6" s="128">
        <v>6994.7</v>
      </c>
      <c r="I6" s="128">
        <v>10000</v>
      </c>
      <c r="J6" s="128">
        <v>13000</v>
      </c>
      <c r="K6" s="128">
        <v>12450</v>
      </c>
      <c r="L6" s="128">
        <v>10000</v>
      </c>
      <c r="M6" s="128">
        <v>17900</v>
      </c>
      <c r="N6" s="128">
        <v>21095</v>
      </c>
      <c r="O6" s="128">
        <v>22600</v>
      </c>
    </row>
    <row r="7" spans="1:15" ht="22.5" customHeight="1">
      <c r="A7" s="129" t="s">
        <v>301</v>
      </c>
      <c r="B7" s="128">
        <v>0</v>
      </c>
      <c r="C7" s="128">
        <v>90.7</v>
      </c>
      <c r="D7" s="128">
        <v>0</v>
      </c>
      <c r="E7" s="128">
        <v>0</v>
      </c>
      <c r="F7" s="128">
        <v>0</v>
      </c>
      <c r="G7" s="128">
        <v>0</v>
      </c>
      <c r="H7" s="128">
        <v>0</v>
      </c>
      <c r="I7" s="128">
        <v>0</v>
      </c>
      <c r="J7" s="128">
        <v>0</v>
      </c>
      <c r="K7" s="128">
        <v>0</v>
      </c>
      <c r="L7" s="128">
        <v>0</v>
      </c>
      <c r="M7" s="128">
        <v>0</v>
      </c>
      <c r="N7" s="128">
        <v>0</v>
      </c>
      <c r="O7" s="128">
        <v>0</v>
      </c>
    </row>
    <row r="8" spans="1:15" ht="22.5" customHeight="1">
      <c r="A8" s="129" t="s">
        <v>302</v>
      </c>
      <c r="B8" s="128">
        <v>0</v>
      </c>
      <c r="C8" s="128">
        <v>0</v>
      </c>
      <c r="D8" s="128">
        <v>233.9</v>
      </c>
      <c r="E8" s="128">
        <v>500</v>
      </c>
      <c r="F8" s="128">
        <v>28.6</v>
      </c>
      <c r="G8" s="128">
        <v>75.11</v>
      </c>
      <c r="H8" s="128">
        <v>0</v>
      </c>
      <c r="I8" s="128">
        <v>160.52000000000001</v>
      </c>
      <c r="J8" s="128">
        <v>395.39</v>
      </c>
      <c r="K8" s="128">
        <v>282.97699999999998</v>
      </c>
      <c r="L8" s="128">
        <v>236.131</v>
      </c>
      <c r="M8" s="128">
        <v>36.979999999999997</v>
      </c>
      <c r="N8" s="128">
        <v>390.02</v>
      </c>
      <c r="O8" s="128">
        <v>250</v>
      </c>
    </row>
    <row r="9" spans="1:15" ht="18" customHeight="1">
      <c r="A9" s="129" t="s">
        <v>303</v>
      </c>
      <c r="B9" s="128">
        <v>4.3</v>
      </c>
      <c r="C9" s="128">
        <v>7.6</v>
      </c>
      <c r="D9" s="128">
        <v>8.4</v>
      </c>
      <c r="E9" s="128">
        <v>27.5</v>
      </c>
      <c r="F9" s="128">
        <v>5.2</v>
      </c>
      <c r="G9" s="128">
        <v>4.12</v>
      </c>
      <c r="H9" s="128">
        <v>0</v>
      </c>
      <c r="I9" s="128">
        <v>3.7120000000000002</v>
      </c>
      <c r="J9" s="128">
        <v>5.5220000000000002</v>
      </c>
      <c r="K9" s="128">
        <v>5.6680000000000001</v>
      </c>
      <c r="L9" s="128">
        <v>2.6360000000000001</v>
      </c>
      <c r="M9" s="128">
        <v>5.16</v>
      </c>
      <c r="N9" s="128">
        <v>14.059999999999999</v>
      </c>
      <c r="O9" s="128">
        <v>16.690000000000001</v>
      </c>
    </row>
    <row r="10" spans="1:15" ht="19.5" customHeight="1">
      <c r="A10" s="127" t="s">
        <v>304</v>
      </c>
      <c r="B10" s="128">
        <v>2116.1</v>
      </c>
      <c r="C10" s="128">
        <v>2516.6999999999998</v>
      </c>
      <c r="D10" s="128">
        <v>4745.5</v>
      </c>
      <c r="E10" s="128">
        <v>5040.2</v>
      </c>
      <c r="F10" s="128">
        <v>3878.5</v>
      </c>
      <c r="G10" s="128">
        <v>3756.29</v>
      </c>
      <c r="H10" s="128">
        <f>H11+H12+H13+H14+H15+H16</f>
        <v>3431.31</v>
      </c>
      <c r="I10" s="128">
        <f>I11+I12+I13+I14+I15+I16</f>
        <v>3439.79</v>
      </c>
      <c r="J10" s="128">
        <f t="shared" ref="J10" si="0">J11+J12+J13+J14+J15+J16</f>
        <v>3690.1099999999997</v>
      </c>
      <c r="K10" s="128">
        <v>4733.7759999999998</v>
      </c>
      <c r="L10" s="128">
        <v>11509.478000000001</v>
      </c>
      <c r="M10" s="128">
        <v>18262.332214103997</v>
      </c>
      <c r="N10" s="128">
        <v>24391.260000000002</v>
      </c>
      <c r="O10" s="128">
        <v>25056.11</v>
      </c>
    </row>
    <row r="11" spans="1:15" ht="22.5" customHeight="1">
      <c r="A11" s="129" t="s">
        <v>299</v>
      </c>
      <c r="B11" s="128">
        <v>1415.6</v>
      </c>
      <c r="C11" s="128">
        <v>1000</v>
      </c>
      <c r="D11" s="128">
        <v>2661</v>
      </c>
      <c r="E11" s="128">
        <v>2429.9</v>
      </c>
      <c r="F11" s="128">
        <v>3865</v>
      </c>
      <c r="G11" s="128">
        <v>3752</v>
      </c>
      <c r="H11" s="128">
        <v>2449</v>
      </c>
      <c r="I11" s="128">
        <v>2457.48</v>
      </c>
      <c r="J11" s="128">
        <v>2562.66</v>
      </c>
      <c r="K11" s="128">
        <v>2900</v>
      </c>
      <c r="L11" s="128">
        <v>5030.25</v>
      </c>
      <c r="M11" s="128">
        <v>10912.332214103999</v>
      </c>
      <c r="N11" s="128">
        <v>14313.029999999999</v>
      </c>
      <c r="O11" s="128">
        <v>14658</v>
      </c>
    </row>
    <row r="12" spans="1:15" ht="22.5" customHeight="1">
      <c r="A12" s="129" t="s">
        <v>300</v>
      </c>
      <c r="B12" s="128">
        <v>590.9</v>
      </c>
      <c r="C12" s="128">
        <v>1350</v>
      </c>
      <c r="D12" s="128">
        <v>2004.1</v>
      </c>
      <c r="E12" s="128">
        <v>1017</v>
      </c>
      <c r="F12" s="128">
        <v>0</v>
      </c>
      <c r="G12" s="128">
        <v>0</v>
      </c>
      <c r="H12" s="128">
        <v>850</v>
      </c>
      <c r="I12" s="128">
        <v>740</v>
      </c>
      <c r="J12" s="128">
        <v>600</v>
      </c>
      <c r="K12" s="128">
        <v>1800</v>
      </c>
      <c r="L12" s="128">
        <v>6400</v>
      </c>
      <c r="M12" s="128">
        <v>7350</v>
      </c>
      <c r="N12" s="128">
        <v>9914</v>
      </c>
      <c r="O12" s="128">
        <v>9997.2000000000007</v>
      </c>
    </row>
    <row r="13" spans="1:15" ht="22.5" customHeight="1">
      <c r="A13" s="129" t="s">
        <v>301</v>
      </c>
      <c r="B13" s="128">
        <v>0</v>
      </c>
      <c r="C13" s="128">
        <v>0</v>
      </c>
      <c r="D13" s="128">
        <v>0</v>
      </c>
      <c r="E13" s="128">
        <v>1568</v>
      </c>
      <c r="F13" s="128">
        <v>0</v>
      </c>
      <c r="G13" s="128">
        <v>0</v>
      </c>
      <c r="H13" s="128">
        <v>90.65</v>
      </c>
      <c r="I13" s="128">
        <v>0</v>
      </c>
      <c r="J13" s="128">
        <v>0</v>
      </c>
      <c r="K13" s="128">
        <v>0</v>
      </c>
      <c r="L13" s="128">
        <v>0</v>
      </c>
      <c r="M13" s="128">
        <v>0</v>
      </c>
      <c r="N13" s="128">
        <v>0</v>
      </c>
      <c r="O13" s="128">
        <v>0</v>
      </c>
    </row>
    <row r="14" spans="1:15" ht="22.5" customHeight="1">
      <c r="A14" s="129" t="s">
        <v>302</v>
      </c>
      <c r="B14" s="128">
        <v>93.9</v>
      </c>
      <c r="C14" s="128">
        <v>166.7</v>
      </c>
      <c r="D14" s="128">
        <v>80</v>
      </c>
      <c r="E14" s="128">
        <v>25</v>
      </c>
      <c r="F14" s="128">
        <v>12.7</v>
      </c>
      <c r="G14" s="128">
        <v>0</v>
      </c>
      <c r="H14" s="128">
        <v>34.020000000000003</v>
      </c>
      <c r="I14" s="128">
        <v>233.94</v>
      </c>
      <c r="J14" s="128">
        <v>500</v>
      </c>
      <c r="K14" s="128">
        <v>28.566000000000003</v>
      </c>
      <c r="L14" s="128">
        <v>75.110000000000014</v>
      </c>
      <c r="M14" s="128">
        <v>0</v>
      </c>
      <c r="N14" s="128">
        <v>160.52000000000001</v>
      </c>
      <c r="O14" s="128">
        <v>395.39</v>
      </c>
    </row>
    <row r="15" spans="1:15" ht="22.5" customHeight="1">
      <c r="A15" s="129" t="s">
        <v>303</v>
      </c>
      <c r="B15" s="128">
        <v>0</v>
      </c>
      <c r="C15" s="128">
        <v>0</v>
      </c>
      <c r="D15" s="128">
        <v>0.4</v>
      </c>
      <c r="E15" s="128">
        <v>0.3</v>
      </c>
      <c r="F15" s="128">
        <v>0.9</v>
      </c>
      <c r="G15" s="128">
        <v>4.29</v>
      </c>
      <c r="H15" s="128">
        <v>7.64</v>
      </c>
      <c r="I15" s="128">
        <v>8.3699999999999992</v>
      </c>
      <c r="J15" s="128">
        <v>27.45</v>
      </c>
      <c r="K15" s="128">
        <v>5.21</v>
      </c>
      <c r="L15" s="128">
        <v>4.1180000000000003</v>
      </c>
      <c r="M15" s="128">
        <v>0</v>
      </c>
      <c r="N15" s="128">
        <v>3.71</v>
      </c>
      <c r="O15" s="128">
        <v>5.5200000000000005</v>
      </c>
    </row>
    <row r="16" spans="1:15" ht="22.5" customHeight="1">
      <c r="A16" s="129" t="s">
        <v>305</v>
      </c>
      <c r="B16" s="128">
        <v>15.8</v>
      </c>
      <c r="C16" s="128">
        <v>0</v>
      </c>
      <c r="D16" s="128">
        <v>0</v>
      </c>
      <c r="E16" s="128">
        <v>0</v>
      </c>
      <c r="F16" s="128">
        <v>0</v>
      </c>
      <c r="G16" s="128">
        <v>0</v>
      </c>
      <c r="H16" s="128">
        <v>0</v>
      </c>
      <c r="I16" s="128">
        <v>0</v>
      </c>
      <c r="J16" s="128">
        <v>0</v>
      </c>
      <c r="K16" s="128">
        <v>0</v>
      </c>
      <c r="L16" s="128">
        <v>0</v>
      </c>
      <c r="M16" s="128">
        <v>0</v>
      </c>
      <c r="N16" s="128">
        <v>0</v>
      </c>
      <c r="O16" s="128">
        <v>0</v>
      </c>
    </row>
    <row r="17" spans="1:16" ht="22.5" customHeight="1">
      <c r="A17" s="127" t="s">
        <v>306</v>
      </c>
      <c r="B17" s="128">
        <v>-211.9</v>
      </c>
      <c r="C17" s="128">
        <v>-518.4</v>
      </c>
      <c r="D17" s="128">
        <v>-503.2</v>
      </c>
      <c r="E17" s="128">
        <v>3737.2</v>
      </c>
      <c r="F17" s="128">
        <v>4955.3</v>
      </c>
      <c r="G17" s="128">
        <v>10718.81</v>
      </c>
      <c r="H17" s="128">
        <f t="shared" ref="H17:J22" si="1">H4-H10</f>
        <v>6206.8900000000012</v>
      </c>
      <c r="I17" s="128">
        <f>I4-I10</f>
        <v>16024.441999999999</v>
      </c>
      <c r="J17" s="128">
        <f>J4-J10</f>
        <v>18710.802</v>
      </c>
      <c r="K17" s="128">
        <v>18396.523999999998</v>
      </c>
      <c r="L17" s="128">
        <v>14090.289000000001</v>
      </c>
      <c r="M17" s="128">
        <v>5179.8077858960005</v>
      </c>
      <c r="N17" s="128">
        <v>8607.8200000000015</v>
      </c>
      <c r="O17" s="128">
        <v>10810.58</v>
      </c>
      <c r="P17" s="130"/>
    </row>
    <row r="18" spans="1:16" ht="22.5" customHeight="1">
      <c r="A18" s="129" t="s">
        <v>299</v>
      </c>
      <c r="B18" s="128">
        <v>484.4</v>
      </c>
      <c r="C18" s="128">
        <v>0</v>
      </c>
      <c r="D18" s="128">
        <v>-1661</v>
      </c>
      <c r="E18" s="128">
        <v>-379.9</v>
      </c>
      <c r="F18" s="128">
        <v>-565</v>
      </c>
      <c r="G18" s="128">
        <v>3443.87</v>
      </c>
      <c r="H18" s="128">
        <f t="shared" si="1"/>
        <v>194.5</v>
      </c>
      <c r="I18" s="128">
        <f t="shared" si="1"/>
        <v>6842.52</v>
      </c>
      <c r="J18" s="128">
        <f t="shared" si="1"/>
        <v>6437.34</v>
      </c>
      <c r="K18" s="128">
        <v>7491.6550000000007</v>
      </c>
      <c r="L18" s="128">
        <v>10330.75</v>
      </c>
      <c r="M18" s="128">
        <v>-5412.3322141039989</v>
      </c>
      <c r="N18" s="128">
        <v>-2813.0299999999988</v>
      </c>
      <c r="O18" s="128">
        <v>-1658</v>
      </c>
    </row>
    <row r="19" spans="1:16" ht="22.5" customHeight="1">
      <c r="A19" s="129" t="s">
        <v>300</v>
      </c>
      <c r="B19" s="128">
        <v>-590.9</v>
      </c>
      <c r="C19" s="128">
        <v>-450</v>
      </c>
      <c r="D19" s="128">
        <v>995.9</v>
      </c>
      <c r="E19" s="128">
        <v>5183</v>
      </c>
      <c r="F19" s="128">
        <v>5500</v>
      </c>
      <c r="G19" s="128">
        <v>7200</v>
      </c>
      <c r="H19" s="128">
        <f t="shared" si="1"/>
        <v>6144.7</v>
      </c>
      <c r="I19" s="128">
        <f t="shared" si="1"/>
        <v>9260</v>
      </c>
      <c r="J19" s="128">
        <f t="shared" si="1"/>
        <v>12400</v>
      </c>
      <c r="K19" s="128">
        <v>10650</v>
      </c>
      <c r="L19" s="128">
        <v>3600</v>
      </c>
      <c r="M19" s="128">
        <v>10550</v>
      </c>
      <c r="N19" s="128">
        <v>11181</v>
      </c>
      <c r="O19" s="128">
        <v>12602.8</v>
      </c>
    </row>
    <row r="20" spans="1:16" ht="22.5" customHeight="1">
      <c r="A20" s="129" t="s">
        <v>301</v>
      </c>
      <c r="B20" s="128">
        <v>0</v>
      </c>
      <c r="C20" s="128">
        <v>90.7</v>
      </c>
      <c r="D20" s="128">
        <v>0</v>
      </c>
      <c r="E20" s="128">
        <v>-1568</v>
      </c>
      <c r="F20" s="128">
        <v>0</v>
      </c>
      <c r="G20" s="128">
        <v>0</v>
      </c>
      <c r="H20" s="128">
        <f t="shared" si="1"/>
        <v>-90.65</v>
      </c>
      <c r="I20" s="128">
        <f t="shared" si="1"/>
        <v>0</v>
      </c>
      <c r="J20" s="128">
        <f t="shared" si="1"/>
        <v>0</v>
      </c>
      <c r="K20" s="128">
        <v>0</v>
      </c>
      <c r="L20" s="128">
        <v>0</v>
      </c>
      <c r="M20" s="128">
        <v>0</v>
      </c>
      <c r="N20" s="128">
        <v>0</v>
      </c>
      <c r="O20" s="128">
        <v>0</v>
      </c>
    </row>
    <row r="21" spans="1:16" ht="22.5" customHeight="1">
      <c r="A21" s="129" t="s">
        <v>302</v>
      </c>
      <c r="B21" s="128">
        <v>-93.9</v>
      </c>
      <c r="C21" s="128">
        <v>-166.7</v>
      </c>
      <c r="D21" s="128">
        <v>153.9</v>
      </c>
      <c r="E21" s="128">
        <v>475</v>
      </c>
      <c r="F21" s="128">
        <v>15.9</v>
      </c>
      <c r="G21" s="128">
        <v>75.11</v>
      </c>
      <c r="H21" s="128">
        <f t="shared" si="1"/>
        <v>-34.020000000000003</v>
      </c>
      <c r="I21" s="128">
        <f t="shared" si="1"/>
        <v>-73.419999999999987</v>
      </c>
      <c r="J21" s="128">
        <f t="shared" si="1"/>
        <v>-104.61000000000001</v>
      </c>
      <c r="K21" s="128">
        <v>254.41099999999997</v>
      </c>
      <c r="L21" s="128">
        <v>161.02099999999999</v>
      </c>
      <c r="M21" s="128">
        <v>36.979999999999997</v>
      </c>
      <c r="N21" s="128">
        <v>229.5</v>
      </c>
      <c r="O21" s="128">
        <v>-145.39000000000001</v>
      </c>
    </row>
    <row r="22" spans="1:16" ht="22.5" customHeight="1">
      <c r="A22" s="129" t="s">
        <v>303</v>
      </c>
      <c r="B22" s="128">
        <v>4.3</v>
      </c>
      <c r="C22" s="128">
        <v>7.6</v>
      </c>
      <c r="D22" s="128">
        <v>8</v>
      </c>
      <c r="E22" s="128">
        <v>27.1</v>
      </c>
      <c r="F22" s="128">
        <v>4.3</v>
      </c>
      <c r="G22" s="128">
        <v>-0.16999999999999993</v>
      </c>
      <c r="H22" s="128">
        <f>H9-H15</f>
        <v>-7.64</v>
      </c>
      <c r="I22" s="128">
        <f t="shared" si="1"/>
        <v>-4.6579999999999995</v>
      </c>
      <c r="J22" s="128">
        <f t="shared" si="1"/>
        <v>-21.927999999999997</v>
      </c>
      <c r="K22" s="128">
        <v>0.45799999999999985</v>
      </c>
      <c r="L22" s="128">
        <v>-1.4820000000000002</v>
      </c>
      <c r="M22" s="128">
        <v>5.16</v>
      </c>
      <c r="N22" s="128">
        <v>10.35</v>
      </c>
      <c r="O22" s="128">
        <v>11.17</v>
      </c>
    </row>
    <row r="23" spans="1:16" ht="22.5" customHeight="1">
      <c r="A23" s="129" t="s">
        <v>305</v>
      </c>
      <c r="B23" s="128">
        <v>-15.8</v>
      </c>
      <c r="C23" s="128">
        <v>0</v>
      </c>
      <c r="D23" s="128">
        <v>0</v>
      </c>
      <c r="E23" s="128">
        <v>0</v>
      </c>
      <c r="F23" s="128">
        <v>0</v>
      </c>
      <c r="G23" s="128">
        <v>0</v>
      </c>
      <c r="H23" s="128">
        <v>0</v>
      </c>
      <c r="I23" s="128">
        <v>0</v>
      </c>
      <c r="J23" s="128">
        <v>0</v>
      </c>
      <c r="K23" s="128">
        <v>0</v>
      </c>
      <c r="L23" s="128">
        <v>0</v>
      </c>
      <c r="M23" s="128">
        <v>0</v>
      </c>
      <c r="N23" s="128">
        <v>0</v>
      </c>
      <c r="O23" s="128">
        <v>0</v>
      </c>
    </row>
    <row r="24" spans="1:16">
      <c r="A24" s="275" t="s">
        <v>643</v>
      </c>
      <c r="B24" s="275"/>
      <c r="C24" s="275"/>
      <c r="D24" s="275"/>
      <c r="E24" s="275"/>
      <c r="F24" s="275"/>
      <c r="G24" s="275"/>
      <c r="H24" s="275"/>
      <c r="I24" s="275"/>
      <c r="J24" s="275"/>
    </row>
    <row r="25" spans="1:16" ht="34.5" customHeight="1">
      <c r="A25" s="276" t="s">
        <v>307</v>
      </c>
      <c r="B25" s="276"/>
      <c r="C25" s="276"/>
      <c r="D25" s="276"/>
      <c r="E25" s="276"/>
      <c r="F25" s="276"/>
      <c r="G25" s="276"/>
      <c r="H25" s="276"/>
      <c r="I25" s="276"/>
      <c r="J25" s="276"/>
    </row>
  </sheetData>
  <mergeCells count="4">
    <mergeCell ref="A24:J24"/>
    <mergeCell ref="A25:J25"/>
    <mergeCell ref="A1:O1"/>
    <mergeCell ref="A2:O2"/>
  </mergeCells>
  <printOptions horizontalCentered="1"/>
  <pageMargins left="0.9" right="0.9" top="0.8" bottom="1.2" header="0.5" footer="0.5"/>
  <pageSetup paperSize="213"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2"/>
  <sheetViews>
    <sheetView tabSelected="1" view="pageBreakPreview" zoomScaleSheetLayoutView="100" workbookViewId="0">
      <pane ySplit="6" topLeftCell="A85" activePane="bottomLeft" state="frozen"/>
      <selection activeCell="AK40" sqref="AK40"/>
      <selection pane="bottomLeft" activeCell="I113" sqref="I113"/>
    </sheetView>
  </sheetViews>
  <sheetFormatPr defaultRowHeight="9"/>
  <cols>
    <col min="1" max="1" width="13.83203125" style="150" customWidth="1"/>
    <col min="2" max="2" width="44.83203125" style="150" customWidth="1"/>
    <col min="3" max="3" width="15.83203125" style="152" customWidth="1"/>
    <col min="4" max="4" width="14.33203125" style="151" customWidth="1"/>
    <col min="5" max="5" width="14.1640625" style="46" customWidth="1"/>
    <col min="6" max="6" width="15.33203125" style="46" customWidth="1"/>
    <col min="7" max="7" width="11.5" style="150" customWidth="1"/>
    <col min="8" max="16384" width="9.33203125" style="46"/>
  </cols>
  <sheetData>
    <row r="1" spans="1:7" s="214" customFormat="1" ht="14.1" customHeight="1">
      <c r="A1" s="233" t="s">
        <v>310</v>
      </c>
      <c r="B1" s="232"/>
      <c r="C1" s="231"/>
      <c r="D1" s="230"/>
      <c r="E1" s="229"/>
      <c r="F1" s="229"/>
      <c r="G1" s="228"/>
    </row>
    <row r="2" spans="1:7" s="214" customFormat="1" ht="14.1" customHeight="1">
      <c r="A2" s="227"/>
      <c r="B2" s="226"/>
      <c r="C2" s="225"/>
      <c r="D2" s="224"/>
      <c r="E2" s="223"/>
      <c r="F2" s="223"/>
      <c r="G2" s="222"/>
    </row>
    <row r="3" spans="1:7" s="214" customFormat="1" ht="14.1" customHeight="1">
      <c r="A3" s="227"/>
      <c r="B3" s="226"/>
      <c r="C3" s="225"/>
      <c r="D3" s="224"/>
      <c r="E3" s="223"/>
      <c r="F3" s="223"/>
      <c r="G3" s="222"/>
    </row>
    <row r="4" spans="1:7" s="214" customFormat="1" ht="14.1" customHeight="1">
      <c r="A4" s="221" t="s">
        <v>0</v>
      </c>
      <c r="B4" s="220"/>
      <c r="C4" s="219"/>
      <c r="D4" s="218"/>
      <c r="E4" s="217"/>
      <c r="F4" s="216"/>
      <c r="G4" s="215"/>
    </row>
    <row r="5" spans="1:7">
      <c r="A5" s="161" t="s">
        <v>43</v>
      </c>
      <c r="B5" s="161" t="s">
        <v>44</v>
      </c>
      <c r="C5" s="280" t="s">
        <v>45</v>
      </c>
      <c r="D5" s="281"/>
      <c r="E5" s="162" t="s">
        <v>46</v>
      </c>
      <c r="F5" s="162" t="s">
        <v>47</v>
      </c>
      <c r="G5" s="161" t="s">
        <v>48</v>
      </c>
    </row>
    <row r="6" spans="1:7">
      <c r="A6" s="154" t="s">
        <v>49</v>
      </c>
      <c r="B6" s="154" t="s">
        <v>49</v>
      </c>
      <c r="C6" s="159" t="s">
        <v>50</v>
      </c>
      <c r="D6" s="160" t="s">
        <v>51</v>
      </c>
      <c r="E6" s="159" t="s">
        <v>52</v>
      </c>
      <c r="F6" s="159" t="s">
        <v>53</v>
      </c>
      <c r="G6" s="154" t="s">
        <v>54</v>
      </c>
    </row>
    <row r="7" spans="1:7" ht="9" customHeight="1">
      <c r="A7" s="161" t="s">
        <v>55</v>
      </c>
      <c r="B7" s="213" t="s">
        <v>56</v>
      </c>
      <c r="C7" s="148">
        <v>1131</v>
      </c>
      <c r="D7" s="148">
        <v>0</v>
      </c>
      <c r="E7" s="148">
        <v>0</v>
      </c>
      <c r="F7" s="148">
        <v>0</v>
      </c>
      <c r="G7" s="161"/>
    </row>
    <row r="8" spans="1:7" ht="9" customHeight="1">
      <c r="A8" s="155"/>
      <c r="B8" s="200">
        <v>8</v>
      </c>
      <c r="C8" s="141">
        <v>350</v>
      </c>
      <c r="D8" s="141">
        <v>0</v>
      </c>
      <c r="E8" s="141">
        <v>0</v>
      </c>
      <c r="F8" s="141">
        <v>0</v>
      </c>
      <c r="G8" s="155">
        <v>182</v>
      </c>
    </row>
    <row r="9" spans="1:7" ht="9" customHeight="1">
      <c r="A9" s="155" t="s">
        <v>57</v>
      </c>
      <c r="B9" s="212" t="s">
        <v>58</v>
      </c>
      <c r="C9" s="141">
        <v>3653</v>
      </c>
      <c r="D9" s="141">
        <v>700</v>
      </c>
      <c r="E9" s="141">
        <v>0</v>
      </c>
      <c r="F9" s="141">
        <v>0</v>
      </c>
      <c r="G9" s="155"/>
    </row>
    <row r="10" spans="1:7" ht="9" customHeight="1">
      <c r="A10" s="155"/>
      <c r="B10" s="200" t="s">
        <v>59</v>
      </c>
      <c r="C10" s="141">
        <v>100</v>
      </c>
      <c r="D10" s="141">
        <v>50</v>
      </c>
      <c r="E10" s="141">
        <v>0</v>
      </c>
      <c r="F10" s="141">
        <v>0</v>
      </c>
      <c r="G10" s="155">
        <v>182</v>
      </c>
    </row>
    <row r="11" spans="1:7" ht="9" customHeight="1">
      <c r="A11" s="155" t="s">
        <v>60</v>
      </c>
      <c r="B11" s="200" t="s">
        <v>61</v>
      </c>
      <c r="C11" s="141">
        <v>5634</v>
      </c>
      <c r="D11" s="141">
        <v>430</v>
      </c>
      <c r="E11" s="141">
        <v>3640</v>
      </c>
      <c r="F11" s="141">
        <v>2100</v>
      </c>
      <c r="G11" s="155">
        <v>91</v>
      </c>
    </row>
    <row r="12" spans="1:7" ht="9" customHeight="1">
      <c r="A12" s="155"/>
      <c r="B12" s="200" t="s">
        <v>62</v>
      </c>
      <c r="C12" s="141">
        <v>950</v>
      </c>
      <c r="D12" s="141">
        <v>0</v>
      </c>
      <c r="E12" s="141">
        <v>120</v>
      </c>
      <c r="F12" s="141">
        <v>110</v>
      </c>
      <c r="G12" s="155">
        <v>182</v>
      </c>
    </row>
    <row r="13" spans="1:7" ht="9" customHeight="1">
      <c r="A13" s="155" t="s">
        <v>63</v>
      </c>
      <c r="B13" s="200" t="s">
        <v>64</v>
      </c>
      <c r="C13" s="141">
        <v>9368.4</v>
      </c>
      <c r="D13" s="141">
        <v>1132.2</v>
      </c>
      <c r="E13" s="141">
        <v>11304.5</v>
      </c>
      <c r="F13" s="141">
        <v>8211.7000000000007</v>
      </c>
      <c r="G13" s="155">
        <v>91</v>
      </c>
    </row>
    <row r="14" spans="1:7" ht="9" customHeight="1">
      <c r="A14" s="155"/>
      <c r="B14" s="200" t="s">
        <v>65</v>
      </c>
      <c r="C14" s="141">
        <v>450</v>
      </c>
      <c r="D14" s="141">
        <v>0</v>
      </c>
      <c r="E14" s="141">
        <v>340</v>
      </c>
      <c r="F14" s="141">
        <v>125</v>
      </c>
      <c r="G14" s="155">
        <v>182</v>
      </c>
    </row>
    <row r="15" spans="1:7" ht="9" customHeight="1">
      <c r="A15" s="155" t="s">
        <v>66</v>
      </c>
      <c r="B15" s="200" t="s">
        <v>67</v>
      </c>
      <c r="C15" s="141">
        <v>15292.8</v>
      </c>
      <c r="D15" s="141">
        <v>870</v>
      </c>
      <c r="E15" s="141">
        <v>22876.7</v>
      </c>
      <c r="F15" s="141">
        <v>14919.05</v>
      </c>
      <c r="G15" s="155">
        <v>91</v>
      </c>
    </row>
    <row r="16" spans="1:7" ht="9" customHeight="1">
      <c r="A16" s="155" t="s">
        <v>68</v>
      </c>
      <c r="B16" s="200" t="s">
        <v>69</v>
      </c>
      <c r="C16" s="141">
        <v>19075.900000000001</v>
      </c>
      <c r="D16" s="141">
        <v>813.1</v>
      </c>
      <c r="E16" s="141">
        <v>37085.1</v>
      </c>
      <c r="F16" s="141">
        <v>19109.3</v>
      </c>
      <c r="G16" s="155">
        <v>91</v>
      </c>
    </row>
    <row r="17" spans="1:7" ht="9" customHeight="1">
      <c r="A17" s="155" t="s">
        <v>70</v>
      </c>
      <c r="B17" s="200" t="s">
        <v>71</v>
      </c>
      <c r="C17" s="141">
        <v>20865.2</v>
      </c>
      <c r="D17" s="141">
        <v>1176.2449999999999</v>
      </c>
      <c r="E17" s="141">
        <v>23267.491000000002</v>
      </c>
      <c r="F17" s="141">
        <v>18254.900000000001</v>
      </c>
      <c r="G17" s="155">
        <v>91</v>
      </c>
    </row>
    <row r="18" spans="1:7" ht="9" customHeight="1">
      <c r="A18" s="155" t="s">
        <v>72</v>
      </c>
      <c r="B18" s="200" t="s">
        <v>73</v>
      </c>
      <c r="C18" s="141">
        <v>25370.18</v>
      </c>
      <c r="D18" s="141">
        <v>750</v>
      </c>
      <c r="E18" s="141">
        <v>25257.373</v>
      </c>
      <c r="F18" s="141">
        <v>17568.742999999999</v>
      </c>
      <c r="G18" s="155">
        <v>91</v>
      </c>
    </row>
    <row r="19" spans="1:7" ht="9" customHeight="1">
      <c r="A19" s="155" t="s">
        <v>74</v>
      </c>
      <c r="B19" s="200" t="s">
        <v>75</v>
      </c>
      <c r="C19" s="141">
        <v>28629.98</v>
      </c>
      <c r="D19" s="141">
        <v>420</v>
      </c>
      <c r="E19" s="141">
        <v>40096.608</v>
      </c>
      <c r="F19" s="141">
        <v>24080.749</v>
      </c>
      <c r="G19" s="155">
        <v>91</v>
      </c>
    </row>
    <row r="20" spans="1:7" s="150" customFormat="1" ht="9" customHeight="1">
      <c r="A20" s="155"/>
      <c r="B20" s="211" t="s">
        <v>76</v>
      </c>
      <c r="C20" s="141">
        <v>550</v>
      </c>
      <c r="D20" s="141">
        <v>4079.98</v>
      </c>
      <c r="E20" s="141">
        <v>1681</v>
      </c>
      <c r="F20" s="141">
        <v>651.66700000000003</v>
      </c>
      <c r="G20" s="155">
        <v>364</v>
      </c>
    </row>
    <row r="21" spans="1:7" ht="9" customHeight="1">
      <c r="A21" s="155" t="s">
        <v>77</v>
      </c>
      <c r="B21" s="200" t="s">
        <v>78</v>
      </c>
      <c r="C21" s="141">
        <v>28550.18</v>
      </c>
      <c r="D21" s="141">
        <v>500</v>
      </c>
      <c r="E21" s="141">
        <v>42932.5</v>
      </c>
      <c r="F21" s="141">
        <v>25835.45</v>
      </c>
      <c r="G21" s="155">
        <v>91</v>
      </c>
    </row>
    <row r="22" spans="1:7" ht="9" customHeight="1">
      <c r="A22" s="155" t="s">
        <v>49</v>
      </c>
      <c r="B22" s="200" t="s">
        <v>79</v>
      </c>
      <c r="C22" s="141">
        <v>1080</v>
      </c>
      <c r="D22" s="141">
        <v>750</v>
      </c>
      <c r="E22" s="141">
        <v>2563.002</v>
      </c>
      <c r="F22" s="141">
        <v>1435</v>
      </c>
      <c r="G22" s="155">
        <v>364</v>
      </c>
    </row>
    <row r="23" spans="1:7" ht="9" customHeight="1">
      <c r="A23" s="155" t="s">
        <v>80</v>
      </c>
      <c r="B23" s="200" t="s">
        <v>81</v>
      </c>
      <c r="C23" s="141">
        <v>31250.18</v>
      </c>
      <c r="D23" s="141">
        <v>500</v>
      </c>
      <c r="E23" s="141">
        <v>73932.800000000003</v>
      </c>
      <c r="F23" s="141">
        <v>28649.87</v>
      </c>
      <c r="G23" s="155">
        <v>91</v>
      </c>
    </row>
    <row r="24" spans="1:7" ht="9" customHeight="1">
      <c r="A24" s="155"/>
      <c r="B24" s="200" t="s">
        <v>82</v>
      </c>
      <c r="C24" s="141">
        <v>1670</v>
      </c>
      <c r="D24" s="141">
        <v>1700</v>
      </c>
      <c r="E24" s="141">
        <v>8998.51</v>
      </c>
      <c r="F24" s="141">
        <v>3124.5</v>
      </c>
      <c r="G24" s="155">
        <v>364</v>
      </c>
    </row>
    <row r="25" spans="1:7" s="150" customFormat="1" ht="9" customHeight="1">
      <c r="A25" s="210" t="s">
        <v>83</v>
      </c>
      <c r="B25" s="200" t="s">
        <v>84</v>
      </c>
      <c r="C25" s="142">
        <v>34860.19</v>
      </c>
      <c r="D25" s="142">
        <v>1530</v>
      </c>
      <c r="E25" s="142">
        <v>71206</v>
      </c>
      <c r="F25" s="142">
        <v>35059.74</v>
      </c>
      <c r="G25" s="155">
        <v>91</v>
      </c>
    </row>
    <row r="26" spans="1:7" s="150" customFormat="1" ht="9" customHeight="1">
      <c r="A26" s="155"/>
      <c r="B26" s="209" t="s">
        <v>449</v>
      </c>
      <c r="C26" s="147">
        <v>3374</v>
      </c>
      <c r="D26" s="147">
        <v>980</v>
      </c>
      <c r="E26" s="147">
        <v>10440</v>
      </c>
      <c r="F26" s="147">
        <v>4107.5</v>
      </c>
      <c r="G26" s="200">
        <v>364</v>
      </c>
    </row>
    <row r="27" spans="1:7" s="150" customFormat="1" ht="9" customHeight="1">
      <c r="A27" s="155" t="s">
        <v>85</v>
      </c>
      <c r="B27" s="209" t="s">
        <v>86</v>
      </c>
      <c r="C27" s="142">
        <v>29227.635000000006</v>
      </c>
      <c r="D27" s="142">
        <v>600</v>
      </c>
      <c r="E27" s="142">
        <v>54433.744999999995</v>
      </c>
      <c r="F27" s="142">
        <v>27668.29</v>
      </c>
      <c r="G27" s="155">
        <v>91</v>
      </c>
    </row>
    <row r="28" spans="1:7" s="150" customFormat="1" ht="9" customHeight="1">
      <c r="A28" s="155"/>
      <c r="B28" s="209" t="s">
        <v>87</v>
      </c>
      <c r="C28" s="142">
        <v>4350</v>
      </c>
      <c r="D28" s="146">
        <v>1600</v>
      </c>
      <c r="E28" s="146">
        <v>14788</v>
      </c>
      <c r="F28" s="146">
        <v>5950</v>
      </c>
      <c r="G28" s="155">
        <v>364</v>
      </c>
    </row>
    <row r="29" spans="1:7" s="150" customFormat="1" ht="9" customHeight="1">
      <c r="A29" s="155" t="s">
        <v>88</v>
      </c>
      <c r="B29" s="200" t="s">
        <v>89</v>
      </c>
      <c r="C29" s="142">
        <v>42330.18</v>
      </c>
      <c r="D29" s="142">
        <v>500</v>
      </c>
      <c r="E29" s="142">
        <v>87706.334999999992</v>
      </c>
      <c r="F29" s="142">
        <v>36196.269999999997</v>
      </c>
      <c r="G29" s="155">
        <v>91</v>
      </c>
    </row>
    <row r="30" spans="1:7" s="150" customFormat="1" ht="9" customHeight="1">
      <c r="A30" s="155"/>
      <c r="B30" s="200" t="s">
        <v>90</v>
      </c>
      <c r="C30" s="142">
        <v>5950</v>
      </c>
      <c r="D30" s="142">
        <v>1000</v>
      </c>
      <c r="E30" s="142">
        <v>16791.998</v>
      </c>
      <c r="F30" s="142">
        <v>6815</v>
      </c>
      <c r="G30" s="155">
        <v>364</v>
      </c>
    </row>
    <row r="31" spans="1:7" ht="9" customHeight="1">
      <c r="A31" s="155" t="s">
        <v>91</v>
      </c>
      <c r="B31" s="200" t="s">
        <v>92</v>
      </c>
      <c r="C31" s="142">
        <v>42570.2</v>
      </c>
      <c r="D31" s="142">
        <v>0</v>
      </c>
      <c r="E31" s="142">
        <v>80545.399999999994</v>
      </c>
      <c r="F31" s="142">
        <v>38658.1</v>
      </c>
      <c r="G31" s="155">
        <v>91</v>
      </c>
    </row>
    <row r="32" spans="1:7">
      <c r="A32" s="155"/>
      <c r="B32" s="200" t="s">
        <v>93</v>
      </c>
      <c r="C32" s="141">
        <v>20069.5</v>
      </c>
      <c r="D32" s="141">
        <v>2831.5</v>
      </c>
      <c r="E32" s="141">
        <v>30529</v>
      </c>
      <c r="F32" s="141">
        <v>16812.8</v>
      </c>
      <c r="G32" s="155">
        <v>364</v>
      </c>
    </row>
    <row r="33" spans="1:7">
      <c r="A33" s="155"/>
      <c r="B33" s="200" t="s">
        <v>94</v>
      </c>
      <c r="C33" s="141">
        <v>1550</v>
      </c>
      <c r="D33" s="141">
        <v>0</v>
      </c>
      <c r="E33" s="141">
        <v>5560</v>
      </c>
      <c r="F33" s="141">
        <v>1250</v>
      </c>
      <c r="G33" s="155">
        <v>28</v>
      </c>
    </row>
    <row r="34" spans="1:7">
      <c r="A34" s="155" t="s">
        <v>95</v>
      </c>
      <c r="B34" s="200" t="s">
        <v>96</v>
      </c>
      <c r="C34" s="141">
        <v>34621</v>
      </c>
      <c r="D34" s="141">
        <v>300</v>
      </c>
      <c r="E34" s="141">
        <v>60840</v>
      </c>
      <c r="F34" s="141">
        <v>30572.5</v>
      </c>
      <c r="G34" s="155">
        <v>91</v>
      </c>
    </row>
    <row r="35" spans="1:7" ht="9" customHeight="1">
      <c r="A35" s="155"/>
      <c r="B35" s="200" t="s">
        <v>97</v>
      </c>
      <c r="C35" s="141">
        <v>2800</v>
      </c>
      <c r="D35" s="141">
        <v>0</v>
      </c>
      <c r="E35" s="141">
        <v>5440</v>
      </c>
      <c r="F35" s="141">
        <v>2100</v>
      </c>
      <c r="G35" s="155">
        <v>182</v>
      </c>
    </row>
    <row r="36" spans="1:7" ht="9" customHeight="1">
      <c r="A36" s="155"/>
      <c r="B36" s="200"/>
      <c r="C36" s="141">
        <v>13518.657999999999</v>
      </c>
      <c r="D36" s="141">
        <v>3400</v>
      </c>
      <c r="E36" s="141">
        <v>46658</v>
      </c>
      <c r="F36" s="141">
        <v>14706.057999999999</v>
      </c>
      <c r="G36" s="155">
        <v>364</v>
      </c>
    </row>
    <row r="37" spans="1:7" ht="9" customHeight="1">
      <c r="A37" s="155"/>
      <c r="B37" s="200"/>
      <c r="C37" s="141">
        <v>13000</v>
      </c>
      <c r="D37" s="141">
        <v>0</v>
      </c>
      <c r="E37" s="141">
        <v>15610</v>
      </c>
      <c r="F37" s="141">
        <v>8662.5</v>
      </c>
      <c r="G37" s="155" t="s">
        <v>98</v>
      </c>
    </row>
    <row r="38" spans="1:7" s="191" customFormat="1" ht="9" customHeight="1">
      <c r="A38" s="192"/>
      <c r="B38" s="194" t="s">
        <v>99</v>
      </c>
      <c r="C38" s="144">
        <f>SUM(C33:C37)</f>
        <v>65489.657999999996</v>
      </c>
      <c r="D38" s="144">
        <f>SUM(D33:D37)</f>
        <v>3700</v>
      </c>
      <c r="E38" s="144">
        <f>SUM(E33:E37)</f>
        <v>134108</v>
      </c>
      <c r="F38" s="144">
        <f>SUM(F33:F37)</f>
        <v>57291.057999999997</v>
      </c>
      <c r="G38" s="192"/>
    </row>
    <row r="39" spans="1:7" ht="3.95" customHeight="1">
      <c r="A39" s="155"/>
      <c r="B39" s="200"/>
      <c r="C39" s="141"/>
      <c r="D39" s="141"/>
      <c r="E39" s="141"/>
      <c r="F39" s="141"/>
      <c r="G39" s="155"/>
    </row>
    <row r="40" spans="1:7" ht="9" customHeight="1">
      <c r="A40" s="155" t="s">
        <v>100</v>
      </c>
      <c r="B40" s="200" t="s">
        <v>101</v>
      </c>
      <c r="C40" s="142">
        <v>30480</v>
      </c>
      <c r="D40" s="142">
        <v>0</v>
      </c>
      <c r="E40" s="142">
        <v>57780</v>
      </c>
      <c r="F40" s="142">
        <v>27351</v>
      </c>
      <c r="G40" s="155">
        <v>91</v>
      </c>
    </row>
    <row r="41" spans="1:7" ht="9" customHeight="1">
      <c r="A41" s="155"/>
      <c r="B41" s="200" t="s">
        <v>102</v>
      </c>
      <c r="C41" s="145"/>
      <c r="D41" s="145"/>
      <c r="E41" s="145"/>
      <c r="F41" s="145"/>
      <c r="G41" s="155"/>
    </row>
    <row r="42" spans="1:7" ht="9" customHeight="1">
      <c r="A42" s="155"/>
      <c r="B42" s="200" t="s">
        <v>103</v>
      </c>
      <c r="C42" s="145"/>
      <c r="D42" s="145"/>
      <c r="E42" s="145"/>
      <c r="F42" s="145"/>
      <c r="G42" s="155"/>
    </row>
    <row r="43" spans="1:7" ht="9" customHeight="1">
      <c r="A43" s="155"/>
      <c r="B43" s="200" t="s">
        <v>104</v>
      </c>
      <c r="C43" s="145"/>
      <c r="D43" s="145"/>
      <c r="E43" s="145"/>
      <c r="F43" s="145"/>
      <c r="G43" s="155"/>
    </row>
    <row r="44" spans="1:7" ht="9" customHeight="1">
      <c r="A44" s="155"/>
      <c r="B44" s="200" t="s">
        <v>105</v>
      </c>
      <c r="C44" s="142">
        <v>22563.1</v>
      </c>
      <c r="D44" s="142">
        <v>3041.2</v>
      </c>
      <c r="E44" s="142">
        <v>55030</v>
      </c>
      <c r="F44" s="142">
        <v>25391.8</v>
      </c>
      <c r="G44" s="155">
        <v>364</v>
      </c>
    </row>
    <row r="45" spans="1:7" ht="9" customHeight="1">
      <c r="A45" s="155"/>
      <c r="B45" s="200" t="s">
        <v>106</v>
      </c>
      <c r="C45" s="142">
        <v>1650</v>
      </c>
      <c r="D45" s="142">
        <v>300</v>
      </c>
      <c r="E45" s="142">
        <v>3280</v>
      </c>
      <c r="F45" s="142">
        <v>1300</v>
      </c>
      <c r="G45" s="155">
        <v>28</v>
      </c>
    </row>
    <row r="46" spans="1:7" ht="9" customHeight="1">
      <c r="A46" s="155"/>
      <c r="B46" s="194"/>
      <c r="C46" s="142">
        <v>17949</v>
      </c>
      <c r="D46" s="142">
        <v>4730</v>
      </c>
      <c r="E46" s="142">
        <v>35950</v>
      </c>
      <c r="F46" s="142">
        <v>17770</v>
      </c>
      <c r="G46" s="155" t="s">
        <v>98</v>
      </c>
    </row>
    <row r="47" spans="1:7" ht="9" customHeight="1">
      <c r="A47" s="155"/>
      <c r="B47" s="194" t="s">
        <v>99</v>
      </c>
      <c r="C47" s="144">
        <f>SUM(C40:C46)</f>
        <v>72642.100000000006</v>
      </c>
      <c r="D47" s="144">
        <f>SUM(D40:D46)</f>
        <v>8071.2</v>
      </c>
      <c r="E47" s="144">
        <f>SUM(E40:E46)</f>
        <v>152040</v>
      </c>
      <c r="F47" s="144">
        <f>SUM(F40:F46)</f>
        <v>71812.800000000003</v>
      </c>
      <c r="G47" s="155"/>
    </row>
    <row r="48" spans="1:7" ht="3.95" customHeight="1">
      <c r="A48" s="155"/>
      <c r="B48" s="200"/>
      <c r="C48" s="142"/>
      <c r="D48" s="142"/>
      <c r="E48" s="142"/>
      <c r="F48" s="142"/>
      <c r="G48" s="155"/>
    </row>
    <row r="49" spans="1:7" ht="9" customHeight="1">
      <c r="A49" s="155" t="s">
        <v>107</v>
      </c>
      <c r="B49" s="200" t="s">
        <v>108</v>
      </c>
      <c r="C49" s="142">
        <v>3300</v>
      </c>
      <c r="D49" s="142">
        <v>0</v>
      </c>
      <c r="E49" s="142">
        <v>6130</v>
      </c>
      <c r="F49" s="142">
        <v>3120</v>
      </c>
      <c r="G49" s="155">
        <v>28</v>
      </c>
    </row>
    <row r="50" spans="1:7" ht="9" customHeight="1">
      <c r="A50" s="155"/>
      <c r="B50" s="200" t="s">
        <v>109</v>
      </c>
      <c r="C50" s="142">
        <v>30240</v>
      </c>
      <c r="D50" s="142">
        <v>5290</v>
      </c>
      <c r="E50" s="142">
        <v>53800</v>
      </c>
      <c r="F50" s="142">
        <v>27805</v>
      </c>
      <c r="G50" s="155">
        <v>91</v>
      </c>
    </row>
    <row r="51" spans="1:7" ht="9" customHeight="1">
      <c r="A51" s="155"/>
      <c r="B51" s="200" t="s">
        <v>110</v>
      </c>
      <c r="C51" s="141">
        <v>23569.3</v>
      </c>
      <c r="D51" s="141">
        <v>10334.200000000001</v>
      </c>
      <c r="E51" s="141">
        <v>72883</v>
      </c>
      <c r="F51" s="141">
        <v>38784</v>
      </c>
      <c r="G51" s="155">
        <v>364</v>
      </c>
    </row>
    <row r="52" spans="1:7" ht="9" customHeight="1">
      <c r="A52" s="155"/>
      <c r="B52" s="200"/>
      <c r="C52" s="141">
        <v>6310</v>
      </c>
      <c r="D52" s="141">
        <v>0</v>
      </c>
      <c r="E52" s="141">
        <v>12350</v>
      </c>
      <c r="F52" s="141">
        <v>5580</v>
      </c>
      <c r="G52" s="155" t="s">
        <v>111</v>
      </c>
    </row>
    <row r="53" spans="1:7" s="191" customFormat="1" ht="9" customHeight="1">
      <c r="A53" s="192"/>
      <c r="B53" s="194" t="s">
        <v>99</v>
      </c>
      <c r="C53" s="144">
        <v>63419.3</v>
      </c>
      <c r="D53" s="144">
        <v>15624.2</v>
      </c>
      <c r="E53" s="144">
        <v>145163</v>
      </c>
      <c r="F53" s="144">
        <v>75289</v>
      </c>
      <c r="G53" s="192"/>
    </row>
    <row r="54" spans="1:7" ht="3.95" customHeight="1">
      <c r="A54" s="155"/>
      <c r="B54" s="200"/>
      <c r="C54" s="142"/>
      <c r="D54" s="142"/>
      <c r="E54" s="142"/>
      <c r="F54" s="142"/>
      <c r="G54" s="155"/>
    </row>
    <row r="55" spans="1:7" ht="9" customHeight="1">
      <c r="A55" s="155"/>
      <c r="B55" s="200" t="s">
        <v>112</v>
      </c>
      <c r="C55" s="142">
        <v>4600</v>
      </c>
      <c r="D55" s="142">
        <v>500</v>
      </c>
      <c r="E55" s="142">
        <v>8471</v>
      </c>
      <c r="F55" s="142">
        <v>5100</v>
      </c>
      <c r="G55" s="155">
        <v>28</v>
      </c>
    </row>
    <row r="56" spans="1:7" ht="9" customHeight="1">
      <c r="A56" s="155" t="s">
        <v>113</v>
      </c>
      <c r="B56" s="200" t="s">
        <v>114</v>
      </c>
      <c r="C56" s="142">
        <v>31296</v>
      </c>
      <c r="D56" s="142">
        <v>3510</v>
      </c>
      <c r="E56" s="142">
        <v>85980</v>
      </c>
      <c r="F56" s="142">
        <v>35940</v>
      </c>
      <c r="G56" s="155">
        <v>91</v>
      </c>
    </row>
    <row r="57" spans="1:7" ht="9" customHeight="1">
      <c r="A57" s="155"/>
      <c r="B57" s="200" t="s">
        <v>115</v>
      </c>
      <c r="C57" s="142">
        <v>32136.5</v>
      </c>
      <c r="D57" s="142">
        <v>3680</v>
      </c>
      <c r="E57" s="142">
        <v>81959.7</v>
      </c>
      <c r="F57" s="142">
        <v>35816.5</v>
      </c>
      <c r="G57" s="155">
        <v>364</v>
      </c>
    </row>
    <row r="58" spans="1:7" ht="9" customHeight="1">
      <c r="A58" s="155"/>
      <c r="B58" s="200" t="s">
        <v>116</v>
      </c>
      <c r="C58" s="142">
        <v>4960</v>
      </c>
      <c r="D58" s="142">
        <v>4000</v>
      </c>
      <c r="E58" s="142">
        <v>13390</v>
      </c>
      <c r="F58" s="142">
        <v>7850</v>
      </c>
      <c r="G58" s="155">
        <v>182</v>
      </c>
    </row>
    <row r="59" spans="1:7" ht="9" customHeight="1">
      <c r="A59" s="155"/>
      <c r="B59" s="194" t="s">
        <v>99</v>
      </c>
      <c r="C59" s="144">
        <v>72992.5</v>
      </c>
      <c r="D59" s="144">
        <v>11690</v>
      </c>
      <c r="E59" s="144">
        <v>189800.7</v>
      </c>
      <c r="F59" s="144">
        <v>84706.5</v>
      </c>
      <c r="G59" s="155"/>
    </row>
    <row r="60" spans="1:7" ht="3.95" customHeight="1">
      <c r="A60" s="155"/>
      <c r="B60" s="194"/>
      <c r="C60" s="144"/>
      <c r="D60" s="144"/>
      <c r="E60" s="144"/>
      <c r="F60" s="144"/>
      <c r="G60" s="155"/>
    </row>
    <row r="61" spans="1:7" ht="9" customHeight="1">
      <c r="A61" s="155"/>
      <c r="B61" s="200" t="s">
        <v>117</v>
      </c>
      <c r="C61" s="142">
        <v>9100</v>
      </c>
      <c r="D61" s="142">
        <v>0</v>
      </c>
      <c r="E61" s="142">
        <v>20860</v>
      </c>
      <c r="F61" s="142">
        <v>9100</v>
      </c>
      <c r="G61" s="155">
        <v>28</v>
      </c>
    </row>
    <row r="62" spans="1:7" ht="9" customHeight="1">
      <c r="A62" s="155" t="s">
        <v>118</v>
      </c>
      <c r="B62" s="200" t="s">
        <v>119</v>
      </c>
      <c r="C62" s="142">
        <v>28310</v>
      </c>
      <c r="D62" s="142">
        <v>3000</v>
      </c>
      <c r="E62" s="142">
        <v>63333.5</v>
      </c>
      <c r="F62" s="142">
        <v>31310</v>
      </c>
      <c r="G62" s="155">
        <v>91</v>
      </c>
    </row>
    <row r="63" spans="1:7" ht="9" customHeight="1">
      <c r="A63" s="155"/>
      <c r="B63" s="200" t="s">
        <v>120</v>
      </c>
      <c r="C63" s="142">
        <v>22537.200000000001</v>
      </c>
      <c r="D63" s="142">
        <v>4000</v>
      </c>
      <c r="E63" s="142">
        <v>59258.5</v>
      </c>
      <c r="F63" s="142">
        <v>26537.200000000001</v>
      </c>
      <c r="G63" s="155">
        <v>364</v>
      </c>
    </row>
    <row r="64" spans="1:7" ht="9" customHeight="1">
      <c r="A64" s="155"/>
      <c r="B64" s="200" t="s">
        <v>121</v>
      </c>
      <c r="C64" s="142">
        <v>9230</v>
      </c>
      <c r="D64" s="142">
        <v>1125</v>
      </c>
      <c r="E64" s="142">
        <v>21961.200000000001</v>
      </c>
      <c r="F64" s="142">
        <v>10355</v>
      </c>
      <c r="G64" s="155">
        <v>182</v>
      </c>
    </row>
    <row r="65" spans="1:7" s="191" customFormat="1" ht="9" customHeight="1">
      <c r="A65" s="192"/>
      <c r="B65" s="194" t="s">
        <v>99</v>
      </c>
      <c r="C65" s="144">
        <f>SUM(C61:C64)</f>
        <v>69177.2</v>
      </c>
      <c r="D65" s="144">
        <f>SUM(D61:D64)</f>
        <v>8125</v>
      </c>
      <c r="E65" s="144">
        <f>SUM(E61:E64)</f>
        <v>165413.20000000001</v>
      </c>
      <c r="F65" s="144">
        <f>SUM(F61:F64)</f>
        <v>77302.2</v>
      </c>
      <c r="G65" s="192"/>
    </row>
    <row r="66" spans="1:7" ht="3.95" customHeight="1">
      <c r="A66" s="155"/>
      <c r="B66" s="194"/>
      <c r="C66" s="144"/>
      <c r="D66" s="144"/>
      <c r="E66" s="144"/>
      <c r="F66" s="144"/>
      <c r="G66" s="155"/>
    </row>
    <row r="67" spans="1:7" ht="9" customHeight="1">
      <c r="A67" s="201"/>
      <c r="B67" s="200" t="s">
        <v>122</v>
      </c>
      <c r="C67" s="142">
        <v>11200</v>
      </c>
      <c r="D67" s="142">
        <v>2500</v>
      </c>
      <c r="E67" s="142">
        <v>41820</v>
      </c>
      <c r="F67" s="142">
        <v>13700</v>
      </c>
      <c r="G67" s="155">
        <v>28</v>
      </c>
    </row>
    <row r="68" spans="1:7" ht="9" customHeight="1">
      <c r="A68" s="155" t="s">
        <v>123</v>
      </c>
      <c r="B68" s="200" t="s">
        <v>124</v>
      </c>
      <c r="C68" s="142">
        <v>41160</v>
      </c>
      <c r="D68" s="142">
        <v>2000</v>
      </c>
      <c r="E68" s="142">
        <v>104969.5</v>
      </c>
      <c r="F68" s="142">
        <v>43160</v>
      </c>
      <c r="G68" s="155">
        <v>91</v>
      </c>
    </row>
    <row r="69" spans="1:7" ht="9" customHeight="1">
      <c r="A69" s="201"/>
      <c r="B69" s="200" t="s">
        <v>125</v>
      </c>
      <c r="C69" s="142">
        <v>41341.5</v>
      </c>
      <c r="D69" s="142">
        <v>2500</v>
      </c>
      <c r="E69" s="142">
        <v>97627.199999999997</v>
      </c>
      <c r="F69" s="142">
        <v>43841.5</v>
      </c>
      <c r="G69" s="155">
        <v>364</v>
      </c>
    </row>
    <row r="70" spans="1:7" ht="9" customHeight="1">
      <c r="A70" s="201"/>
      <c r="B70" s="200" t="s">
        <v>126</v>
      </c>
      <c r="C70" s="142">
        <v>12850</v>
      </c>
      <c r="D70" s="142">
        <v>2000</v>
      </c>
      <c r="E70" s="142">
        <v>36197.5</v>
      </c>
      <c r="F70" s="142">
        <v>14850</v>
      </c>
      <c r="G70" s="155">
        <v>182</v>
      </c>
    </row>
    <row r="71" spans="1:7" s="191" customFormat="1" ht="9" customHeight="1">
      <c r="A71" s="195"/>
      <c r="B71" s="194" t="s">
        <v>99</v>
      </c>
      <c r="C71" s="144">
        <v>106551.5</v>
      </c>
      <c r="D71" s="144">
        <v>9000</v>
      </c>
      <c r="E71" s="144">
        <v>280614.2</v>
      </c>
      <c r="F71" s="144">
        <v>115551.5</v>
      </c>
      <c r="G71" s="192"/>
    </row>
    <row r="72" spans="1:7" s="191" customFormat="1" ht="3.95" customHeight="1">
      <c r="A72" s="195"/>
      <c r="B72" s="194"/>
      <c r="C72" s="144"/>
      <c r="D72" s="144"/>
      <c r="E72" s="144"/>
      <c r="F72" s="144"/>
      <c r="G72" s="192"/>
    </row>
    <row r="73" spans="1:7" ht="9" customHeight="1">
      <c r="A73" s="201"/>
      <c r="B73" s="200" t="s">
        <v>127</v>
      </c>
      <c r="C73" s="142">
        <v>5420</v>
      </c>
      <c r="D73" s="142">
        <v>2920</v>
      </c>
      <c r="E73" s="142">
        <v>18574.5</v>
      </c>
      <c r="F73" s="142">
        <v>8265</v>
      </c>
      <c r="G73" s="155">
        <v>28</v>
      </c>
    </row>
    <row r="74" spans="1:7" ht="9" customHeight="1">
      <c r="A74" s="155" t="s">
        <v>128</v>
      </c>
      <c r="B74" s="200" t="s">
        <v>129</v>
      </c>
      <c r="C74" s="142">
        <v>50880</v>
      </c>
      <c r="D74" s="142">
        <v>9150</v>
      </c>
      <c r="E74" s="142">
        <v>112673.8</v>
      </c>
      <c r="F74" s="142">
        <v>59262</v>
      </c>
      <c r="G74" s="155">
        <v>91</v>
      </c>
    </row>
    <row r="75" spans="1:7" ht="9" customHeight="1">
      <c r="A75" s="201"/>
      <c r="B75" s="200" t="s">
        <v>130</v>
      </c>
      <c r="C75" s="142">
        <v>14350</v>
      </c>
      <c r="D75" s="142">
        <v>4559.8500000000004</v>
      </c>
      <c r="E75" s="142">
        <v>33826.6</v>
      </c>
      <c r="F75" s="142">
        <v>18587.349999999999</v>
      </c>
      <c r="G75" s="155">
        <v>182</v>
      </c>
    </row>
    <row r="76" spans="1:7" ht="9" customHeight="1">
      <c r="A76" s="201"/>
      <c r="B76" s="200" t="s">
        <v>131</v>
      </c>
      <c r="C76" s="142">
        <v>39940.300000000003</v>
      </c>
      <c r="D76" s="142">
        <v>3300</v>
      </c>
      <c r="E76" s="142">
        <v>75652.3</v>
      </c>
      <c r="F76" s="142">
        <v>42180.1</v>
      </c>
      <c r="G76" s="155">
        <v>364</v>
      </c>
    </row>
    <row r="77" spans="1:7" s="191" customFormat="1" ht="9" customHeight="1">
      <c r="A77" s="195"/>
      <c r="B77" s="194" t="s">
        <v>99</v>
      </c>
      <c r="C77" s="144">
        <v>110590.3</v>
      </c>
      <c r="D77" s="144">
        <v>19929.849999999999</v>
      </c>
      <c r="E77" s="144">
        <v>240727.2</v>
      </c>
      <c r="F77" s="144">
        <v>128294.45</v>
      </c>
      <c r="G77" s="192"/>
    </row>
    <row r="78" spans="1:7" s="191" customFormat="1" ht="3.95" customHeight="1">
      <c r="A78" s="195"/>
      <c r="B78" s="194"/>
      <c r="C78" s="144"/>
      <c r="D78" s="144"/>
      <c r="E78" s="144"/>
      <c r="F78" s="144"/>
      <c r="G78" s="192"/>
    </row>
    <row r="79" spans="1:7" ht="9" customHeight="1">
      <c r="A79" s="201"/>
      <c r="B79" s="200" t="s">
        <v>133</v>
      </c>
      <c r="C79" s="142">
        <v>31460</v>
      </c>
      <c r="D79" s="142">
        <v>0</v>
      </c>
      <c r="E79" s="142">
        <v>60730</v>
      </c>
      <c r="F79" s="142">
        <v>31200</v>
      </c>
      <c r="G79" s="155">
        <v>28</v>
      </c>
    </row>
    <row r="80" spans="1:7" ht="9" customHeight="1">
      <c r="A80" s="155" t="s">
        <v>134</v>
      </c>
      <c r="B80" s="200" t="s">
        <v>135</v>
      </c>
      <c r="C80" s="142">
        <v>87960</v>
      </c>
      <c r="D80" s="142">
        <v>7000</v>
      </c>
      <c r="E80" s="142">
        <v>176154.5</v>
      </c>
      <c r="F80" s="142">
        <v>94960</v>
      </c>
      <c r="G80" s="155">
        <v>91</v>
      </c>
    </row>
    <row r="81" spans="1:7" ht="9" customHeight="1">
      <c r="A81" s="201"/>
      <c r="B81" s="200" t="s">
        <v>136</v>
      </c>
      <c r="C81" s="142">
        <v>23969.7</v>
      </c>
      <c r="D81" s="142">
        <v>3496.6</v>
      </c>
      <c r="E81" s="142">
        <v>54644.5</v>
      </c>
      <c r="F81" s="142">
        <v>27466.3</v>
      </c>
      <c r="G81" s="155">
        <v>182</v>
      </c>
    </row>
    <row r="82" spans="1:7" ht="9" customHeight="1">
      <c r="A82" s="201"/>
      <c r="B82" s="200" t="s">
        <v>137</v>
      </c>
      <c r="C82" s="142">
        <v>42740.3</v>
      </c>
      <c r="D82" s="142">
        <v>4500</v>
      </c>
      <c r="E82" s="142">
        <v>109630.39999999999</v>
      </c>
      <c r="F82" s="142">
        <v>47240.3</v>
      </c>
      <c r="G82" s="155">
        <v>364</v>
      </c>
    </row>
    <row r="83" spans="1:7" s="191" customFormat="1" ht="9" customHeight="1">
      <c r="A83" s="195"/>
      <c r="B83" s="194" t="s">
        <v>99</v>
      </c>
      <c r="C83" s="144">
        <v>186130</v>
      </c>
      <c r="D83" s="144">
        <v>14996.6</v>
      </c>
      <c r="E83" s="144">
        <v>401159.4</v>
      </c>
      <c r="F83" s="144">
        <v>200866.6</v>
      </c>
      <c r="G83" s="192"/>
    </row>
    <row r="84" spans="1:7" ht="9.9499999999999993" customHeight="1">
      <c r="A84" s="208"/>
      <c r="B84" s="207"/>
      <c r="C84" s="206"/>
      <c r="D84" s="206"/>
      <c r="E84" s="206"/>
      <c r="F84" s="206"/>
      <c r="G84" s="205" t="s">
        <v>181</v>
      </c>
    </row>
    <row r="85" spans="1:7" ht="3" customHeight="1">
      <c r="A85" s="46"/>
      <c r="B85" s="204"/>
      <c r="C85" s="203"/>
      <c r="D85" s="203"/>
      <c r="E85" s="203"/>
      <c r="F85" s="203"/>
      <c r="G85" s="202"/>
    </row>
    <row r="86" spans="1:7" ht="14.1" customHeight="1">
      <c r="A86" s="179" t="s">
        <v>132</v>
      </c>
      <c r="B86" s="178"/>
      <c r="C86" s="177"/>
      <c r="D86" s="176"/>
      <c r="E86" s="175"/>
      <c r="F86" s="175"/>
      <c r="G86" s="174"/>
    </row>
    <row r="87" spans="1:7" ht="14.1" customHeight="1">
      <c r="A87" s="173"/>
      <c r="C87" s="172"/>
      <c r="E87" s="171"/>
      <c r="F87" s="171"/>
      <c r="G87" s="170"/>
    </row>
    <row r="88" spans="1:7" ht="14.1" customHeight="1">
      <c r="A88" s="173"/>
      <c r="C88" s="172"/>
      <c r="E88" s="171"/>
      <c r="F88" s="171"/>
      <c r="G88" s="170"/>
    </row>
    <row r="89" spans="1:7" ht="14.1" customHeight="1">
      <c r="A89" s="169"/>
      <c r="B89" s="168"/>
      <c r="C89" s="167"/>
      <c r="D89" s="166"/>
      <c r="E89" s="165"/>
      <c r="F89" s="164"/>
      <c r="G89" s="163"/>
    </row>
    <row r="90" spans="1:7">
      <c r="A90" s="161" t="s">
        <v>43</v>
      </c>
      <c r="B90" s="161" t="s">
        <v>44</v>
      </c>
      <c r="C90" s="280" t="s">
        <v>45</v>
      </c>
      <c r="D90" s="281"/>
      <c r="E90" s="162" t="s">
        <v>46</v>
      </c>
      <c r="F90" s="162" t="s">
        <v>47</v>
      </c>
      <c r="G90" s="161" t="s">
        <v>48</v>
      </c>
    </row>
    <row r="91" spans="1:7">
      <c r="A91" s="154" t="s">
        <v>49</v>
      </c>
      <c r="B91" s="154" t="s">
        <v>49</v>
      </c>
      <c r="C91" s="159" t="s">
        <v>50</v>
      </c>
      <c r="D91" s="160" t="s">
        <v>51</v>
      </c>
      <c r="E91" s="159" t="s">
        <v>52</v>
      </c>
      <c r="F91" s="159" t="s">
        <v>53</v>
      </c>
      <c r="G91" s="154" t="s">
        <v>54</v>
      </c>
    </row>
    <row r="92" spans="1:7" ht="9" customHeight="1">
      <c r="A92" s="201"/>
      <c r="B92" s="155" t="s">
        <v>138</v>
      </c>
      <c r="C92" s="142">
        <v>5480</v>
      </c>
      <c r="D92" s="142">
        <v>0</v>
      </c>
      <c r="E92" s="142">
        <v>17910</v>
      </c>
      <c r="F92" s="142">
        <v>5480</v>
      </c>
      <c r="G92" s="155">
        <v>28</v>
      </c>
    </row>
    <row r="93" spans="1:7" ht="9" customHeight="1">
      <c r="A93" s="155" t="s">
        <v>139</v>
      </c>
      <c r="B93" s="155" t="s">
        <v>140</v>
      </c>
      <c r="C93" s="142">
        <v>34990</v>
      </c>
      <c r="D93" s="142">
        <v>0</v>
      </c>
      <c r="E93" s="142">
        <v>85419.5</v>
      </c>
      <c r="F93" s="142">
        <v>34990</v>
      </c>
      <c r="G93" s="155">
        <v>91</v>
      </c>
    </row>
    <row r="94" spans="1:7" ht="9" customHeight="1">
      <c r="A94" s="201"/>
      <c r="B94" s="155" t="s">
        <v>141</v>
      </c>
      <c r="C94" s="142">
        <v>3325</v>
      </c>
      <c r="D94" s="142">
        <v>0</v>
      </c>
      <c r="E94" s="142">
        <v>17061.5</v>
      </c>
      <c r="F94" s="142">
        <v>3325</v>
      </c>
      <c r="G94" s="155">
        <v>182</v>
      </c>
    </row>
    <row r="95" spans="1:7" ht="18">
      <c r="A95" s="201"/>
      <c r="B95" s="200" t="s">
        <v>142</v>
      </c>
      <c r="C95" s="142">
        <v>14545</v>
      </c>
      <c r="D95" s="142">
        <v>0</v>
      </c>
      <c r="E95" s="142">
        <v>59657.5</v>
      </c>
      <c r="F95" s="142">
        <v>14545</v>
      </c>
      <c r="G95" s="155">
        <v>364</v>
      </c>
    </row>
    <row r="96" spans="1:7" ht="9" customHeight="1">
      <c r="A96" s="201"/>
      <c r="B96" s="192" t="s">
        <v>99</v>
      </c>
      <c r="C96" s="144">
        <v>58340</v>
      </c>
      <c r="D96" s="144">
        <v>0</v>
      </c>
      <c r="E96" s="144">
        <v>180048.5</v>
      </c>
      <c r="F96" s="144">
        <v>58340</v>
      </c>
      <c r="G96" s="155"/>
    </row>
    <row r="97" spans="1:7" s="191" customFormat="1" ht="3.95" customHeight="1">
      <c r="A97" s="195"/>
      <c r="B97" s="194"/>
      <c r="C97" s="144"/>
      <c r="D97" s="144"/>
      <c r="E97" s="144"/>
      <c r="F97" s="144"/>
      <c r="G97" s="192"/>
    </row>
    <row r="98" spans="1:7" ht="9" customHeight="1">
      <c r="A98" s="155" t="s">
        <v>143</v>
      </c>
      <c r="B98" s="155" t="s">
        <v>144</v>
      </c>
      <c r="C98" s="142">
        <v>19260</v>
      </c>
      <c r="D98" s="142">
        <v>3000</v>
      </c>
      <c r="E98" s="142">
        <v>74090</v>
      </c>
      <c r="F98" s="142">
        <v>22260</v>
      </c>
      <c r="G98" s="155">
        <v>28</v>
      </c>
    </row>
    <row r="99" spans="1:7" ht="9" customHeight="1">
      <c r="A99" s="155"/>
      <c r="B99" s="155" t="s">
        <v>145</v>
      </c>
      <c r="C99" s="142">
        <v>139960</v>
      </c>
      <c r="D99" s="142">
        <v>9000</v>
      </c>
      <c r="E99" s="142">
        <v>397099.1</v>
      </c>
      <c r="F99" s="142">
        <v>146978.20000000001</v>
      </c>
      <c r="G99" s="155">
        <v>91</v>
      </c>
    </row>
    <row r="100" spans="1:7" ht="9" customHeight="1">
      <c r="A100" s="155"/>
      <c r="B100" s="155" t="s">
        <v>146</v>
      </c>
      <c r="C100" s="142">
        <v>43424.100000000006</v>
      </c>
      <c r="D100" s="142">
        <v>3000</v>
      </c>
      <c r="E100" s="142">
        <v>152259.69999999998</v>
      </c>
      <c r="F100" s="142">
        <v>46424.100000000006</v>
      </c>
      <c r="G100" s="155">
        <v>182</v>
      </c>
    </row>
    <row r="101" spans="1:7" ht="27">
      <c r="A101" s="155"/>
      <c r="B101" s="200" t="s">
        <v>147</v>
      </c>
      <c r="C101" s="142">
        <v>46611.8</v>
      </c>
      <c r="D101" s="142">
        <v>4000</v>
      </c>
      <c r="E101" s="142">
        <v>157842.5</v>
      </c>
      <c r="F101" s="142">
        <v>50611.8</v>
      </c>
      <c r="G101" s="155">
        <v>364</v>
      </c>
    </row>
    <row r="102" spans="1:7" ht="9" customHeight="1">
      <c r="A102" s="199"/>
      <c r="B102" s="196" t="s">
        <v>99</v>
      </c>
      <c r="C102" s="144">
        <v>249255.90000000002</v>
      </c>
      <c r="D102" s="144">
        <v>19000</v>
      </c>
      <c r="E102" s="144">
        <v>781291.29999999993</v>
      </c>
      <c r="F102" s="144">
        <v>266274.10000000003</v>
      </c>
      <c r="G102" s="155"/>
    </row>
    <row r="103" spans="1:7" s="191" customFormat="1" ht="3.95" customHeight="1">
      <c r="A103" s="195"/>
      <c r="B103" s="194"/>
      <c r="C103" s="144"/>
      <c r="D103" s="144"/>
      <c r="E103" s="144"/>
      <c r="F103" s="144"/>
      <c r="G103" s="192"/>
    </row>
    <row r="104" spans="1:7" s="6" customFormat="1" ht="9" customHeight="1">
      <c r="A104" s="155" t="s">
        <v>148</v>
      </c>
      <c r="B104" s="198" t="s">
        <v>149</v>
      </c>
      <c r="C104" s="142">
        <v>45500</v>
      </c>
      <c r="D104" s="142">
        <v>0</v>
      </c>
      <c r="E104" s="142">
        <v>148285</v>
      </c>
      <c r="F104" s="142">
        <v>45500</v>
      </c>
      <c r="G104" s="155">
        <v>28</v>
      </c>
    </row>
    <row r="105" spans="1:7" s="6" customFormat="1" ht="9" customHeight="1">
      <c r="A105" s="155"/>
      <c r="B105" s="197" t="s">
        <v>150</v>
      </c>
      <c r="C105" s="142">
        <v>153412.79999999999</v>
      </c>
      <c r="D105" s="142">
        <v>10000</v>
      </c>
      <c r="E105" s="142">
        <v>463312.9</v>
      </c>
      <c r="F105" s="142">
        <v>160412.79999999999</v>
      </c>
      <c r="G105" s="155">
        <v>91</v>
      </c>
    </row>
    <row r="106" spans="1:7" s="6" customFormat="1" ht="9" customHeight="1">
      <c r="A106" s="155"/>
      <c r="B106" s="188" t="s">
        <v>151</v>
      </c>
      <c r="C106" s="142">
        <v>42318.35</v>
      </c>
      <c r="D106" s="142">
        <v>0</v>
      </c>
      <c r="E106" s="142">
        <v>129401.925</v>
      </c>
      <c r="F106" s="142">
        <v>42318.3</v>
      </c>
      <c r="G106" s="155">
        <v>182</v>
      </c>
    </row>
    <row r="107" spans="1:7" s="6" customFormat="1" ht="27">
      <c r="A107" s="155"/>
      <c r="B107" s="188" t="s">
        <v>448</v>
      </c>
      <c r="C107" s="142">
        <v>50611.8</v>
      </c>
      <c r="D107" s="142">
        <v>0</v>
      </c>
      <c r="E107" s="142">
        <v>174652.5</v>
      </c>
      <c r="F107" s="142">
        <v>46611.8</v>
      </c>
      <c r="G107" s="155">
        <v>364</v>
      </c>
    </row>
    <row r="108" spans="1:7" s="6" customFormat="1" ht="9" customHeight="1">
      <c r="A108" s="155"/>
      <c r="B108" s="196" t="s">
        <v>99</v>
      </c>
      <c r="C108" s="144">
        <v>291842.95</v>
      </c>
      <c r="D108" s="144">
        <v>10000</v>
      </c>
      <c r="E108" s="144">
        <v>915652.32500000007</v>
      </c>
      <c r="F108" s="144">
        <v>294842.89999999997</v>
      </c>
      <c r="G108" s="155"/>
    </row>
    <row r="109" spans="1:7" s="191" customFormat="1" ht="3.95" customHeight="1">
      <c r="A109" s="195"/>
      <c r="B109" s="194"/>
      <c r="C109" s="144"/>
      <c r="D109" s="144"/>
      <c r="E109" s="144"/>
      <c r="F109" s="144"/>
      <c r="G109" s="192"/>
    </row>
    <row r="110" spans="1:7" s="6" customFormat="1" ht="8.4499999999999993" customHeight="1">
      <c r="A110" s="155" t="s">
        <v>152</v>
      </c>
      <c r="B110" s="198" t="s">
        <v>153</v>
      </c>
      <c r="C110" s="142">
        <v>17500</v>
      </c>
      <c r="D110" s="142">
        <v>0</v>
      </c>
      <c r="E110" s="142">
        <v>55110</v>
      </c>
      <c r="F110" s="142">
        <v>17500</v>
      </c>
      <c r="G110" s="155">
        <v>28</v>
      </c>
    </row>
    <row r="111" spans="1:7" s="6" customFormat="1" ht="8.4499999999999993" customHeight="1">
      <c r="A111" s="155"/>
      <c r="B111" s="197" t="s">
        <v>154</v>
      </c>
      <c r="C111" s="142">
        <v>158802.79999999999</v>
      </c>
      <c r="D111" s="142">
        <v>10000</v>
      </c>
      <c r="E111" s="142">
        <v>533817.59999999998</v>
      </c>
      <c r="F111" s="142">
        <v>168802.8</v>
      </c>
      <c r="G111" s="155">
        <v>91</v>
      </c>
    </row>
    <row r="112" spans="1:7" s="6" customFormat="1" ht="8.4499999999999993" customHeight="1">
      <c r="A112" s="155"/>
      <c r="B112" s="188" t="s">
        <v>155</v>
      </c>
      <c r="C112" s="142">
        <v>27818.35</v>
      </c>
      <c r="D112" s="142">
        <v>0</v>
      </c>
      <c r="E112" s="142">
        <v>112895</v>
      </c>
      <c r="F112" s="142">
        <v>27818.35</v>
      </c>
      <c r="G112" s="155">
        <v>182</v>
      </c>
    </row>
    <row r="113" spans="1:7" s="6" customFormat="1" ht="27">
      <c r="A113" s="155"/>
      <c r="B113" s="188" t="s">
        <v>156</v>
      </c>
      <c r="C113" s="142">
        <v>45111.8</v>
      </c>
      <c r="D113" s="142">
        <v>0</v>
      </c>
      <c r="E113" s="142">
        <v>175550</v>
      </c>
      <c r="F113" s="142">
        <v>45111.8</v>
      </c>
      <c r="G113" s="155">
        <v>364</v>
      </c>
    </row>
    <row r="114" spans="1:7" s="6" customFormat="1" ht="8.1" customHeight="1">
      <c r="A114" s="155"/>
      <c r="B114" s="196" t="s">
        <v>99</v>
      </c>
      <c r="C114" s="144">
        <v>249232.95</v>
      </c>
      <c r="D114" s="144">
        <v>10000</v>
      </c>
      <c r="E114" s="144">
        <v>877372.6</v>
      </c>
      <c r="F114" s="144">
        <v>259232.95</v>
      </c>
      <c r="G114" s="155"/>
    </row>
    <row r="115" spans="1:7" s="191" customFormat="1" ht="3.95" customHeight="1">
      <c r="A115" s="195"/>
      <c r="B115" s="194"/>
      <c r="C115" s="144"/>
      <c r="D115" s="144"/>
      <c r="E115" s="144"/>
      <c r="F115" s="144"/>
      <c r="G115" s="192"/>
    </row>
    <row r="116" spans="1:7" s="6" customFormat="1" ht="8.4499999999999993" customHeight="1">
      <c r="A116" s="155" t="s">
        <v>157</v>
      </c>
      <c r="B116" s="198" t="s">
        <v>158</v>
      </c>
      <c r="C116" s="142">
        <v>155472.79999999999</v>
      </c>
      <c r="D116" s="142">
        <v>11000</v>
      </c>
      <c r="E116" s="142">
        <v>515001.89999999997</v>
      </c>
      <c r="F116" s="142">
        <v>161472.79999999999</v>
      </c>
      <c r="G116" s="155">
        <v>91</v>
      </c>
    </row>
    <row r="117" spans="1:7" s="6" customFormat="1" ht="8.4499999999999993" customHeight="1">
      <c r="A117" s="155"/>
      <c r="B117" s="197" t="s">
        <v>159</v>
      </c>
      <c r="C117" s="142">
        <v>19018.349999999999</v>
      </c>
      <c r="D117" s="142">
        <v>5000</v>
      </c>
      <c r="E117" s="142">
        <v>102252.175</v>
      </c>
      <c r="F117" s="142">
        <v>24018.325000000001</v>
      </c>
      <c r="G117" s="155">
        <v>182</v>
      </c>
    </row>
    <row r="118" spans="1:7" s="6" customFormat="1" ht="18">
      <c r="A118" s="155"/>
      <c r="B118" s="188" t="s">
        <v>447</v>
      </c>
      <c r="C118" s="142">
        <v>38411.800000000003</v>
      </c>
      <c r="D118" s="142">
        <v>4500</v>
      </c>
      <c r="E118" s="142">
        <v>171893.2</v>
      </c>
      <c r="F118" s="142">
        <v>42911.8</v>
      </c>
      <c r="G118" s="155">
        <v>364</v>
      </c>
    </row>
    <row r="119" spans="1:7" s="6" customFormat="1" ht="9" customHeight="1">
      <c r="A119" s="155"/>
      <c r="B119" s="196" t="s">
        <v>99</v>
      </c>
      <c r="C119" s="144">
        <v>212902.95</v>
      </c>
      <c r="D119" s="144">
        <v>20500</v>
      </c>
      <c r="E119" s="144">
        <v>789147.27499999991</v>
      </c>
      <c r="F119" s="144">
        <v>228402.92499999999</v>
      </c>
      <c r="G119" s="155"/>
    </row>
    <row r="120" spans="1:7" s="191" customFormat="1" ht="3.95" customHeight="1">
      <c r="A120" s="195"/>
      <c r="B120" s="194"/>
      <c r="C120" s="144"/>
      <c r="D120" s="144"/>
      <c r="E120" s="144"/>
      <c r="F120" s="144"/>
      <c r="G120" s="192"/>
    </row>
    <row r="121" spans="1:7" ht="8.4499999999999993" customHeight="1">
      <c r="A121" s="155" t="s">
        <v>160</v>
      </c>
      <c r="B121" s="155" t="s">
        <v>161</v>
      </c>
      <c r="C121" s="142">
        <v>145373</v>
      </c>
      <c r="D121" s="142">
        <v>10000</v>
      </c>
      <c r="E121" s="142">
        <v>351381.7</v>
      </c>
      <c r="F121" s="142">
        <v>145173.20000000001</v>
      </c>
      <c r="G121" s="155">
        <v>91</v>
      </c>
    </row>
    <row r="122" spans="1:7" ht="8.4499999999999993" customHeight="1">
      <c r="A122" s="155"/>
      <c r="B122" s="155" t="s">
        <v>162</v>
      </c>
      <c r="C122" s="142">
        <v>24867.575000000001</v>
      </c>
      <c r="D122" s="142">
        <v>14000</v>
      </c>
      <c r="E122" s="142">
        <v>98079.175000000003</v>
      </c>
      <c r="F122" s="142">
        <v>38867.574999999997</v>
      </c>
      <c r="G122" s="155">
        <v>182</v>
      </c>
    </row>
    <row r="123" spans="1:7" ht="18">
      <c r="A123" s="189"/>
      <c r="B123" s="188" t="s">
        <v>163</v>
      </c>
      <c r="C123" s="142">
        <v>24757.5</v>
      </c>
      <c r="D123" s="142">
        <v>9000</v>
      </c>
      <c r="E123" s="142">
        <v>110990.5</v>
      </c>
      <c r="F123" s="142">
        <v>33757.5</v>
      </c>
      <c r="G123" s="155">
        <v>364</v>
      </c>
    </row>
    <row r="124" spans="1:7" s="6" customFormat="1" ht="9" customHeight="1">
      <c r="A124" s="155"/>
      <c r="B124" s="196" t="s">
        <v>99</v>
      </c>
      <c r="C124" s="144">
        <v>194998.07500000001</v>
      </c>
      <c r="D124" s="144">
        <v>33000</v>
      </c>
      <c r="E124" s="144">
        <v>560451.375</v>
      </c>
      <c r="F124" s="144">
        <v>217798.27500000002</v>
      </c>
      <c r="G124" s="155"/>
    </row>
    <row r="125" spans="1:7" s="191" customFormat="1" ht="3.95" customHeight="1">
      <c r="A125" s="195"/>
      <c r="B125" s="194"/>
      <c r="C125" s="144"/>
      <c r="D125" s="144"/>
      <c r="E125" s="144"/>
      <c r="F125" s="144"/>
      <c r="G125" s="192"/>
    </row>
    <row r="126" spans="1:7" ht="8.4499999999999993" customHeight="1">
      <c r="A126" s="155" t="s">
        <v>164</v>
      </c>
      <c r="B126" s="155" t="s">
        <v>165</v>
      </c>
      <c r="C126" s="142">
        <v>70500</v>
      </c>
      <c r="D126" s="142">
        <v>13750</v>
      </c>
      <c r="E126" s="141">
        <v>169872</v>
      </c>
      <c r="F126" s="141">
        <v>84200</v>
      </c>
      <c r="G126" s="155">
        <v>28</v>
      </c>
    </row>
    <row r="127" spans="1:7" ht="8.4499999999999993" customHeight="1">
      <c r="A127" s="155"/>
      <c r="B127" s="155" t="s">
        <v>166</v>
      </c>
      <c r="C127" s="142">
        <v>158323.20000000001</v>
      </c>
      <c r="D127" s="142">
        <v>12609.8</v>
      </c>
      <c r="E127" s="142">
        <v>314205.2</v>
      </c>
      <c r="F127" s="142">
        <v>160873</v>
      </c>
      <c r="G127" s="155">
        <v>91</v>
      </c>
    </row>
    <row r="128" spans="1:7" ht="8.4499999999999993" customHeight="1">
      <c r="A128" s="155"/>
      <c r="B128" s="155" t="s">
        <v>167</v>
      </c>
      <c r="C128" s="142">
        <v>50433.425000000003</v>
      </c>
      <c r="D128" s="142">
        <v>14085.275000000001</v>
      </c>
      <c r="E128" s="142">
        <v>108450</v>
      </c>
      <c r="F128" s="142">
        <v>64518.7</v>
      </c>
      <c r="G128" s="155">
        <v>182</v>
      </c>
    </row>
    <row r="129" spans="1:7" ht="18">
      <c r="A129" s="189"/>
      <c r="B129" s="188" t="s">
        <v>168</v>
      </c>
      <c r="C129" s="142">
        <v>27257.5</v>
      </c>
      <c r="D129" s="142">
        <v>36683.599999999999</v>
      </c>
      <c r="E129" s="142">
        <v>142915</v>
      </c>
      <c r="F129" s="142">
        <v>53311.1</v>
      </c>
      <c r="G129" s="155">
        <v>364</v>
      </c>
    </row>
    <row r="130" spans="1:7" s="6" customFormat="1" ht="9" customHeight="1">
      <c r="A130" s="155"/>
      <c r="B130" s="196" t="s">
        <v>99</v>
      </c>
      <c r="C130" s="144">
        <v>306514.125</v>
      </c>
      <c r="D130" s="144">
        <v>77128.674999999988</v>
      </c>
      <c r="E130" s="144">
        <v>735442.2</v>
      </c>
      <c r="F130" s="144">
        <v>362902.8</v>
      </c>
      <c r="G130" s="155"/>
    </row>
    <row r="131" spans="1:7" s="191" customFormat="1" ht="3.95" customHeight="1">
      <c r="A131" s="195"/>
      <c r="B131" s="194"/>
      <c r="C131" s="144"/>
      <c r="D131" s="144"/>
      <c r="E131" s="144"/>
      <c r="F131" s="144"/>
      <c r="G131" s="192"/>
    </row>
    <row r="132" spans="1:7" ht="8.4499999999999993" customHeight="1">
      <c r="A132" s="155" t="s">
        <v>169</v>
      </c>
      <c r="B132" s="155" t="s">
        <v>170</v>
      </c>
      <c r="C132" s="142">
        <v>42250</v>
      </c>
      <c r="D132" s="142">
        <v>0</v>
      </c>
      <c r="E132" s="141">
        <v>131890</v>
      </c>
      <c r="F132" s="141">
        <v>39000</v>
      </c>
      <c r="G132" s="155">
        <v>28</v>
      </c>
    </row>
    <row r="133" spans="1:7" ht="8.4499999999999993" customHeight="1">
      <c r="A133" s="155"/>
      <c r="B133" s="155" t="s">
        <v>171</v>
      </c>
      <c r="C133" s="142">
        <v>214659.20000000001</v>
      </c>
      <c r="D133" s="142">
        <v>17000</v>
      </c>
      <c r="E133" s="142">
        <v>630586.19999999995</v>
      </c>
      <c r="F133" s="142">
        <v>220826</v>
      </c>
      <c r="G133" s="155">
        <v>91</v>
      </c>
    </row>
    <row r="134" spans="1:7" ht="8.4499999999999993" customHeight="1">
      <c r="A134" s="155"/>
      <c r="B134" s="155" t="s">
        <v>172</v>
      </c>
      <c r="C134" s="142">
        <v>108186.07999999999</v>
      </c>
      <c r="D134" s="142">
        <v>21000</v>
      </c>
      <c r="E134" s="142">
        <v>276813.7</v>
      </c>
      <c r="F134" s="142">
        <v>115421.07999999999</v>
      </c>
      <c r="G134" s="155">
        <v>182</v>
      </c>
    </row>
    <row r="135" spans="1:7" ht="8.4499999999999993" customHeight="1">
      <c r="A135" s="189"/>
      <c r="B135" s="188" t="s">
        <v>173</v>
      </c>
      <c r="C135" s="142">
        <v>80981.100000000006</v>
      </c>
      <c r="D135" s="142">
        <v>23000</v>
      </c>
      <c r="E135" s="142">
        <v>320670</v>
      </c>
      <c r="F135" s="142">
        <v>96561.1</v>
      </c>
      <c r="G135" s="155">
        <v>364</v>
      </c>
    </row>
    <row r="136" spans="1:7" s="6" customFormat="1" ht="8.4499999999999993" customHeight="1">
      <c r="A136" s="155"/>
      <c r="B136" s="196" t="s">
        <v>99</v>
      </c>
      <c r="C136" s="144">
        <v>446076.38</v>
      </c>
      <c r="D136" s="144">
        <v>61000</v>
      </c>
      <c r="E136" s="144">
        <v>1359959.9</v>
      </c>
      <c r="F136" s="144">
        <v>471808.17999999993</v>
      </c>
      <c r="G136" s="155"/>
    </row>
    <row r="137" spans="1:7" s="191" customFormat="1" ht="3.95" customHeight="1">
      <c r="A137" s="195"/>
      <c r="B137" s="194"/>
      <c r="C137" s="144"/>
      <c r="D137" s="144"/>
      <c r="E137" s="144"/>
      <c r="F137" s="144"/>
      <c r="G137" s="192"/>
    </row>
    <row r="138" spans="1:7" ht="8.4499999999999993" customHeight="1">
      <c r="A138" s="155" t="s">
        <v>174</v>
      </c>
      <c r="B138" s="155">
        <v>282</v>
      </c>
      <c r="C138" s="142">
        <v>0</v>
      </c>
      <c r="D138" s="142">
        <v>5000</v>
      </c>
      <c r="E138" s="141">
        <v>31490</v>
      </c>
      <c r="F138" s="141">
        <v>5000</v>
      </c>
      <c r="G138" s="155">
        <v>28</v>
      </c>
    </row>
    <row r="139" spans="1:7" ht="8.4499999999999993" customHeight="1">
      <c r="A139" s="155"/>
      <c r="B139" s="155" t="s">
        <v>175</v>
      </c>
      <c r="C139" s="142">
        <v>113872.79999999999</v>
      </c>
      <c r="D139" s="142">
        <v>20000</v>
      </c>
      <c r="E139" s="142">
        <v>397800</v>
      </c>
      <c r="F139" s="142">
        <v>133872.79999999999</v>
      </c>
      <c r="G139" s="155">
        <v>91</v>
      </c>
    </row>
    <row r="140" spans="1:7" ht="8.4499999999999993" customHeight="1">
      <c r="A140" s="155"/>
      <c r="B140" s="155" t="s">
        <v>176</v>
      </c>
      <c r="C140" s="142">
        <v>75173.679999999993</v>
      </c>
      <c r="D140" s="142">
        <v>50000</v>
      </c>
      <c r="E140" s="142">
        <v>305125</v>
      </c>
      <c r="F140" s="142">
        <v>125173.68</v>
      </c>
      <c r="G140" s="155">
        <v>182</v>
      </c>
    </row>
    <row r="141" spans="1:7" ht="8.4499999999999993" customHeight="1">
      <c r="A141" s="189"/>
      <c r="B141" s="188" t="s">
        <v>177</v>
      </c>
      <c r="C141" s="142">
        <v>45970</v>
      </c>
      <c r="D141" s="142">
        <v>18000</v>
      </c>
      <c r="E141" s="142">
        <v>225875</v>
      </c>
      <c r="F141" s="142">
        <v>63970</v>
      </c>
      <c r="G141" s="155">
        <v>364</v>
      </c>
    </row>
    <row r="142" spans="1:7" s="6" customFormat="1" ht="8.4499999999999993" customHeight="1">
      <c r="A142" s="155"/>
      <c r="B142" s="196" t="s">
        <v>99</v>
      </c>
      <c r="C142" s="144">
        <v>235016.47999999998</v>
      </c>
      <c r="D142" s="144">
        <v>93000</v>
      </c>
      <c r="E142" s="144">
        <v>960290</v>
      </c>
      <c r="F142" s="144">
        <v>328016.48</v>
      </c>
      <c r="G142" s="155"/>
    </row>
    <row r="143" spans="1:7" s="191" customFormat="1" ht="3.95" customHeight="1">
      <c r="A143" s="195"/>
      <c r="B143" s="194"/>
      <c r="C143" s="144"/>
      <c r="D143" s="144"/>
      <c r="E143" s="144"/>
      <c r="F143" s="144"/>
      <c r="G143" s="192"/>
    </row>
    <row r="144" spans="1:7" ht="8.4499999999999993" customHeight="1">
      <c r="A144" s="192" t="s">
        <v>178</v>
      </c>
      <c r="B144" s="155" t="s">
        <v>311</v>
      </c>
      <c r="C144" s="142">
        <v>65000</v>
      </c>
      <c r="D144" s="142">
        <v>0</v>
      </c>
      <c r="E144" s="141">
        <v>272420</v>
      </c>
      <c r="F144" s="141">
        <v>65000</v>
      </c>
      <c r="G144" s="155">
        <v>28</v>
      </c>
    </row>
    <row r="145" spans="1:7" ht="8.4499999999999993" customHeight="1">
      <c r="A145" s="155"/>
      <c r="B145" s="155" t="s">
        <v>312</v>
      </c>
      <c r="C145" s="142">
        <v>183912.8</v>
      </c>
      <c r="D145" s="142">
        <v>31000</v>
      </c>
      <c r="E145" s="142">
        <v>599183.19999999995</v>
      </c>
      <c r="F145" s="142">
        <v>209912.8</v>
      </c>
      <c r="G145" s="155">
        <v>91</v>
      </c>
    </row>
    <row r="146" spans="1:7" ht="8.4499999999999993" customHeight="1">
      <c r="A146" s="155"/>
      <c r="B146" s="155" t="s">
        <v>313</v>
      </c>
      <c r="C146" s="142">
        <v>167750</v>
      </c>
      <c r="D146" s="142">
        <v>31000</v>
      </c>
      <c r="E146" s="142">
        <v>520590</v>
      </c>
      <c r="F146" s="142">
        <v>180750</v>
      </c>
      <c r="G146" s="155">
        <v>182</v>
      </c>
    </row>
    <row r="147" spans="1:7" ht="8.4499999999999993" customHeight="1">
      <c r="A147" s="189"/>
      <c r="B147" s="188" t="s">
        <v>314</v>
      </c>
      <c r="C147" s="142">
        <v>63570</v>
      </c>
      <c r="D147" s="142">
        <v>28000</v>
      </c>
      <c r="E147" s="142">
        <v>344620</v>
      </c>
      <c r="F147" s="142">
        <v>91570</v>
      </c>
      <c r="G147" s="155">
        <v>364</v>
      </c>
    </row>
    <row r="148" spans="1:7" s="191" customFormat="1" ht="8.4499999999999993" customHeight="1">
      <c r="A148" s="189"/>
      <c r="B148" s="193" t="s">
        <v>99</v>
      </c>
      <c r="C148" s="144">
        <v>480232.8</v>
      </c>
      <c r="D148" s="144">
        <v>90000</v>
      </c>
      <c r="E148" s="144">
        <v>1736813.2</v>
      </c>
      <c r="F148" s="144">
        <v>547232.80000000005</v>
      </c>
      <c r="G148" s="192"/>
    </row>
    <row r="149" spans="1:7" s="191" customFormat="1" ht="3.95" customHeight="1">
      <c r="A149" s="195"/>
      <c r="B149" s="194"/>
      <c r="C149" s="144"/>
      <c r="D149" s="144"/>
      <c r="E149" s="144"/>
      <c r="F149" s="144"/>
      <c r="G149" s="192"/>
    </row>
    <row r="150" spans="1:7" ht="8.4499999999999993" customHeight="1">
      <c r="A150" s="190" t="s">
        <v>180</v>
      </c>
      <c r="B150" s="188" t="s">
        <v>315</v>
      </c>
      <c r="C150" s="142">
        <v>44000</v>
      </c>
      <c r="D150" s="142">
        <v>7000</v>
      </c>
      <c r="E150" s="142">
        <v>168130</v>
      </c>
      <c r="F150" s="142">
        <v>51000</v>
      </c>
      <c r="G150" s="155">
        <v>28</v>
      </c>
    </row>
    <row r="151" spans="1:7" ht="8.4499999999999993" customHeight="1">
      <c r="A151" s="189"/>
      <c r="B151" s="188" t="s">
        <v>316</v>
      </c>
      <c r="C151" s="142">
        <v>241412.80000000002</v>
      </c>
      <c r="D151" s="142">
        <v>27000</v>
      </c>
      <c r="E151" s="142">
        <v>610726.19999999995</v>
      </c>
      <c r="F151" s="142">
        <v>248412.79999999999</v>
      </c>
      <c r="G151" s="155">
        <v>91</v>
      </c>
    </row>
    <row r="152" spans="1:7" ht="8.4499999999999993" customHeight="1">
      <c r="A152" s="189"/>
      <c r="B152" s="188" t="s">
        <v>317</v>
      </c>
      <c r="C152" s="142">
        <v>193750</v>
      </c>
      <c r="D152" s="142">
        <v>36000</v>
      </c>
      <c r="E152" s="142">
        <v>489888</v>
      </c>
      <c r="F152" s="142">
        <v>224750</v>
      </c>
      <c r="G152" s="155">
        <v>182</v>
      </c>
    </row>
    <row r="153" spans="1:7" ht="8.4499999999999993" customHeight="1">
      <c r="A153" s="189"/>
      <c r="B153" s="188" t="s">
        <v>318</v>
      </c>
      <c r="C153" s="142">
        <v>89570</v>
      </c>
      <c r="D153" s="142">
        <v>38916.550000000003</v>
      </c>
      <c r="E153" s="142">
        <v>418988</v>
      </c>
      <c r="F153" s="142">
        <v>128486.55</v>
      </c>
      <c r="G153" s="155">
        <v>364</v>
      </c>
    </row>
    <row r="154" spans="1:7" ht="8.4499999999999993" customHeight="1">
      <c r="A154" s="189"/>
      <c r="B154" s="193" t="s">
        <v>99</v>
      </c>
      <c r="C154" s="144">
        <v>568732.80000000005</v>
      </c>
      <c r="D154" s="144">
        <v>108916.55</v>
      </c>
      <c r="E154" s="144">
        <v>1687732.2</v>
      </c>
      <c r="F154" s="144">
        <v>652649.35</v>
      </c>
      <c r="G154" s="155"/>
    </row>
    <row r="155" spans="1:7" s="191" customFormat="1" ht="3.95" customHeight="1">
      <c r="A155" s="195"/>
      <c r="B155" s="194"/>
      <c r="C155" s="144"/>
      <c r="D155" s="144"/>
      <c r="E155" s="144"/>
      <c r="F155" s="144"/>
      <c r="G155" s="192"/>
    </row>
    <row r="156" spans="1:7" ht="8.4499999999999993" customHeight="1">
      <c r="A156" s="190" t="s">
        <v>320</v>
      </c>
      <c r="B156" s="188" t="s">
        <v>321</v>
      </c>
      <c r="C156" s="142">
        <v>149000</v>
      </c>
      <c r="D156" s="142">
        <v>22000</v>
      </c>
      <c r="E156" s="142">
        <v>361029.5</v>
      </c>
      <c r="F156" s="142">
        <v>169000</v>
      </c>
      <c r="G156" s="155">
        <v>28</v>
      </c>
    </row>
    <row r="157" spans="1:7" ht="8.4499999999999993" customHeight="1">
      <c r="A157" s="189"/>
      <c r="B157" s="188" t="s">
        <v>322</v>
      </c>
      <c r="C157" s="142">
        <v>266390.30000000005</v>
      </c>
      <c r="D157" s="142">
        <v>48610</v>
      </c>
      <c r="E157" s="142">
        <v>550776.4</v>
      </c>
      <c r="F157" s="142">
        <v>285236.5</v>
      </c>
      <c r="G157" s="155">
        <v>91</v>
      </c>
    </row>
    <row r="158" spans="1:7" ht="8.4499999999999993" customHeight="1">
      <c r="A158" s="189"/>
      <c r="B158" s="188" t="s">
        <v>323</v>
      </c>
      <c r="C158" s="142">
        <v>232940</v>
      </c>
      <c r="D158" s="142">
        <v>40000</v>
      </c>
      <c r="E158" s="142">
        <v>527973.4</v>
      </c>
      <c r="F158" s="142">
        <v>169726.44</v>
      </c>
      <c r="G158" s="155">
        <v>182</v>
      </c>
    </row>
    <row r="159" spans="1:7" ht="8.4499999999999993" customHeight="1">
      <c r="A159" s="189"/>
      <c r="B159" s="188" t="s">
        <v>324</v>
      </c>
      <c r="C159" s="142">
        <v>133876.54999999999</v>
      </c>
      <c r="D159" s="142">
        <v>42500</v>
      </c>
      <c r="E159" s="142">
        <v>455279</v>
      </c>
      <c r="F159" s="142">
        <v>176376.55</v>
      </c>
      <c r="G159" s="155">
        <v>364</v>
      </c>
    </row>
    <row r="160" spans="1:7" s="191" customFormat="1" ht="8.4499999999999993" customHeight="1">
      <c r="A160" s="189"/>
      <c r="B160" s="193" t="s">
        <v>99</v>
      </c>
      <c r="C160" s="144">
        <v>782206.85000000009</v>
      </c>
      <c r="D160" s="144">
        <v>153110</v>
      </c>
      <c r="E160" s="144">
        <v>1895058.3</v>
      </c>
      <c r="F160" s="144">
        <v>800339.49</v>
      </c>
      <c r="G160" s="192"/>
    </row>
    <row r="161" spans="1:7" ht="3.95" customHeight="1">
      <c r="A161" s="189"/>
      <c r="B161" s="188"/>
      <c r="C161" s="142"/>
      <c r="D161" s="142"/>
      <c r="E161" s="142"/>
      <c r="F161" s="142"/>
      <c r="G161" s="155"/>
    </row>
    <row r="162" spans="1:7" ht="8.4499999999999993" customHeight="1">
      <c r="A162" s="190" t="s">
        <v>446</v>
      </c>
      <c r="B162" s="188" t="s">
        <v>445</v>
      </c>
      <c r="C162" s="142">
        <v>204000</v>
      </c>
      <c r="D162" s="142">
        <v>10000</v>
      </c>
      <c r="E162" s="142">
        <v>700865.5</v>
      </c>
      <c r="F162" s="142">
        <v>214000</v>
      </c>
      <c r="G162" s="155">
        <v>28</v>
      </c>
    </row>
    <row r="163" spans="1:7" ht="8.4499999999999993" customHeight="1">
      <c r="A163" s="189"/>
      <c r="B163" s="188" t="s">
        <v>444</v>
      </c>
      <c r="C163" s="142">
        <v>333562.80000000005</v>
      </c>
      <c r="D163" s="142">
        <v>23000</v>
      </c>
      <c r="E163" s="142">
        <v>1170980</v>
      </c>
      <c r="F163" s="142">
        <v>348452.8</v>
      </c>
      <c r="G163" s="155">
        <v>91</v>
      </c>
    </row>
    <row r="164" spans="1:7" ht="8.4499999999999993" customHeight="1">
      <c r="A164" s="189"/>
      <c r="B164" s="188" t="s">
        <v>443</v>
      </c>
      <c r="C164" s="142">
        <v>251230</v>
      </c>
      <c r="D164" s="142">
        <v>14000</v>
      </c>
      <c r="E164" s="142">
        <v>862365</v>
      </c>
      <c r="F164" s="142">
        <v>268230</v>
      </c>
      <c r="G164" s="155">
        <v>182</v>
      </c>
    </row>
    <row r="165" spans="1:7" ht="8.4499999999999993" customHeight="1">
      <c r="A165" s="189"/>
      <c r="B165" s="188" t="s">
        <v>442</v>
      </c>
      <c r="C165" s="142">
        <v>152376.6</v>
      </c>
      <c r="D165" s="142">
        <v>5000</v>
      </c>
      <c r="E165" s="142">
        <v>569905</v>
      </c>
      <c r="F165" s="142">
        <v>157376.6</v>
      </c>
      <c r="G165" s="155">
        <v>364</v>
      </c>
    </row>
    <row r="166" spans="1:7" s="191" customFormat="1" ht="8.4499999999999993" customHeight="1">
      <c r="A166" s="189"/>
      <c r="B166" s="193" t="s">
        <v>99</v>
      </c>
      <c r="C166" s="144">
        <v>941169.4</v>
      </c>
      <c r="D166" s="144">
        <v>52000</v>
      </c>
      <c r="E166" s="144">
        <v>3304115.5</v>
      </c>
      <c r="F166" s="144">
        <v>988059.4</v>
      </c>
      <c r="G166" s="192"/>
    </row>
    <row r="167" spans="1:7" ht="3.95" customHeight="1">
      <c r="A167" s="189"/>
      <c r="B167" s="188"/>
      <c r="C167" s="142"/>
      <c r="D167" s="142"/>
      <c r="E167" s="142"/>
      <c r="F167" s="142"/>
      <c r="G167" s="155"/>
    </row>
    <row r="168" spans="1:7" ht="8.4499999999999993" customHeight="1">
      <c r="A168" s="242" t="s">
        <v>450</v>
      </c>
      <c r="B168" s="188" t="s">
        <v>640</v>
      </c>
      <c r="C168" s="142">
        <v>153000</v>
      </c>
      <c r="D168" s="142">
        <v>15000</v>
      </c>
      <c r="E168" s="142">
        <v>659123.5</v>
      </c>
      <c r="F168" s="142">
        <v>113000</v>
      </c>
      <c r="G168" s="155">
        <v>28</v>
      </c>
    </row>
    <row r="169" spans="1:7" ht="8.4499999999999993" customHeight="1">
      <c r="A169" s="189"/>
      <c r="B169" s="188" t="s">
        <v>639</v>
      </c>
      <c r="C169" s="142">
        <v>308675.40000000002</v>
      </c>
      <c r="D169" s="142">
        <v>30000</v>
      </c>
      <c r="E169" s="142">
        <v>1196140.7</v>
      </c>
      <c r="F169" s="142">
        <v>336657.9</v>
      </c>
      <c r="G169" s="155">
        <v>91</v>
      </c>
    </row>
    <row r="170" spans="1:7" ht="8.4499999999999993" customHeight="1">
      <c r="A170" s="189"/>
      <c r="B170" s="188" t="s">
        <v>638</v>
      </c>
      <c r="C170" s="142">
        <v>179965</v>
      </c>
      <c r="D170" s="142">
        <v>30000</v>
      </c>
      <c r="E170" s="142">
        <v>748620</v>
      </c>
      <c r="F170" s="142">
        <v>204295</v>
      </c>
      <c r="G170" s="155">
        <v>182</v>
      </c>
    </row>
    <row r="171" spans="1:7" ht="8.4499999999999993" customHeight="1">
      <c r="A171" s="189"/>
      <c r="B171" s="188" t="s">
        <v>637</v>
      </c>
      <c r="C171" s="142">
        <v>131960</v>
      </c>
      <c r="D171" s="142">
        <v>40000</v>
      </c>
      <c r="E171" s="142">
        <v>686036</v>
      </c>
      <c r="F171" s="142">
        <v>165660</v>
      </c>
      <c r="G171" s="155">
        <v>364</v>
      </c>
    </row>
    <row r="172" spans="1:7" ht="8.4499999999999993" customHeight="1">
      <c r="A172" s="187"/>
      <c r="B172" s="186" t="s">
        <v>636</v>
      </c>
      <c r="C172" s="143">
        <v>773600.4</v>
      </c>
      <c r="D172" s="143">
        <v>115000</v>
      </c>
      <c r="E172" s="143">
        <v>3289920.2</v>
      </c>
      <c r="F172" s="143">
        <v>819612.9</v>
      </c>
      <c r="G172" s="185"/>
    </row>
    <row r="173" spans="1:7" s="6" customFormat="1" ht="9.75" customHeight="1">
      <c r="A173" s="184"/>
      <c r="B173" s="183"/>
      <c r="C173" s="172"/>
      <c r="D173" s="172"/>
      <c r="E173" s="172"/>
      <c r="F173" s="172"/>
      <c r="G173" s="182" t="s">
        <v>181</v>
      </c>
    </row>
    <row r="174" spans="1:7" ht="14.1" customHeight="1">
      <c r="A174" s="179" t="s">
        <v>132</v>
      </c>
      <c r="B174" s="178"/>
      <c r="C174" s="177"/>
      <c r="D174" s="176"/>
      <c r="E174" s="175"/>
      <c r="F174" s="175"/>
      <c r="G174" s="174"/>
    </row>
    <row r="175" spans="1:7" ht="14.1" customHeight="1">
      <c r="A175" s="173"/>
      <c r="C175" s="172"/>
      <c r="E175" s="171"/>
      <c r="F175" s="171"/>
      <c r="G175" s="170"/>
    </row>
    <row r="176" spans="1:7" ht="14.1" customHeight="1">
      <c r="A176" s="173"/>
      <c r="C176" s="172"/>
      <c r="E176" s="171"/>
      <c r="F176" s="171"/>
      <c r="G176" s="170"/>
    </row>
    <row r="177" spans="1:9" ht="14.1" customHeight="1">
      <c r="A177" s="169"/>
      <c r="B177" s="168"/>
      <c r="C177" s="167"/>
      <c r="D177" s="166"/>
      <c r="E177" s="165"/>
      <c r="F177" s="164"/>
      <c r="G177" s="163"/>
    </row>
    <row r="178" spans="1:9" ht="8.4499999999999993" customHeight="1">
      <c r="A178" s="240" t="s">
        <v>43</v>
      </c>
      <c r="B178" s="240" t="s">
        <v>44</v>
      </c>
      <c r="C178" s="282" t="s">
        <v>45</v>
      </c>
      <c r="D178" s="283"/>
      <c r="E178" s="241" t="s">
        <v>46</v>
      </c>
      <c r="F178" s="241" t="s">
        <v>47</v>
      </c>
      <c r="G178" s="240" t="s">
        <v>48</v>
      </c>
    </row>
    <row r="179" spans="1:9" ht="8.4499999999999993" customHeight="1">
      <c r="A179" s="185" t="s">
        <v>49</v>
      </c>
      <c r="B179" s="185" t="s">
        <v>49</v>
      </c>
      <c r="C179" s="238" t="s">
        <v>50</v>
      </c>
      <c r="D179" s="239" t="s">
        <v>51</v>
      </c>
      <c r="E179" s="238" t="s">
        <v>52</v>
      </c>
      <c r="F179" s="238" t="s">
        <v>53</v>
      </c>
      <c r="G179" s="185" t="s">
        <v>54</v>
      </c>
    </row>
    <row r="180" spans="1:9" ht="8.4499999999999993" customHeight="1">
      <c r="A180" s="157" t="s">
        <v>344</v>
      </c>
      <c r="B180" s="155" t="s">
        <v>441</v>
      </c>
      <c r="C180" s="142">
        <v>8000</v>
      </c>
      <c r="D180" s="142">
        <v>0</v>
      </c>
      <c r="E180" s="141">
        <v>31005</v>
      </c>
      <c r="F180" s="141">
        <v>8000</v>
      </c>
      <c r="G180" s="155">
        <v>28</v>
      </c>
      <c r="I180" s="237"/>
    </row>
    <row r="181" spans="1:9" ht="8.4499999999999993" customHeight="1">
      <c r="A181" s="157" t="s">
        <v>342</v>
      </c>
      <c r="B181" s="155" t="s">
        <v>440</v>
      </c>
      <c r="C181" s="142">
        <v>5000</v>
      </c>
      <c r="D181" s="142">
        <v>0</v>
      </c>
      <c r="E181" s="141">
        <v>12820</v>
      </c>
      <c r="F181" s="141">
        <v>5000</v>
      </c>
      <c r="G181" s="155">
        <v>28</v>
      </c>
      <c r="I181" s="237"/>
    </row>
    <row r="182" spans="1:9" ht="8.4499999999999993" customHeight="1">
      <c r="A182" s="157" t="s">
        <v>340</v>
      </c>
      <c r="B182" s="155" t="s">
        <v>439</v>
      </c>
      <c r="C182" s="142">
        <v>10000</v>
      </c>
      <c r="D182" s="142">
        <v>0</v>
      </c>
      <c r="E182" s="141">
        <v>20340</v>
      </c>
      <c r="F182" s="141">
        <v>10000</v>
      </c>
      <c r="G182" s="155">
        <v>28</v>
      </c>
      <c r="I182" s="237"/>
    </row>
    <row r="183" spans="1:9" ht="8.4499999999999993" customHeight="1">
      <c r="A183" s="157" t="s">
        <v>336</v>
      </c>
      <c r="B183" s="155" t="s">
        <v>438</v>
      </c>
      <c r="C183" s="142">
        <v>8000</v>
      </c>
      <c r="D183" s="142">
        <v>0</v>
      </c>
      <c r="E183" s="141">
        <v>21440</v>
      </c>
      <c r="F183" s="141">
        <v>8000</v>
      </c>
      <c r="G183" s="155">
        <v>28</v>
      </c>
      <c r="I183" s="237"/>
    </row>
    <row r="184" spans="1:9" ht="8.4499999999999993" customHeight="1">
      <c r="A184" s="157" t="s">
        <v>388</v>
      </c>
      <c r="B184" s="155" t="s">
        <v>437</v>
      </c>
      <c r="C184" s="142">
        <v>5000</v>
      </c>
      <c r="D184" s="142">
        <v>0</v>
      </c>
      <c r="E184" s="141">
        <v>16485</v>
      </c>
      <c r="F184" s="141">
        <v>5000</v>
      </c>
      <c r="G184" s="155">
        <v>28</v>
      </c>
      <c r="I184" s="237"/>
    </row>
    <row r="185" spans="1:9" ht="8.4499999999999993" customHeight="1">
      <c r="A185" s="157" t="s">
        <v>334</v>
      </c>
      <c r="B185" s="155" t="s">
        <v>436</v>
      </c>
      <c r="C185" s="142">
        <v>10000</v>
      </c>
      <c r="D185" s="142">
        <v>0</v>
      </c>
      <c r="E185" s="141">
        <v>13360</v>
      </c>
      <c r="F185" s="141">
        <v>10000</v>
      </c>
      <c r="G185" s="155">
        <v>28</v>
      </c>
      <c r="I185" s="237"/>
    </row>
    <row r="186" spans="1:9" ht="8.4499999999999993" customHeight="1">
      <c r="A186" s="157" t="s">
        <v>330</v>
      </c>
      <c r="B186" s="155" t="s">
        <v>435</v>
      </c>
      <c r="C186" s="142">
        <v>8000</v>
      </c>
      <c r="D186" s="142">
        <v>0</v>
      </c>
      <c r="E186" s="141">
        <v>34585</v>
      </c>
      <c r="F186" s="141">
        <v>8000</v>
      </c>
      <c r="G186" s="155">
        <v>28</v>
      </c>
      <c r="I186" s="237"/>
    </row>
    <row r="187" spans="1:9" ht="8.4499999999999993" customHeight="1">
      <c r="A187" s="157" t="s">
        <v>328</v>
      </c>
      <c r="B187" s="155" t="s">
        <v>434</v>
      </c>
      <c r="C187" s="142">
        <v>5000</v>
      </c>
      <c r="D187" s="142">
        <v>0</v>
      </c>
      <c r="E187" s="141">
        <v>30823</v>
      </c>
      <c r="F187" s="141">
        <v>5000</v>
      </c>
      <c r="G187" s="155">
        <v>28</v>
      </c>
      <c r="I187" s="237"/>
    </row>
    <row r="188" spans="1:9" ht="8.4499999999999993" customHeight="1">
      <c r="A188" s="157" t="s">
        <v>604</v>
      </c>
      <c r="B188" s="155" t="s">
        <v>634</v>
      </c>
      <c r="C188" s="142">
        <v>10000</v>
      </c>
      <c r="D188" s="142" t="s">
        <v>600</v>
      </c>
      <c r="E188" s="141">
        <v>52060</v>
      </c>
      <c r="F188" s="141">
        <v>10000</v>
      </c>
      <c r="G188" s="155">
        <v>28</v>
      </c>
      <c r="I188" s="237"/>
    </row>
    <row r="189" spans="1:9" ht="8.4499999999999993" customHeight="1">
      <c r="A189" s="157" t="s">
        <v>555</v>
      </c>
      <c r="B189" s="155" t="s">
        <v>632</v>
      </c>
      <c r="C189" s="142">
        <v>8000</v>
      </c>
      <c r="D189" s="142">
        <v>0</v>
      </c>
      <c r="E189" s="141">
        <v>39860</v>
      </c>
      <c r="F189" s="141">
        <v>8000</v>
      </c>
      <c r="G189" s="155">
        <v>28</v>
      </c>
      <c r="I189" s="237"/>
    </row>
    <row r="190" spans="1:9" ht="8.4499999999999993" customHeight="1">
      <c r="A190" s="157" t="s">
        <v>516</v>
      </c>
      <c r="B190" s="155" t="s">
        <v>635</v>
      </c>
      <c r="C190" s="142">
        <v>5000</v>
      </c>
      <c r="D190" s="142">
        <v>0</v>
      </c>
      <c r="E190" s="141">
        <v>31776</v>
      </c>
      <c r="F190" s="141">
        <v>5000</v>
      </c>
      <c r="G190" s="155">
        <v>28</v>
      </c>
      <c r="I190" s="237"/>
    </row>
    <row r="191" spans="1:9" ht="8.4499999999999993" customHeight="1">
      <c r="A191" s="157" t="s">
        <v>604</v>
      </c>
      <c r="B191" s="155" t="s">
        <v>634</v>
      </c>
      <c r="C191" s="142">
        <v>0</v>
      </c>
      <c r="D191" s="142">
        <v>0</v>
      </c>
      <c r="E191" s="141">
        <v>0</v>
      </c>
      <c r="F191" s="141">
        <v>0</v>
      </c>
      <c r="G191" s="155">
        <v>28</v>
      </c>
      <c r="I191" s="237"/>
    </row>
    <row r="192" spans="1:9" ht="8.4499999999999993" customHeight="1">
      <c r="A192" s="157" t="s">
        <v>633</v>
      </c>
      <c r="B192" s="155" t="s">
        <v>632</v>
      </c>
      <c r="C192" s="142">
        <v>0</v>
      </c>
      <c r="D192" s="142">
        <v>0</v>
      </c>
      <c r="E192" s="141">
        <v>0</v>
      </c>
      <c r="F192" s="141">
        <v>0</v>
      </c>
      <c r="G192" s="155">
        <v>28</v>
      </c>
      <c r="I192" s="237"/>
    </row>
    <row r="193" spans="1:9" ht="8.4499999999999993" customHeight="1">
      <c r="A193" s="157" t="s">
        <v>510</v>
      </c>
      <c r="B193" s="155" t="s">
        <v>631</v>
      </c>
      <c r="C193" s="142">
        <v>5000</v>
      </c>
      <c r="D193" s="142">
        <v>0</v>
      </c>
      <c r="E193" s="141">
        <v>13510</v>
      </c>
      <c r="F193" s="141">
        <v>5000</v>
      </c>
      <c r="G193" s="155">
        <v>28</v>
      </c>
      <c r="I193" s="237"/>
    </row>
    <row r="194" spans="1:9" ht="8.4499999999999993" customHeight="1">
      <c r="A194" s="157" t="s">
        <v>592</v>
      </c>
      <c r="B194" s="155" t="s">
        <v>630</v>
      </c>
      <c r="C194" s="142">
        <v>0</v>
      </c>
      <c r="D194" s="142">
        <v>5000</v>
      </c>
      <c r="E194" s="141">
        <v>17510</v>
      </c>
      <c r="F194" s="141">
        <v>5000</v>
      </c>
      <c r="G194" s="155">
        <v>28</v>
      </c>
      <c r="I194" s="237"/>
    </row>
    <row r="195" spans="1:9" ht="8.4499999999999993" customHeight="1">
      <c r="A195" s="157" t="s">
        <v>550</v>
      </c>
      <c r="B195" s="155" t="s">
        <v>629</v>
      </c>
      <c r="C195" s="142">
        <v>5000</v>
      </c>
      <c r="D195" s="142">
        <v>0</v>
      </c>
      <c r="E195" s="141">
        <v>12660</v>
      </c>
      <c r="F195" s="141">
        <v>5000</v>
      </c>
      <c r="G195" s="155">
        <v>28</v>
      </c>
      <c r="I195" s="237"/>
    </row>
    <row r="196" spans="1:9" ht="8.4499999999999993" customHeight="1">
      <c r="A196" s="157" t="s">
        <v>506</v>
      </c>
      <c r="B196" s="155" t="s">
        <v>628</v>
      </c>
      <c r="C196" s="142">
        <v>5000</v>
      </c>
      <c r="D196" s="142">
        <v>0</v>
      </c>
      <c r="E196" s="141">
        <v>26560</v>
      </c>
      <c r="F196" s="141">
        <v>5000</v>
      </c>
      <c r="G196" s="155">
        <v>28</v>
      </c>
      <c r="I196" s="237"/>
    </row>
    <row r="197" spans="1:9" ht="8.4499999999999993" customHeight="1">
      <c r="A197" s="157" t="s">
        <v>504</v>
      </c>
      <c r="B197" s="155" t="s">
        <v>627</v>
      </c>
      <c r="C197" s="142">
        <v>0</v>
      </c>
      <c r="D197" s="142">
        <v>5000</v>
      </c>
      <c r="E197" s="141">
        <v>36096</v>
      </c>
      <c r="F197" s="141">
        <v>5000</v>
      </c>
      <c r="G197" s="155">
        <v>28</v>
      </c>
      <c r="I197" s="237"/>
    </row>
    <row r="198" spans="1:9" ht="8.4499999999999993" customHeight="1">
      <c r="A198" s="157" t="s">
        <v>502</v>
      </c>
      <c r="B198" s="155" t="s">
        <v>626</v>
      </c>
      <c r="C198" s="142">
        <v>5000</v>
      </c>
      <c r="D198" s="142">
        <v>0</v>
      </c>
      <c r="E198" s="141">
        <v>39425</v>
      </c>
      <c r="F198" s="141">
        <v>5000</v>
      </c>
      <c r="G198" s="155">
        <v>28</v>
      </c>
      <c r="I198" s="237"/>
    </row>
    <row r="199" spans="1:9" ht="8.4499999999999993" customHeight="1">
      <c r="A199" s="157" t="s">
        <v>546</v>
      </c>
      <c r="B199" s="155" t="s">
        <v>625</v>
      </c>
      <c r="C199" s="142">
        <v>5000</v>
      </c>
      <c r="D199" s="142">
        <v>0</v>
      </c>
      <c r="E199" s="141">
        <v>19200</v>
      </c>
      <c r="F199" s="141">
        <v>5000</v>
      </c>
      <c r="G199" s="155">
        <v>28</v>
      </c>
      <c r="I199" s="237"/>
    </row>
    <row r="200" spans="1:9" ht="8.4499999999999993" customHeight="1">
      <c r="A200" s="157" t="s">
        <v>543</v>
      </c>
      <c r="B200" s="155" t="s">
        <v>624</v>
      </c>
      <c r="C200" s="142">
        <v>5000</v>
      </c>
      <c r="D200" s="142">
        <v>0</v>
      </c>
      <c r="E200" s="141">
        <v>16854</v>
      </c>
      <c r="F200" s="141">
        <v>5000</v>
      </c>
      <c r="G200" s="155">
        <v>28</v>
      </c>
      <c r="I200" s="237"/>
    </row>
    <row r="201" spans="1:9" ht="8.4499999999999993" customHeight="1">
      <c r="A201" s="157" t="s">
        <v>498</v>
      </c>
      <c r="B201" s="155" t="s">
        <v>623</v>
      </c>
      <c r="C201" s="142">
        <v>5000</v>
      </c>
      <c r="D201" s="142">
        <v>0</v>
      </c>
      <c r="E201" s="141">
        <v>15944.5</v>
      </c>
      <c r="F201" s="141">
        <v>5000</v>
      </c>
      <c r="G201" s="155">
        <v>28</v>
      </c>
      <c r="I201" s="237"/>
    </row>
    <row r="202" spans="1:9" ht="8.4499999999999993" customHeight="1">
      <c r="A202" s="157" t="s">
        <v>539</v>
      </c>
      <c r="B202" s="155" t="s">
        <v>622</v>
      </c>
      <c r="C202" s="142">
        <v>5000</v>
      </c>
      <c r="D202" s="142">
        <v>0</v>
      </c>
      <c r="E202" s="141">
        <v>20295</v>
      </c>
      <c r="F202" s="141">
        <v>5000</v>
      </c>
      <c r="G202" s="155">
        <v>28</v>
      </c>
      <c r="I202" s="237"/>
    </row>
    <row r="203" spans="1:9" ht="8.4499999999999993" customHeight="1">
      <c r="A203" s="157" t="s">
        <v>492</v>
      </c>
      <c r="B203" s="155" t="s">
        <v>621</v>
      </c>
      <c r="C203" s="142">
        <v>5000</v>
      </c>
      <c r="D203" s="142">
        <v>0</v>
      </c>
      <c r="E203" s="141">
        <v>12967.5</v>
      </c>
      <c r="F203" s="141">
        <v>5000</v>
      </c>
      <c r="G203" s="155">
        <v>28</v>
      </c>
      <c r="I203" s="237"/>
    </row>
    <row r="204" spans="1:9" ht="8.4499999999999993" customHeight="1">
      <c r="A204" s="157" t="s">
        <v>620</v>
      </c>
      <c r="B204" s="155" t="s">
        <v>619</v>
      </c>
      <c r="C204" s="142">
        <v>5000</v>
      </c>
      <c r="D204" s="142">
        <v>0</v>
      </c>
      <c r="E204" s="141">
        <v>15174.5</v>
      </c>
      <c r="F204" s="141">
        <v>5000</v>
      </c>
      <c r="G204" s="155">
        <v>28</v>
      </c>
      <c r="I204" s="237"/>
    </row>
    <row r="205" spans="1:9" ht="8.4499999999999993" customHeight="1">
      <c r="A205" s="157" t="s">
        <v>490</v>
      </c>
      <c r="B205" s="155" t="s">
        <v>618</v>
      </c>
      <c r="C205" s="142">
        <v>5000</v>
      </c>
      <c r="D205" s="142">
        <v>0</v>
      </c>
      <c r="E205" s="141">
        <v>6657.5</v>
      </c>
      <c r="F205" s="141">
        <v>5000</v>
      </c>
      <c r="G205" s="155">
        <v>28</v>
      </c>
      <c r="I205" s="237"/>
    </row>
    <row r="206" spans="1:9" ht="8.4499999999999993" customHeight="1">
      <c r="A206" s="157" t="s">
        <v>535</v>
      </c>
      <c r="B206" s="155" t="s">
        <v>617</v>
      </c>
      <c r="C206" s="142">
        <v>5000</v>
      </c>
      <c r="D206" s="142">
        <v>0</v>
      </c>
      <c r="E206" s="141">
        <v>19277.5</v>
      </c>
      <c r="F206" s="141">
        <v>5000</v>
      </c>
      <c r="G206" s="155">
        <v>28</v>
      </c>
      <c r="I206" s="237"/>
    </row>
    <row r="207" spans="1:9" ht="8.4499999999999993" customHeight="1">
      <c r="A207" s="157" t="s">
        <v>486</v>
      </c>
      <c r="B207" s="155" t="s">
        <v>616</v>
      </c>
      <c r="C207" s="142">
        <v>5000</v>
      </c>
      <c r="D207" s="142">
        <v>0</v>
      </c>
      <c r="E207" s="141">
        <v>16035</v>
      </c>
      <c r="F207" s="141">
        <v>5000</v>
      </c>
      <c r="G207" s="155">
        <v>28</v>
      </c>
      <c r="I207" s="237"/>
    </row>
    <row r="208" spans="1:9" ht="8.4499999999999993" customHeight="1">
      <c r="A208" s="157" t="s">
        <v>482</v>
      </c>
      <c r="B208" s="155" t="s">
        <v>615</v>
      </c>
      <c r="C208" s="142">
        <v>5000</v>
      </c>
      <c r="D208" s="142">
        <v>0</v>
      </c>
      <c r="E208" s="141">
        <v>18630</v>
      </c>
      <c r="F208" s="141">
        <v>5000</v>
      </c>
      <c r="G208" s="155">
        <v>28</v>
      </c>
      <c r="I208" s="237"/>
    </row>
    <row r="209" spans="1:9" ht="8.4499999999999993" customHeight="1">
      <c r="A209" s="157" t="s">
        <v>478</v>
      </c>
      <c r="B209" s="155" t="s">
        <v>614</v>
      </c>
      <c r="C209" s="142">
        <v>5000</v>
      </c>
      <c r="D209" s="142">
        <v>0</v>
      </c>
      <c r="E209" s="141">
        <v>11272.5</v>
      </c>
      <c r="F209" s="141">
        <v>5000</v>
      </c>
      <c r="G209" s="155">
        <v>28</v>
      </c>
      <c r="I209" s="237"/>
    </row>
    <row r="210" spans="1:9" ht="8.4499999999999993" customHeight="1">
      <c r="A210" s="157" t="s">
        <v>476</v>
      </c>
      <c r="B210" s="155" t="s">
        <v>613</v>
      </c>
      <c r="C210" s="142">
        <v>5000</v>
      </c>
      <c r="D210" s="142">
        <v>0</v>
      </c>
      <c r="E210" s="141">
        <v>19764</v>
      </c>
      <c r="F210" s="141">
        <v>5000</v>
      </c>
      <c r="G210" s="155">
        <v>28</v>
      </c>
      <c r="I210" s="237"/>
    </row>
    <row r="211" spans="1:9" ht="8.4499999999999993" customHeight="1">
      <c r="A211" s="157" t="s">
        <v>472</v>
      </c>
      <c r="B211" s="155" t="s">
        <v>612</v>
      </c>
      <c r="C211" s="142">
        <v>5000</v>
      </c>
      <c r="D211" s="142">
        <v>5000</v>
      </c>
      <c r="E211" s="141">
        <v>21595</v>
      </c>
      <c r="F211" s="141">
        <v>10000</v>
      </c>
      <c r="G211" s="155">
        <v>28</v>
      </c>
      <c r="I211" s="237"/>
    </row>
    <row r="212" spans="1:9" ht="8.4499999999999993" customHeight="1">
      <c r="A212" s="157" t="s">
        <v>468</v>
      </c>
      <c r="B212" s="155" t="s">
        <v>611</v>
      </c>
      <c r="C212" s="142">
        <v>5000</v>
      </c>
      <c r="D212" s="142">
        <v>0</v>
      </c>
      <c r="E212" s="141">
        <v>18345</v>
      </c>
      <c r="F212" s="141">
        <v>5000</v>
      </c>
      <c r="G212" s="155">
        <v>28</v>
      </c>
      <c r="I212" s="237"/>
    </row>
    <row r="213" spans="1:9" ht="8.4499999999999993" customHeight="1">
      <c r="A213" s="157" t="s">
        <v>464</v>
      </c>
      <c r="B213" s="155" t="s">
        <v>610</v>
      </c>
      <c r="C213" s="142">
        <v>10000</v>
      </c>
      <c r="D213" s="142">
        <v>0</v>
      </c>
      <c r="E213" s="141">
        <v>28865</v>
      </c>
      <c r="F213" s="141">
        <v>10000</v>
      </c>
      <c r="G213" s="155">
        <v>28</v>
      </c>
      <c r="I213" s="237"/>
    </row>
    <row r="214" spans="1:9" ht="8.4499999999999993" customHeight="1">
      <c r="A214" s="157" t="s">
        <v>460</v>
      </c>
      <c r="B214" s="155" t="s">
        <v>609</v>
      </c>
      <c r="C214" s="142">
        <v>5000</v>
      </c>
      <c r="D214" s="142">
        <v>0</v>
      </c>
      <c r="E214" s="141">
        <v>28470.5</v>
      </c>
      <c r="F214" s="141">
        <v>5000</v>
      </c>
      <c r="G214" s="155">
        <v>28</v>
      </c>
      <c r="I214" s="237"/>
    </row>
    <row r="215" spans="1:9" ht="8.4499999999999993" customHeight="1">
      <c r="A215" s="157" t="s">
        <v>458</v>
      </c>
      <c r="B215" s="155" t="s">
        <v>608</v>
      </c>
      <c r="C215" s="142">
        <v>10000</v>
      </c>
      <c r="D215" s="142">
        <v>0</v>
      </c>
      <c r="E215" s="141">
        <v>27161</v>
      </c>
      <c r="F215" s="141">
        <v>10000</v>
      </c>
      <c r="G215" s="155">
        <v>28</v>
      </c>
      <c r="I215" s="237"/>
    </row>
    <row r="216" spans="1:9" ht="8.4499999999999993" customHeight="1">
      <c r="A216" s="157" t="s">
        <v>454</v>
      </c>
      <c r="B216" s="155" t="s">
        <v>607</v>
      </c>
      <c r="C216" s="142">
        <v>5000</v>
      </c>
      <c r="D216" s="142">
        <v>0</v>
      </c>
      <c r="E216" s="141">
        <v>21448</v>
      </c>
      <c r="F216" s="141">
        <v>5000</v>
      </c>
      <c r="G216" s="155">
        <v>28</v>
      </c>
      <c r="I216" s="237"/>
    </row>
    <row r="217" spans="1:9" ht="8.4499999999999993" customHeight="1">
      <c r="A217" s="158" t="s">
        <v>606</v>
      </c>
      <c r="B217" s="154" t="s">
        <v>605</v>
      </c>
      <c r="C217" s="140">
        <v>10000</v>
      </c>
      <c r="D217" s="139">
        <v>0</v>
      </c>
      <c r="E217" s="139">
        <v>51710</v>
      </c>
      <c r="F217" s="139">
        <v>10000</v>
      </c>
      <c r="G217" s="154">
        <v>28</v>
      </c>
      <c r="I217" s="237"/>
    </row>
    <row r="218" spans="1:9" ht="3.95" customHeight="1">
      <c r="A218" s="157"/>
      <c r="B218" s="155"/>
      <c r="C218" s="142"/>
      <c r="D218" s="141"/>
      <c r="E218" s="141"/>
      <c r="F218" s="141"/>
      <c r="G218" s="155"/>
      <c r="I218" s="237"/>
    </row>
    <row r="219" spans="1:9" ht="8.4499999999999993" customHeight="1">
      <c r="A219" s="157" t="s">
        <v>406</v>
      </c>
      <c r="B219" s="155">
        <v>1709</v>
      </c>
      <c r="C219" s="142">
        <v>8000</v>
      </c>
      <c r="D219" s="142">
        <v>0</v>
      </c>
      <c r="E219" s="141">
        <v>25990</v>
      </c>
      <c r="F219" s="141">
        <v>8000</v>
      </c>
      <c r="G219" s="155">
        <v>91</v>
      </c>
      <c r="I219"/>
    </row>
    <row r="220" spans="1:9" ht="8.4499999999999993" customHeight="1">
      <c r="A220" s="157" t="s">
        <v>433</v>
      </c>
      <c r="B220" s="155">
        <v>1710</v>
      </c>
      <c r="C220" s="142">
        <v>7233.2000000000007</v>
      </c>
      <c r="D220" s="142">
        <v>0</v>
      </c>
      <c r="E220" s="141">
        <v>28390</v>
      </c>
      <c r="F220" s="141">
        <v>7233.2000000000007</v>
      </c>
      <c r="G220" s="155">
        <v>91</v>
      </c>
      <c r="I220"/>
    </row>
    <row r="221" spans="1:9" ht="8.4499999999999993" customHeight="1">
      <c r="A221" s="157" t="s">
        <v>360</v>
      </c>
      <c r="B221" s="155">
        <v>1711</v>
      </c>
      <c r="C221" s="142">
        <v>0</v>
      </c>
      <c r="D221" s="142">
        <v>5000</v>
      </c>
      <c r="E221" s="141">
        <v>38240</v>
      </c>
      <c r="F221" s="141">
        <v>5000</v>
      </c>
      <c r="G221" s="155">
        <v>91</v>
      </c>
      <c r="I221"/>
    </row>
    <row r="222" spans="1:9" ht="8.4499999999999993" customHeight="1">
      <c r="A222" s="157" t="s">
        <v>404</v>
      </c>
      <c r="B222" s="155">
        <v>1712</v>
      </c>
      <c r="C222" s="142">
        <v>6045</v>
      </c>
      <c r="D222" s="142">
        <v>0</v>
      </c>
      <c r="E222" s="141">
        <v>32060</v>
      </c>
      <c r="F222" s="141">
        <v>6045</v>
      </c>
      <c r="G222" s="155">
        <v>91</v>
      </c>
      <c r="I222"/>
    </row>
    <row r="223" spans="1:9" ht="8.4499999999999993" customHeight="1">
      <c r="A223" s="157" t="s">
        <v>358</v>
      </c>
      <c r="B223" s="155">
        <v>1713</v>
      </c>
      <c r="C223" s="142">
        <v>8500</v>
      </c>
      <c r="D223" s="142">
        <v>0</v>
      </c>
      <c r="E223" s="141">
        <v>23670</v>
      </c>
      <c r="F223" s="141">
        <v>8500</v>
      </c>
      <c r="G223" s="155">
        <v>91</v>
      </c>
      <c r="I223"/>
    </row>
    <row r="224" spans="1:9" ht="8.4499999999999993" customHeight="1">
      <c r="A224" s="157" t="s">
        <v>354</v>
      </c>
      <c r="B224" s="155">
        <v>1715</v>
      </c>
      <c r="C224" s="142">
        <v>10112.5</v>
      </c>
      <c r="D224" s="142">
        <v>0</v>
      </c>
      <c r="E224" s="141">
        <v>23580</v>
      </c>
      <c r="F224" s="141">
        <v>10112.5</v>
      </c>
      <c r="G224" s="155">
        <v>91</v>
      </c>
      <c r="I224"/>
    </row>
    <row r="225" spans="1:9" ht="8.4499999999999993" customHeight="1">
      <c r="A225" s="157" t="s">
        <v>400</v>
      </c>
      <c r="B225" s="155">
        <v>1716</v>
      </c>
      <c r="C225" s="142">
        <v>7750</v>
      </c>
      <c r="D225" s="142">
        <v>0</v>
      </c>
      <c r="E225" s="141">
        <v>19910</v>
      </c>
      <c r="F225" s="141">
        <v>7750</v>
      </c>
      <c r="G225" s="155">
        <v>91</v>
      </c>
      <c r="I225"/>
    </row>
    <row r="226" spans="1:9" ht="8.4499999999999993" customHeight="1">
      <c r="A226" s="157" t="s">
        <v>352</v>
      </c>
      <c r="B226" s="155">
        <v>1717</v>
      </c>
      <c r="C226" s="142">
        <v>8000</v>
      </c>
      <c r="D226" s="142">
        <v>0</v>
      </c>
      <c r="E226" s="141">
        <v>17580</v>
      </c>
      <c r="F226" s="141">
        <v>8000</v>
      </c>
      <c r="G226" s="155">
        <v>91</v>
      </c>
      <c r="I226"/>
    </row>
    <row r="227" spans="1:9" ht="8.4499999999999993" customHeight="1">
      <c r="A227" s="157" t="s">
        <v>350</v>
      </c>
      <c r="B227" s="155">
        <v>1718</v>
      </c>
      <c r="C227" s="142">
        <v>7700</v>
      </c>
      <c r="D227" s="142">
        <v>0</v>
      </c>
      <c r="E227" s="141">
        <v>20100</v>
      </c>
      <c r="F227" s="141">
        <v>7700</v>
      </c>
      <c r="G227" s="155">
        <v>91</v>
      </c>
      <c r="I227"/>
    </row>
    <row r="228" spans="1:9" ht="8.4499999999999993" customHeight="1">
      <c r="A228" s="157" t="s">
        <v>348</v>
      </c>
      <c r="B228" s="155">
        <v>1719</v>
      </c>
      <c r="C228" s="142">
        <v>5490</v>
      </c>
      <c r="D228" s="142">
        <v>5000</v>
      </c>
      <c r="E228" s="141">
        <v>26670</v>
      </c>
      <c r="F228" s="141">
        <v>10490</v>
      </c>
      <c r="G228" s="155">
        <v>91</v>
      </c>
      <c r="I228"/>
    </row>
    <row r="229" spans="1:9" ht="8.4499999999999993" customHeight="1">
      <c r="A229" s="157" t="s">
        <v>346</v>
      </c>
      <c r="B229" s="155">
        <v>1720</v>
      </c>
      <c r="C229" s="142">
        <v>8100</v>
      </c>
      <c r="D229" s="142">
        <v>0</v>
      </c>
      <c r="E229" s="141">
        <v>23750</v>
      </c>
      <c r="F229" s="141">
        <v>8100</v>
      </c>
      <c r="G229" s="155">
        <v>91</v>
      </c>
      <c r="I229"/>
    </row>
    <row r="230" spans="1:9" ht="8.4499999999999993" customHeight="1">
      <c r="A230" s="157" t="s">
        <v>342</v>
      </c>
      <c r="B230" s="155" t="s">
        <v>432</v>
      </c>
      <c r="C230" s="142">
        <v>8000</v>
      </c>
      <c r="D230" s="142">
        <v>0</v>
      </c>
      <c r="E230" s="141">
        <v>18360</v>
      </c>
      <c r="F230" s="141">
        <v>8000</v>
      </c>
      <c r="G230" s="155">
        <v>91</v>
      </c>
      <c r="I230"/>
    </row>
    <row r="231" spans="1:9" ht="8.4499999999999993" customHeight="1">
      <c r="A231" s="157" t="s">
        <v>340</v>
      </c>
      <c r="B231" s="155" t="s">
        <v>431</v>
      </c>
      <c r="C231" s="142">
        <v>7233.2000000000007</v>
      </c>
      <c r="D231" s="142">
        <v>0</v>
      </c>
      <c r="E231" s="141">
        <v>17035</v>
      </c>
      <c r="F231" s="141">
        <v>7233.2000000000007</v>
      </c>
      <c r="G231" s="155">
        <v>91</v>
      </c>
      <c r="I231"/>
    </row>
    <row r="232" spans="1:9" ht="8.4499999999999993" customHeight="1">
      <c r="A232" s="157" t="s">
        <v>338</v>
      </c>
      <c r="B232" s="155" t="s">
        <v>430</v>
      </c>
      <c r="C232" s="142">
        <v>5000</v>
      </c>
      <c r="D232" s="142">
        <v>5000</v>
      </c>
      <c r="E232" s="141">
        <v>21530</v>
      </c>
      <c r="F232" s="141">
        <v>10000</v>
      </c>
      <c r="G232" s="155">
        <v>91</v>
      </c>
      <c r="I232"/>
    </row>
    <row r="233" spans="1:9" ht="8.4499999999999993" customHeight="1">
      <c r="A233" s="157" t="s">
        <v>336</v>
      </c>
      <c r="B233" s="155" t="s">
        <v>429</v>
      </c>
      <c r="C233" s="142">
        <v>6045</v>
      </c>
      <c r="D233" s="142">
        <v>0</v>
      </c>
      <c r="E233" s="141">
        <v>23030</v>
      </c>
      <c r="F233" s="141">
        <v>6045</v>
      </c>
      <c r="G233" s="155">
        <v>91</v>
      </c>
      <c r="I233"/>
    </row>
    <row r="234" spans="1:9" ht="8.4499999999999993" customHeight="1">
      <c r="A234" s="157" t="s">
        <v>388</v>
      </c>
      <c r="B234" s="155" t="s">
        <v>428</v>
      </c>
      <c r="C234" s="142">
        <v>8500</v>
      </c>
      <c r="D234" s="142">
        <v>0</v>
      </c>
      <c r="E234" s="141">
        <v>18510</v>
      </c>
      <c r="F234" s="141">
        <v>8500</v>
      </c>
      <c r="G234" s="155">
        <v>91</v>
      </c>
      <c r="I234"/>
    </row>
    <row r="235" spans="1:9" ht="8.4499999999999993" customHeight="1">
      <c r="A235" s="157" t="s">
        <v>332</v>
      </c>
      <c r="B235" s="155" t="s">
        <v>427</v>
      </c>
      <c r="C235" s="142">
        <v>10112.5</v>
      </c>
      <c r="D235" s="142">
        <v>0</v>
      </c>
      <c r="E235" s="141">
        <v>21885</v>
      </c>
      <c r="F235" s="141">
        <v>10112.5</v>
      </c>
      <c r="G235" s="155">
        <v>91</v>
      </c>
      <c r="I235"/>
    </row>
    <row r="236" spans="1:9" ht="8.4499999999999993" customHeight="1">
      <c r="A236" s="157" t="s">
        <v>330</v>
      </c>
      <c r="B236" s="155" t="s">
        <v>426</v>
      </c>
      <c r="C236" s="142">
        <v>7750</v>
      </c>
      <c r="D236" s="142">
        <v>0</v>
      </c>
      <c r="E236" s="141">
        <v>32040</v>
      </c>
      <c r="F236" s="141">
        <v>7750</v>
      </c>
      <c r="G236" s="155">
        <v>91</v>
      </c>
      <c r="I236"/>
    </row>
    <row r="237" spans="1:9" ht="8.4499999999999993" customHeight="1">
      <c r="A237" s="157" t="s">
        <v>328</v>
      </c>
      <c r="B237" s="155" t="s">
        <v>425</v>
      </c>
      <c r="C237" s="142">
        <v>8000</v>
      </c>
      <c r="D237" s="142">
        <v>0</v>
      </c>
      <c r="E237" s="141">
        <v>56790</v>
      </c>
      <c r="F237" s="141">
        <v>8000</v>
      </c>
      <c r="G237" s="155">
        <v>91</v>
      </c>
      <c r="I237"/>
    </row>
    <row r="238" spans="1:9" ht="8.4499999999999993" customHeight="1">
      <c r="A238" s="157" t="s">
        <v>604</v>
      </c>
      <c r="B238" s="155" t="s">
        <v>603</v>
      </c>
      <c r="C238" s="142">
        <v>7700</v>
      </c>
      <c r="D238" s="142" t="s">
        <v>600</v>
      </c>
      <c r="E238" s="141">
        <v>53815</v>
      </c>
      <c r="F238" s="141">
        <v>7700</v>
      </c>
      <c r="G238" s="155">
        <v>91</v>
      </c>
      <c r="I238" s="234"/>
    </row>
    <row r="239" spans="1:9" ht="8.4499999999999993" customHeight="1">
      <c r="A239" s="157" t="s">
        <v>602</v>
      </c>
      <c r="B239" s="155" t="s">
        <v>601</v>
      </c>
      <c r="C239" s="142">
        <v>10490</v>
      </c>
      <c r="D239" s="142" t="s">
        <v>600</v>
      </c>
      <c r="E239" s="141">
        <v>91400</v>
      </c>
      <c r="F239" s="141">
        <v>10490</v>
      </c>
      <c r="G239" s="155">
        <v>91</v>
      </c>
      <c r="I239" s="234"/>
    </row>
    <row r="240" spans="1:9" ht="8.4499999999999993" customHeight="1">
      <c r="A240" s="157" t="s">
        <v>555</v>
      </c>
      <c r="B240" s="155" t="s">
        <v>599</v>
      </c>
      <c r="C240" s="142">
        <v>8100</v>
      </c>
      <c r="D240" s="142">
        <v>0</v>
      </c>
      <c r="E240" s="141">
        <v>46050</v>
      </c>
      <c r="F240" s="141">
        <v>8100</v>
      </c>
      <c r="G240" s="155">
        <v>91</v>
      </c>
      <c r="I240" s="234"/>
    </row>
    <row r="241" spans="1:9" ht="8.4499999999999993" customHeight="1">
      <c r="A241" s="157" t="s">
        <v>516</v>
      </c>
      <c r="B241" s="155" t="s">
        <v>598</v>
      </c>
      <c r="C241" s="142">
        <v>0</v>
      </c>
      <c r="D241" s="142">
        <v>5000</v>
      </c>
      <c r="E241" s="141">
        <v>43470</v>
      </c>
      <c r="F241" s="141">
        <v>5000</v>
      </c>
      <c r="G241" s="155">
        <v>91</v>
      </c>
      <c r="I241" s="234"/>
    </row>
    <row r="242" spans="1:9" ht="8.4499999999999993" customHeight="1">
      <c r="A242" s="157" t="s">
        <v>514</v>
      </c>
      <c r="B242" s="155" t="s">
        <v>597</v>
      </c>
      <c r="C242" s="142">
        <v>8000</v>
      </c>
      <c r="D242" s="142">
        <v>0</v>
      </c>
      <c r="E242" s="141">
        <v>43030</v>
      </c>
      <c r="F242" s="141">
        <v>8000</v>
      </c>
      <c r="G242" s="155">
        <v>91</v>
      </c>
      <c r="I242" s="234"/>
    </row>
    <row r="243" spans="1:9" ht="8.4499999999999993" customHeight="1">
      <c r="A243" s="157" t="s">
        <v>512</v>
      </c>
      <c r="B243" s="155" t="s">
        <v>596</v>
      </c>
      <c r="C243" s="142">
        <v>7233.2000000000007</v>
      </c>
      <c r="D243" s="142">
        <v>0</v>
      </c>
      <c r="E243" s="141">
        <v>28390</v>
      </c>
      <c r="F243" s="141">
        <v>7233.2000000000007</v>
      </c>
      <c r="G243" s="155">
        <v>91</v>
      </c>
      <c r="I243" s="234"/>
    </row>
    <row r="244" spans="1:9" ht="8.4499999999999993" customHeight="1">
      <c r="A244" s="157" t="s">
        <v>595</v>
      </c>
      <c r="B244" s="155" t="s">
        <v>594</v>
      </c>
      <c r="C244" s="142">
        <v>10000</v>
      </c>
      <c r="D244" s="142">
        <v>0</v>
      </c>
      <c r="E244" s="141">
        <v>31090</v>
      </c>
      <c r="F244" s="141">
        <v>10000</v>
      </c>
      <c r="G244" s="155">
        <v>91</v>
      </c>
      <c r="I244" s="234"/>
    </row>
    <row r="245" spans="1:9" ht="8.4499999999999993" customHeight="1">
      <c r="A245" s="157" t="s">
        <v>510</v>
      </c>
      <c r="B245" s="155" t="s">
        <v>593</v>
      </c>
      <c r="C245" s="142">
        <v>6045</v>
      </c>
      <c r="D245" s="142">
        <v>0</v>
      </c>
      <c r="E245" s="141">
        <v>16950</v>
      </c>
      <c r="F245" s="141">
        <v>6045</v>
      </c>
      <c r="G245" s="155">
        <v>91</v>
      </c>
      <c r="I245" s="234"/>
    </row>
    <row r="246" spans="1:9" ht="8.4499999999999993" customHeight="1">
      <c r="A246" s="157" t="s">
        <v>592</v>
      </c>
      <c r="B246" s="155" t="s">
        <v>591</v>
      </c>
      <c r="C246" s="142">
        <v>8500</v>
      </c>
      <c r="D246" s="142">
        <v>0</v>
      </c>
      <c r="E246" s="141">
        <v>33310</v>
      </c>
      <c r="F246" s="141">
        <v>8500</v>
      </c>
      <c r="G246" s="155">
        <v>91</v>
      </c>
      <c r="I246" s="234"/>
    </row>
    <row r="247" spans="1:9" ht="8.4499999999999993" customHeight="1">
      <c r="A247" s="157" t="s">
        <v>590</v>
      </c>
      <c r="B247" s="155" t="s">
        <v>589</v>
      </c>
      <c r="C247" s="142">
        <v>10112.5</v>
      </c>
      <c r="D247" s="142">
        <v>5000</v>
      </c>
      <c r="E247" s="141">
        <v>20030</v>
      </c>
      <c r="F247" s="141">
        <v>15112.5</v>
      </c>
      <c r="G247" s="155">
        <v>91</v>
      </c>
      <c r="I247" s="234"/>
    </row>
    <row r="248" spans="1:9" ht="8.4499999999999993" customHeight="1">
      <c r="A248" s="157" t="s">
        <v>550</v>
      </c>
      <c r="B248" s="155" t="s">
        <v>588</v>
      </c>
      <c r="C248" s="142">
        <v>7750</v>
      </c>
      <c r="D248" s="142">
        <v>0</v>
      </c>
      <c r="E248" s="141">
        <v>13650</v>
      </c>
      <c r="F248" s="141">
        <v>7750</v>
      </c>
      <c r="G248" s="155">
        <v>91</v>
      </c>
      <c r="I248" s="234"/>
    </row>
    <row r="249" spans="1:9" ht="8.4499999999999993" customHeight="1">
      <c r="A249" s="157" t="s">
        <v>506</v>
      </c>
      <c r="B249" s="155" t="s">
        <v>587</v>
      </c>
      <c r="C249" s="142">
        <v>8000</v>
      </c>
      <c r="D249" s="142">
        <v>0</v>
      </c>
      <c r="E249" s="141">
        <v>29280</v>
      </c>
      <c r="F249" s="141">
        <v>8000</v>
      </c>
      <c r="G249" s="155">
        <v>91</v>
      </c>
      <c r="I249" s="234"/>
    </row>
    <row r="250" spans="1:9" ht="8.4499999999999993" customHeight="1">
      <c r="A250" s="157" t="s">
        <v>504</v>
      </c>
      <c r="B250" s="155" t="s">
        <v>586</v>
      </c>
      <c r="C250" s="142">
        <v>10490</v>
      </c>
      <c r="D250" s="142">
        <v>0</v>
      </c>
      <c r="E250" s="141">
        <v>52910</v>
      </c>
      <c r="F250" s="141">
        <v>10490</v>
      </c>
      <c r="G250" s="155">
        <v>91</v>
      </c>
      <c r="I250" s="234"/>
    </row>
    <row r="251" spans="1:9" ht="8.4499999999999993" customHeight="1">
      <c r="A251" s="157" t="s">
        <v>502</v>
      </c>
      <c r="B251" s="155" t="s">
        <v>585</v>
      </c>
      <c r="C251" s="142">
        <v>8100</v>
      </c>
      <c r="D251" s="142">
        <v>0</v>
      </c>
      <c r="E251" s="141">
        <v>38421</v>
      </c>
      <c r="F251" s="141">
        <v>8100</v>
      </c>
      <c r="G251" s="155">
        <v>91</v>
      </c>
      <c r="I251" s="234"/>
    </row>
    <row r="252" spans="1:9" ht="8.4499999999999993" customHeight="1">
      <c r="A252" s="157" t="s">
        <v>500</v>
      </c>
      <c r="B252" s="155" t="s">
        <v>584</v>
      </c>
      <c r="C252" s="142">
        <v>8000</v>
      </c>
      <c r="D252" s="142">
        <v>0</v>
      </c>
      <c r="E252" s="141">
        <v>29530</v>
      </c>
      <c r="F252" s="141">
        <v>8000</v>
      </c>
      <c r="G252" s="155">
        <v>91</v>
      </c>
      <c r="I252" s="234"/>
    </row>
    <row r="253" spans="1:9" ht="8.4499999999999993" customHeight="1">
      <c r="A253" s="157" t="s">
        <v>543</v>
      </c>
      <c r="B253" s="155" t="s">
        <v>583</v>
      </c>
      <c r="C253" s="142">
        <v>7233.2</v>
      </c>
      <c r="D253" s="142">
        <v>0</v>
      </c>
      <c r="E253" s="141">
        <v>26540</v>
      </c>
      <c r="F253" s="141">
        <v>7233.2</v>
      </c>
      <c r="G253" s="155">
        <v>91</v>
      </c>
      <c r="I253" s="234"/>
    </row>
    <row r="254" spans="1:9" ht="8.4499999999999993" customHeight="1">
      <c r="A254" s="157" t="s">
        <v>498</v>
      </c>
      <c r="B254" s="155" t="s">
        <v>582</v>
      </c>
      <c r="C254" s="142">
        <v>6045</v>
      </c>
      <c r="D254" s="142">
        <v>0</v>
      </c>
      <c r="E254" s="141">
        <v>24202.5</v>
      </c>
      <c r="F254" s="141">
        <v>6045</v>
      </c>
      <c r="G254" s="155">
        <v>91</v>
      </c>
      <c r="I254" s="234"/>
    </row>
    <row r="255" spans="1:9" ht="8.4499999999999993" customHeight="1">
      <c r="A255" s="157" t="s">
        <v>496</v>
      </c>
      <c r="B255" s="155" t="s">
        <v>581</v>
      </c>
      <c r="C255" s="142">
        <v>8500</v>
      </c>
      <c r="D255" s="142">
        <v>0</v>
      </c>
      <c r="E255" s="141">
        <v>23302.5</v>
      </c>
      <c r="F255" s="141">
        <v>8500</v>
      </c>
      <c r="G255" s="155">
        <v>91</v>
      </c>
      <c r="I255" s="234"/>
    </row>
    <row r="256" spans="1:9" ht="8.4499999999999993" customHeight="1">
      <c r="A256" s="157" t="s">
        <v>539</v>
      </c>
      <c r="B256" s="155" t="s">
        <v>580</v>
      </c>
      <c r="C256" s="142">
        <v>0</v>
      </c>
      <c r="D256" s="142">
        <v>5000</v>
      </c>
      <c r="E256" s="141">
        <v>21462.5</v>
      </c>
      <c r="F256" s="141">
        <v>5000</v>
      </c>
      <c r="G256" s="155">
        <v>91</v>
      </c>
      <c r="I256" s="234"/>
    </row>
    <row r="257" spans="1:9" ht="8.4499999999999993" customHeight="1">
      <c r="A257" s="157" t="s">
        <v>494</v>
      </c>
      <c r="B257" s="155" t="s">
        <v>579</v>
      </c>
      <c r="C257" s="142">
        <v>15112.5</v>
      </c>
      <c r="D257" s="142">
        <v>0</v>
      </c>
      <c r="E257" s="141">
        <v>45751.199999999997</v>
      </c>
      <c r="F257" s="141">
        <v>15112.5</v>
      </c>
      <c r="G257" s="155">
        <v>91</v>
      </c>
      <c r="I257" s="234"/>
    </row>
    <row r="258" spans="1:9" ht="8.4499999999999993" customHeight="1">
      <c r="A258" s="157" t="s">
        <v>492</v>
      </c>
      <c r="B258" s="155" t="s">
        <v>578</v>
      </c>
      <c r="C258" s="142">
        <v>7750</v>
      </c>
      <c r="D258" s="142">
        <v>0</v>
      </c>
      <c r="E258" s="141">
        <v>25885</v>
      </c>
      <c r="F258" s="141">
        <v>7750</v>
      </c>
      <c r="G258" s="155">
        <v>91</v>
      </c>
      <c r="I258" s="234"/>
    </row>
    <row r="259" spans="1:9" ht="8.4499999999999993" customHeight="1">
      <c r="A259" s="157" t="s">
        <v>577</v>
      </c>
      <c r="B259" s="155" t="s">
        <v>576</v>
      </c>
      <c r="C259" s="142">
        <v>8000</v>
      </c>
      <c r="D259" s="142">
        <v>0</v>
      </c>
      <c r="E259" s="141">
        <v>24881.5</v>
      </c>
      <c r="F259" s="141">
        <v>8000</v>
      </c>
      <c r="G259" s="155">
        <v>91</v>
      </c>
      <c r="I259" s="234"/>
    </row>
    <row r="260" spans="1:9" ht="8.4499999999999993" customHeight="1">
      <c r="A260" s="157" t="s">
        <v>575</v>
      </c>
      <c r="B260" s="155" t="s">
        <v>574</v>
      </c>
      <c r="C260" s="142">
        <v>10490</v>
      </c>
      <c r="D260" s="142">
        <v>5000</v>
      </c>
      <c r="E260" s="141">
        <v>43304.5</v>
      </c>
      <c r="F260" s="141">
        <v>15490</v>
      </c>
      <c r="G260" s="155">
        <v>91</v>
      </c>
      <c r="I260" s="234"/>
    </row>
    <row r="261" spans="1:9" ht="8.4499999999999993" customHeight="1">
      <c r="A261" s="157" t="s">
        <v>490</v>
      </c>
      <c r="B261" s="155" t="s">
        <v>573</v>
      </c>
      <c r="C261" s="142">
        <v>8100</v>
      </c>
      <c r="D261" s="142">
        <v>0</v>
      </c>
      <c r="E261" s="141">
        <v>15487.5</v>
      </c>
      <c r="F261" s="141">
        <v>8100</v>
      </c>
      <c r="G261" s="155">
        <v>91</v>
      </c>
      <c r="I261" s="234"/>
    </row>
    <row r="262" spans="1:9" ht="8.4499999999999993" customHeight="1">
      <c r="A262" s="157" t="s">
        <v>535</v>
      </c>
      <c r="B262" s="155" t="s">
        <v>572</v>
      </c>
      <c r="C262" s="142">
        <v>8000</v>
      </c>
      <c r="D262" s="142">
        <v>0</v>
      </c>
      <c r="E262" s="141">
        <v>16227.5</v>
      </c>
      <c r="F262" s="141">
        <v>8000</v>
      </c>
      <c r="G262" s="155">
        <v>91</v>
      </c>
      <c r="I262" s="234"/>
    </row>
    <row r="263" spans="1:9" ht="8.4499999999999993" customHeight="1">
      <c r="A263" s="157" t="s">
        <v>484</v>
      </c>
      <c r="B263" s="155" t="s">
        <v>571</v>
      </c>
      <c r="C263" s="142">
        <v>6045</v>
      </c>
      <c r="D263" s="142">
        <v>0</v>
      </c>
      <c r="E263" s="141">
        <v>16404</v>
      </c>
      <c r="F263" s="141">
        <v>6045</v>
      </c>
      <c r="G263" s="155">
        <v>91</v>
      </c>
      <c r="I263" s="234"/>
    </row>
    <row r="264" spans="1:9" ht="8.4499999999999993" customHeight="1">
      <c r="A264" s="157" t="s">
        <v>482</v>
      </c>
      <c r="B264" s="155" t="s">
        <v>570</v>
      </c>
      <c r="C264" s="142">
        <v>8500</v>
      </c>
      <c r="D264" s="142">
        <v>0</v>
      </c>
      <c r="E264" s="141">
        <v>23632.5</v>
      </c>
      <c r="F264" s="141">
        <v>8500</v>
      </c>
      <c r="G264" s="155">
        <v>91</v>
      </c>
      <c r="I264" s="234"/>
    </row>
    <row r="265" spans="1:9" ht="8.4499999999999993" customHeight="1">
      <c r="A265" s="157" t="s">
        <v>480</v>
      </c>
      <c r="B265" s="155" t="s">
        <v>569</v>
      </c>
      <c r="C265" s="142">
        <v>5000</v>
      </c>
      <c r="D265" s="142">
        <v>0</v>
      </c>
      <c r="E265" s="141">
        <v>13640</v>
      </c>
      <c r="F265" s="141">
        <v>5000</v>
      </c>
      <c r="G265" s="155">
        <v>91</v>
      </c>
      <c r="I265" s="234"/>
    </row>
    <row r="266" spans="1:9" ht="8.4499999999999993" customHeight="1">
      <c r="A266" s="157" t="s">
        <v>478</v>
      </c>
      <c r="B266" s="155" t="s">
        <v>568</v>
      </c>
      <c r="C266" s="142">
        <v>9492</v>
      </c>
      <c r="D266" s="142">
        <v>0</v>
      </c>
      <c r="E266" s="141">
        <v>15001</v>
      </c>
      <c r="F266" s="141">
        <v>9492</v>
      </c>
      <c r="G266" s="155">
        <v>91</v>
      </c>
      <c r="I266" s="234"/>
    </row>
    <row r="267" spans="1:9" ht="8.4499999999999993" customHeight="1">
      <c r="A267" s="157" t="s">
        <v>567</v>
      </c>
      <c r="B267" s="155" t="s">
        <v>566</v>
      </c>
      <c r="C267" s="142">
        <v>7750</v>
      </c>
      <c r="D267" s="142">
        <v>0</v>
      </c>
      <c r="E267" s="141">
        <v>5732.5</v>
      </c>
      <c r="F267" s="141">
        <v>5732.5</v>
      </c>
      <c r="G267" s="155">
        <v>91</v>
      </c>
      <c r="I267" s="234"/>
    </row>
    <row r="268" spans="1:9" ht="8.4499999999999993" customHeight="1">
      <c r="A268" s="157" t="s">
        <v>476</v>
      </c>
      <c r="B268" s="155" t="s">
        <v>565</v>
      </c>
      <c r="C268" s="142">
        <v>8000</v>
      </c>
      <c r="D268" s="142">
        <v>0</v>
      </c>
      <c r="E268" s="141">
        <v>35351</v>
      </c>
      <c r="F268" s="141">
        <v>8000</v>
      </c>
      <c r="G268" s="155">
        <v>91</v>
      </c>
      <c r="I268" s="234"/>
    </row>
    <row r="269" spans="1:9" ht="8.4499999999999993" customHeight="1">
      <c r="A269" s="157" t="s">
        <v>472</v>
      </c>
      <c r="B269" s="155" t="s">
        <v>564</v>
      </c>
      <c r="C269" s="142">
        <v>5250</v>
      </c>
      <c r="D269" s="142">
        <v>0</v>
      </c>
      <c r="E269" s="141">
        <v>18532.5</v>
      </c>
      <c r="F269" s="141">
        <v>5250</v>
      </c>
      <c r="G269" s="155">
        <v>91</v>
      </c>
      <c r="I269" s="234"/>
    </row>
    <row r="270" spans="1:9" ht="8.4499999999999993" customHeight="1">
      <c r="A270" s="157" t="s">
        <v>470</v>
      </c>
      <c r="B270" s="155" t="s">
        <v>563</v>
      </c>
      <c r="C270" s="142">
        <v>8100</v>
      </c>
      <c r="D270" s="142">
        <v>5000</v>
      </c>
      <c r="E270" s="141">
        <v>27045</v>
      </c>
      <c r="F270" s="141">
        <v>13100</v>
      </c>
      <c r="G270" s="155">
        <v>91</v>
      </c>
      <c r="I270" s="234"/>
    </row>
    <row r="271" spans="1:9" ht="8.4499999999999993" customHeight="1">
      <c r="A271" s="157" t="s">
        <v>466</v>
      </c>
      <c r="B271" s="155" t="s">
        <v>562</v>
      </c>
      <c r="C271" s="142">
        <v>8000</v>
      </c>
      <c r="D271" s="142">
        <v>0</v>
      </c>
      <c r="E271" s="141">
        <v>28502</v>
      </c>
      <c r="F271" s="141">
        <v>8000</v>
      </c>
      <c r="G271" s="155">
        <v>91</v>
      </c>
      <c r="I271" s="234"/>
    </row>
    <row r="272" spans="1:9" ht="8.4499999999999993" customHeight="1">
      <c r="A272" s="157" t="s">
        <v>460</v>
      </c>
      <c r="B272" s="155" t="s">
        <v>561</v>
      </c>
      <c r="C272" s="142">
        <v>6045</v>
      </c>
      <c r="D272" s="142">
        <v>0</v>
      </c>
      <c r="E272" s="141">
        <v>14860</v>
      </c>
      <c r="F272" s="141">
        <v>6045</v>
      </c>
      <c r="G272" s="155">
        <v>91</v>
      </c>
      <c r="I272" s="234"/>
    </row>
    <row r="273" spans="1:9" ht="8.4499999999999993" customHeight="1">
      <c r="A273" s="157" t="s">
        <v>521</v>
      </c>
      <c r="B273" s="155" t="s">
        <v>560</v>
      </c>
      <c r="C273" s="142">
        <v>8500</v>
      </c>
      <c r="D273" s="142">
        <v>0</v>
      </c>
      <c r="E273" s="141">
        <v>32342.5</v>
      </c>
      <c r="F273" s="141">
        <v>8500</v>
      </c>
      <c r="G273" s="155">
        <v>91</v>
      </c>
      <c r="I273" s="234"/>
    </row>
    <row r="274" spans="1:9" ht="8.4499999999999993" customHeight="1">
      <c r="A274" s="157" t="s">
        <v>458</v>
      </c>
      <c r="B274" s="155" t="s">
        <v>559</v>
      </c>
      <c r="C274" s="142">
        <v>5000</v>
      </c>
      <c r="D274" s="142">
        <v>0</v>
      </c>
      <c r="E274" s="141">
        <v>33740</v>
      </c>
      <c r="F274" s="141">
        <v>5000</v>
      </c>
      <c r="G274" s="155">
        <v>91</v>
      </c>
      <c r="I274" s="234"/>
    </row>
    <row r="275" spans="1:9" ht="8.4499999999999993" customHeight="1">
      <c r="A275" s="157" t="s">
        <v>456</v>
      </c>
      <c r="B275" s="155" t="s">
        <v>558</v>
      </c>
      <c r="C275" s="142">
        <v>9492</v>
      </c>
      <c r="D275" s="142">
        <v>5000</v>
      </c>
      <c r="E275" s="141">
        <v>40003.5</v>
      </c>
      <c r="F275" s="141">
        <v>14492</v>
      </c>
      <c r="G275" s="155">
        <v>91</v>
      </c>
      <c r="I275" s="234"/>
    </row>
    <row r="276" spans="1:9" ht="8.4499999999999993" customHeight="1">
      <c r="A276" s="157" t="s">
        <v>454</v>
      </c>
      <c r="B276" s="155" t="s">
        <v>557</v>
      </c>
      <c r="C276" s="142">
        <v>7750</v>
      </c>
      <c r="D276" s="142">
        <v>0</v>
      </c>
      <c r="E276" s="141">
        <v>22982.5</v>
      </c>
      <c r="F276" s="141">
        <v>7750</v>
      </c>
      <c r="G276" s="155">
        <v>91</v>
      </c>
      <c r="I276" s="234"/>
    </row>
    <row r="277" spans="1:9" ht="8.4499999999999993" customHeight="1">
      <c r="A277" s="158" t="s">
        <v>452</v>
      </c>
      <c r="B277" s="154" t="s">
        <v>556</v>
      </c>
      <c r="C277" s="140">
        <v>8000</v>
      </c>
      <c r="D277" s="140">
        <v>0</v>
      </c>
      <c r="E277" s="139">
        <v>30001</v>
      </c>
      <c r="F277" s="139">
        <v>8000</v>
      </c>
      <c r="G277" s="154">
        <v>91</v>
      </c>
      <c r="I277" s="234"/>
    </row>
    <row r="278" spans="1:9" ht="3.95" customHeight="1">
      <c r="A278" s="157"/>
      <c r="B278" s="155"/>
      <c r="C278" s="142"/>
      <c r="D278" s="142"/>
      <c r="E278" s="141"/>
      <c r="F278" s="141"/>
      <c r="G278" s="155"/>
      <c r="I278"/>
    </row>
    <row r="279" spans="1:9" ht="8.4499999999999993" customHeight="1">
      <c r="A279" s="157" t="s">
        <v>378</v>
      </c>
      <c r="B279" s="155" t="s">
        <v>424</v>
      </c>
      <c r="C279" s="142">
        <v>5000</v>
      </c>
      <c r="D279" s="142">
        <v>0</v>
      </c>
      <c r="E279" s="141">
        <v>16500</v>
      </c>
      <c r="F279" s="141">
        <v>5000</v>
      </c>
      <c r="G279" s="155">
        <v>182</v>
      </c>
    </row>
    <row r="280" spans="1:9" ht="8.4499999999999993" customHeight="1">
      <c r="A280" s="157" t="s">
        <v>376</v>
      </c>
      <c r="B280" s="155" t="s">
        <v>423</v>
      </c>
      <c r="C280" s="142">
        <v>6000</v>
      </c>
      <c r="D280" s="142">
        <v>0</v>
      </c>
      <c r="E280" s="141">
        <v>12270</v>
      </c>
      <c r="F280" s="141">
        <v>6000</v>
      </c>
      <c r="G280" s="155">
        <v>182</v>
      </c>
    </row>
    <row r="281" spans="1:9" ht="8.4499999999999993" customHeight="1">
      <c r="A281" s="157" t="s">
        <v>374</v>
      </c>
      <c r="B281" s="155" t="s">
        <v>422</v>
      </c>
      <c r="C281" s="142">
        <v>13000</v>
      </c>
      <c r="D281" s="142">
        <v>0</v>
      </c>
      <c r="E281" s="141">
        <v>23110</v>
      </c>
      <c r="F281" s="141">
        <v>13000</v>
      </c>
      <c r="G281" s="155">
        <v>182</v>
      </c>
    </row>
    <row r="282" spans="1:9" ht="8.4499999999999993" customHeight="1">
      <c r="A282" s="157" t="s">
        <v>421</v>
      </c>
      <c r="B282" s="155" t="s">
        <v>420</v>
      </c>
      <c r="C282" s="142">
        <v>9000</v>
      </c>
      <c r="D282" s="142">
        <v>0</v>
      </c>
      <c r="E282" s="141">
        <v>27005</v>
      </c>
      <c r="F282" s="141">
        <v>9000</v>
      </c>
      <c r="G282" s="155">
        <v>182</v>
      </c>
    </row>
    <row r="283" spans="1:9" ht="8.4499999999999993" customHeight="1">
      <c r="A283" s="157" t="s">
        <v>419</v>
      </c>
      <c r="B283" s="155" t="s">
        <v>418</v>
      </c>
      <c r="C283" s="142">
        <v>9855</v>
      </c>
      <c r="D283" s="142">
        <v>0</v>
      </c>
      <c r="E283" s="141">
        <v>30200</v>
      </c>
      <c r="F283" s="141">
        <v>9855</v>
      </c>
      <c r="G283" s="155">
        <v>182</v>
      </c>
    </row>
    <row r="284" spans="1:9" ht="8.4499999999999993" customHeight="1">
      <c r="A284" s="157" t="s">
        <v>417</v>
      </c>
      <c r="B284" s="155" t="s">
        <v>416</v>
      </c>
      <c r="C284" s="142">
        <v>8000</v>
      </c>
      <c r="D284" s="142">
        <v>0</v>
      </c>
      <c r="E284" s="141">
        <v>31265</v>
      </c>
      <c r="F284" s="141">
        <v>8000</v>
      </c>
      <c r="G284" s="155">
        <v>182</v>
      </c>
    </row>
    <row r="285" spans="1:9" ht="8.4499999999999993" customHeight="1">
      <c r="A285" s="158" t="s">
        <v>372</v>
      </c>
      <c r="B285" s="154" t="s">
        <v>415</v>
      </c>
      <c r="C285" s="140">
        <v>6000</v>
      </c>
      <c r="D285" s="140">
        <v>0</v>
      </c>
      <c r="E285" s="139">
        <v>37750</v>
      </c>
      <c r="F285" s="139">
        <v>6000</v>
      </c>
      <c r="G285" s="154">
        <v>182</v>
      </c>
    </row>
    <row r="286" spans="1:9" ht="9" customHeight="1">
      <c r="A286" s="181"/>
      <c r="C286" s="172"/>
      <c r="D286" s="172"/>
      <c r="E286" s="171"/>
      <c r="F286" s="171"/>
      <c r="G286" s="180" t="s">
        <v>181</v>
      </c>
    </row>
    <row r="287" spans="1:9" ht="13.5" customHeight="1">
      <c r="A287" s="179" t="s">
        <v>132</v>
      </c>
      <c r="B287" s="178"/>
      <c r="C287" s="177"/>
      <c r="D287" s="176"/>
      <c r="E287" s="175"/>
      <c r="F287" s="175"/>
      <c r="G287" s="174"/>
    </row>
    <row r="288" spans="1:9" ht="9" customHeight="1">
      <c r="A288" s="173"/>
      <c r="C288" s="172"/>
      <c r="E288" s="171"/>
      <c r="F288" s="171"/>
      <c r="G288" s="170"/>
    </row>
    <row r="289" spans="1:9" ht="9" customHeight="1">
      <c r="A289" s="173"/>
      <c r="C289" s="172"/>
      <c r="E289" s="171"/>
      <c r="F289" s="171"/>
      <c r="G289" s="170"/>
    </row>
    <row r="290" spans="1:9" ht="9" customHeight="1">
      <c r="A290" s="169"/>
      <c r="B290" s="168"/>
      <c r="C290" s="167"/>
      <c r="D290" s="166"/>
      <c r="E290" s="165"/>
      <c r="F290" s="164"/>
      <c r="G290" s="163"/>
    </row>
    <row r="291" spans="1:9" ht="9" customHeight="1">
      <c r="A291" s="161" t="s">
        <v>43</v>
      </c>
      <c r="B291" s="161" t="s">
        <v>44</v>
      </c>
      <c r="C291" s="280" t="s">
        <v>45</v>
      </c>
      <c r="D291" s="281"/>
      <c r="E291" s="162" t="s">
        <v>46</v>
      </c>
      <c r="F291" s="162" t="s">
        <v>47</v>
      </c>
      <c r="G291" s="161" t="s">
        <v>48</v>
      </c>
    </row>
    <row r="292" spans="1:9" ht="9" customHeight="1">
      <c r="A292" s="154" t="s">
        <v>49</v>
      </c>
      <c r="B292" s="154" t="s">
        <v>49</v>
      </c>
      <c r="C292" s="159" t="s">
        <v>50</v>
      </c>
      <c r="D292" s="160" t="s">
        <v>51</v>
      </c>
      <c r="E292" s="159" t="s">
        <v>52</v>
      </c>
      <c r="F292" s="159" t="s">
        <v>53</v>
      </c>
      <c r="G292" s="154" t="s">
        <v>54</v>
      </c>
    </row>
    <row r="293" spans="1:9" ht="8.4499999999999993" customHeight="1">
      <c r="A293" s="157" t="s">
        <v>414</v>
      </c>
      <c r="B293" s="155" t="s">
        <v>413</v>
      </c>
      <c r="C293" s="142">
        <v>10000</v>
      </c>
      <c r="D293" s="142">
        <v>0</v>
      </c>
      <c r="E293" s="141">
        <v>34290</v>
      </c>
      <c r="F293" s="141">
        <v>10000</v>
      </c>
      <c r="G293" s="155">
        <v>182</v>
      </c>
      <c r="I293"/>
    </row>
    <row r="294" spans="1:9" ht="8.4499999999999993" customHeight="1">
      <c r="A294" s="157" t="s">
        <v>370</v>
      </c>
      <c r="B294" s="155" t="s">
        <v>412</v>
      </c>
      <c r="C294" s="142">
        <v>4000</v>
      </c>
      <c r="D294" s="142">
        <v>4000</v>
      </c>
      <c r="E294" s="141">
        <v>31140</v>
      </c>
      <c r="F294" s="141">
        <v>8000</v>
      </c>
      <c r="G294" s="155">
        <v>182</v>
      </c>
      <c r="I294"/>
    </row>
    <row r="295" spans="1:9" ht="8.4499999999999993" customHeight="1">
      <c r="A295" s="157" t="s">
        <v>411</v>
      </c>
      <c r="B295" s="155" t="s">
        <v>410</v>
      </c>
      <c r="C295" s="142">
        <v>6330</v>
      </c>
      <c r="D295" s="142">
        <v>0</v>
      </c>
      <c r="E295" s="141">
        <v>30750</v>
      </c>
      <c r="F295" s="141">
        <v>6330</v>
      </c>
      <c r="G295" s="155">
        <v>182</v>
      </c>
      <c r="I295"/>
    </row>
    <row r="296" spans="1:9" ht="8.4499999999999993" customHeight="1">
      <c r="A296" s="157" t="s">
        <v>366</v>
      </c>
      <c r="B296" s="155" t="s">
        <v>409</v>
      </c>
      <c r="C296" s="142">
        <v>5000</v>
      </c>
      <c r="D296" s="142">
        <v>0</v>
      </c>
      <c r="E296" s="141">
        <v>16440</v>
      </c>
      <c r="F296" s="141">
        <v>5000</v>
      </c>
      <c r="G296" s="155">
        <v>182</v>
      </c>
      <c r="I296"/>
    </row>
    <row r="297" spans="1:9" ht="8.4499999999999993" customHeight="1">
      <c r="A297" s="157" t="s">
        <v>364</v>
      </c>
      <c r="B297" s="155" t="s">
        <v>408</v>
      </c>
      <c r="C297" s="142">
        <v>5000</v>
      </c>
      <c r="D297" s="142">
        <v>0</v>
      </c>
      <c r="E297" s="141">
        <v>24810</v>
      </c>
      <c r="F297" s="141">
        <v>5000</v>
      </c>
      <c r="G297" s="155">
        <v>182</v>
      </c>
      <c r="I297"/>
    </row>
    <row r="298" spans="1:9" ht="8.4499999999999993" customHeight="1">
      <c r="A298" s="157" t="s">
        <v>362</v>
      </c>
      <c r="B298" s="155" t="s">
        <v>407</v>
      </c>
      <c r="C298" s="142">
        <v>7000</v>
      </c>
      <c r="D298" s="142">
        <v>0</v>
      </c>
      <c r="E298" s="141">
        <v>29050</v>
      </c>
      <c r="F298" s="141">
        <v>7000</v>
      </c>
      <c r="G298" s="155">
        <v>182</v>
      </c>
      <c r="I298"/>
    </row>
    <row r="299" spans="1:9" ht="8.4499999999999993" customHeight="1">
      <c r="A299" s="157" t="s">
        <v>406</v>
      </c>
      <c r="B299" s="155" t="s">
        <v>405</v>
      </c>
      <c r="C299" s="142">
        <v>6000</v>
      </c>
      <c r="D299" s="142">
        <v>0</v>
      </c>
      <c r="E299" s="141">
        <v>24740</v>
      </c>
      <c r="F299" s="141">
        <v>6000</v>
      </c>
      <c r="G299" s="155">
        <v>182</v>
      </c>
      <c r="I299"/>
    </row>
    <row r="300" spans="1:9" ht="8.4499999999999993" customHeight="1">
      <c r="A300" s="157" t="s">
        <v>404</v>
      </c>
      <c r="B300" s="155" t="s">
        <v>403</v>
      </c>
      <c r="C300" s="142">
        <v>7000</v>
      </c>
      <c r="D300" s="142">
        <v>0</v>
      </c>
      <c r="E300" s="141">
        <v>32220</v>
      </c>
      <c r="F300" s="141">
        <v>7000</v>
      </c>
      <c r="G300" s="155">
        <v>182</v>
      </c>
      <c r="I300"/>
    </row>
    <row r="301" spans="1:9" ht="8.4499999999999993" customHeight="1">
      <c r="A301" s="157" t="s">
        <v>356</v>
      </c>
      <c r="B301" s="155" t="s">
        <v>402</v>
      </c>
      <c r="C301" s="142">
        <v>4300</v>
      </c>
      <c r="D301" s="142">
        <v>0</v>
      </c>
      <c r="E301" s="141">
        <v>19950</v>
      </c>
      <c r="F301" s="141">
        <v>4300</v>
      </c>
      <c r="G301" s="155">
        <v>182</v>
      </c>
      <c r="I301"/>
    </row>
    <row r="302" spans="1:9" ht="8.4499999999999993" customHeight="1">
      <c r="A302" s="157" t="s">
        <v>354</v>
      </c>
      <c r="B302" s="155" t="s">
        <v>401</v>
      </c>
      <c r="C302" s="142">
        <v>600</v>
      </c>
      <c r="D302" s="142">
        <v>0</v>
      </c>
      <c r="E302" s="141">
        <v>4620</v>
      </c>
      <c r="F302" s="141">
        <v>600</v>
      </c>
      <c r="G302" s="155">
        <v>182</v>
      </c>
      <c r="I302"/>
    </row>
    <row r="303" spans="1:9" ht="8.4499999999999993" customHeight="1">
      <c r="A303" s="157" t="s">
        <v>400</v>
      </c>
      <c r="B303" s="155" t="s">
        <v>399</v>
      </c>
      <c r="C303" s="142">
        <v>5300</v>
      </c>
      <c r="D303" s="142">
        <v>0</v>
      </c>
      <c r="E303" s="141">
        <v>17950</v>
      </c>
      <c r="F303" s="141">
        <v>5300</v>
      </c>
      <c r="G303" s="155">
        <v>182</v>
      </c>
      <c r="I303"/>
    </row>
    <row r="304" spans="1:9" ht="8.4499999999999993" customHeight="1">
      <c r="A304" s="157" t="s">
        <v>398</v>
      </c>
      <c r="B304" s="155" t="s">
        <v>397</v>
      </c>
      <c r="C304" s="142">
        <v>6000</v>
      </c>
      <c r="D304" s="142"/>
      <c r="E304" s="141">
        <v>22880</v>
      </c>
      <c r="F304" s="141">
        <v>9000</v>
      </c>
      <c r="G304" s="155">
        <v>182</v>
      </c>
      <c r="I304"/>
    </row>
    <row r="305" spans="1:9" ht="8.4499999999999993" customHeight="1">
      <c r="A305" s="157" t="s">
        <v>350</v>
      </c>
      <c r="B305" s="155" t="s">
        <v>396</v>
      </c>
      <c r="C305" s="142">
        <v>5000</v>
      </c>
      <c r="D305" s="142">
        <v>0</v>
      </c>
      <c r="E305" s="141">
        <v>19920</v>
      </c>
      <c r="F305" s="141">
        <v>5000</v>
      </c>
      <c r="G305" s="155">
        <v>182</v>
      </c>
      <c r="I305"/>
    </row>
    <row r="306" spans="1:9" ht="8.4499999999999993" customHeight="1">
      <c r="A306" s="157" t="s">
        <v>348</v>
      </c>
      <c r="B306" s="155" t="s">
        <v>395</v>
      </c>
      <c r="C306" s="142">
        <v>6000</v>
      </c>
      <c r="D306" s="142">
        <v>0</v>
      </c>
      <c r="E306" s="141">
        <v>26860</v>
      </c>
      <c r="F306" s="141">
        <v>6000</v>
      </c>
      <c r="G306" s="155">
        <v>182</v>
      </c>
      <c r="I306"/>
    </row>
    <row r="307" spans="1:9" ht="8.4499999999999993" customHeight="1">
      <c r="A307" s="157" t="s">
        <v>346</v>
      </c>
      <c r="B307" s="155" t="s">
        <v>394</v>
      </c>
      <c r="C307" s="142">
        <v>13000</v>
      </c>
      <c r="D307" s="142">
        <v>0</v>
      </c>
      <c r="E307" s="141">
        <v>17850</v>
      </c>
      <c r="F307" s="141">
        <v>13000</v>
      </c>
      <c r="G307" s="155">
        <v>182</v>
      </c>
      <c r="I307"/>
    </row>
    <row r="308" spans="1:9" ht="8.4499999999999993" customHeight="1">
      <c r="A308" s="157" t="s">
        <v>344</v>
      </c>
      <c r="B308" s="155" t="s">
        <v>393</v>
      </c>
      <c r="C308" s="142">
        <v>9000</v>
      </c>
      <c r="D308" s="142">
        <v>0</v>
      </c>
      <c r="E308" s="141">
        <v>40640</v>
      </c>
      <c r="F308" s="141">
        <v>9000</v>
      </c>
      <c r="G308" s="155">
        <v>182</v>
      </c>
      <c r="I308"/>
    </row>
    <row r="309" spans="1:9" ht="8.4499999999999993" customHeight="1">
      <c r="A309" s="157" t="s">
        <v>342</v>
      </c>
      <c r="B309" s="155" t="s">
        <v>392</v>
      </c>
      <c r="C309" s="142">
        <v>9855</v>
      </c>
      <c r="D309" s="142">
        <v>0</v>
      </c>
      <c r="E309" s="141">
        <v>28800</v>
      </c>
      <c r="F309" s="141">
        <v>9855</v>
      </c>
      <c r="G309" s="155">
        <v>182</v>
      </c>
      <c r="I309"/>
    </row>
    <row r="310" spans="1:9" ht="8.4499999999999993" customHeight="1">
      <c r="A310" s="157" t="s">
        <v>340</v>
      </c>
      <c r="B310" s="155" t="s">
        <v>391</v>
      </c>
      <c r="C310" s="142">
        <v>8000</v>
      </c>
      <c r="D310" s="142">
        <v>5000</v>
      </c>
      <c r="E310" s="141">
        <v>29240</v>
      </c>
      <c r="F310" s="141">
        <v>13000</v>
      </c>
      <c r="G310" s="155">
        <v>182</v>
      </c>
      <c r="I310"/>
    </row>
    <row r="311" spans="1:9" ht="8.4499999999999993" customHeight="1">
      <c r="A311" s="157" t="s">
        <v>338</v>
      </c>
      <c r="B311" s="155" t="s">
        <v>390</v>
      </c>
      <c r="C311" s="142">
        <v>6000</v>
      </c>
      <c r="D311" s="142">
        <v>5000</v>
      </c>
      <c r="E311" s="141">
        <v>25290</v>
      </c>
      <c r="F311" s="141">
        <v>11000</v>
      </c>
      <c r="G311" s="155">
        <v>182</v>
      </c>
      <c r="I311"/>
    </row>
    <row r="312" spans="1:9" ht="8.4499999999999993" customHeight="1">
      <c r="A312" s="157" t="s">
        <v>336</v>
      </c>
      <c r="B312" s="155" t="s">
        <v>389</v>
      </c>
      <c r="C312" s="142">
        <v>10000</v>
      </c>
      <c r="D312" s="142">
        <v>0</v>
      </c>
      <c r="E312" s="141">
        <v>24840</v>
      </c>
      <c r="F312" s="141">
        <v>10000</v>
      </c>
      <c r="G312" s="155">
        <v>182</v>
      </c>
      <c r="I312"/>
    </row>
    <row r="313" spans="1:9" ht="8.4499999999999993" customHeight="1">
      <c r="A313" s="157" t="s">
        <v>388</v>
      </c>
      <c r="B313" s="155" t="s">
        <v>387</v>
      </c>
      <c r="C313" s="142">
        <v>8000</v>
      </c>
      <c r="D313" s="142">
        <v>0</v>
      </c>
      <c r="E313" s="141">
        <v>20540</v>
      </c>
      <c r="F313" s="141">
        <v>8000</v>
      </c>
      <c r="G313" s="155">
        <v>182</v>
      </c>
      <c r="I313"/>
    </row>
    <row r="314" spans="1:9" ht="8.4499999999999993" customHeight="1">
      <c r="A314" s="157" t="s">
        <v>334</v>
      </c>
      <c r="B314" s="155" t="s">
        <v>386</v>
      </c>
      <c r="C314" s="142">
        <v>6330</v>
      </c>
      <c r="D314" s="142">
        <v>0</v>
      </c>
      <c r="E314" s="141">
        <v>25210</v>
      </c>
      <c r="F314" s="141">
        <v>6330</v>
      </c>
      <c r="G314" s="155">
        <v>182</v>
      </c>
      <c r="I314"/>
    </row>
    <row r="315" spans="1:9" ht="8.4499999999999993" customHeight="1">
      <c r="A315" s="157" t="s">
        <v>330</v>
      </c>
      <c r="B315" s="155" t="s">
        <v>385</v>
      </c>
      <c r="C315" s="142">
        <v>5000</v>
      </c>
      <c r="D315" s="142">
        <v>0</v>
      </c>
      <c r="E315" s="141">
        <v>23195</v>
      </c>
      <c r="F315" s="141">
        <v>5000</v>
      </c>
      <c r="G315" s="155">
        <v>182</v>
      </c>
      <c r="I315"/>
    </row>
    <row r="316" spans="1:9" ht="8.4499999999999993" customHeight="1">
      <c r="A316" s="157" t="s">
        <v>555</v>
      </c>
      <c r="B316" s="155" t="s">
        <v>554</v>
      </c>
      <c r="C316" s="142">
        <v>5000</v>
      </c>
      <c r="D316" s="142">
        <v>0</v>
      </c>
      <c r="E316" s="141">
        <v>28640</v>
      </c>
      <c r="F316" s="141">
        <v>5000</v>
      </c>
      <c r="G316" s="155">
        <v>182</v>
      </c>
      <c r="I316" s="234"/>
    </row>
    <row r="317" spans="1:9" ht="8.4499999999999993" customHeight="1">
      <c r="A317" s="157" t="s">
        <v>514</v>
      </c>
      <c r="B317" s="155" t="s">
        <v>553</v>
      </c>
      <c r="C317" s="142">
        <v>6000</v>
      </c>
      <c r="D317" s="142">
        <v>0</v>
      </c>
      <c r="E317" s="141">
        <v>28610</v>
      </c>
      <c r="F317" s="141">
        <v>6000</v>
      </c>
      <c r="G317" s="155">
        <v>182</v>
      </c>
      <c r="I317" s="234"/>
    </row>
    <row r="318" spans="1:9" ht="8.4499999999999993" customHeight="1">
      <c r="A318" s="157" t="s">
        <v>510</v>
      </c>
      <c r="B318" s="155" t="s">
        <v>552</v>
      </c>
      <c r="C318" s="142">
        <v>0</v>
      </c>
      <c r="D318" s="142">
        <v>5000</v>
      </c>
      <c r="E318" s="141">
        <v>20710</v>
      </c>
      <c r="F318" s="141">
        <v>5000</v>
      </c>
      <c r="G318" s="155">
        <v>182</v>
      </c>
      <c r="I318" s="234"/>
    </row>
    <row r="319" spans="1:9" ht="8.4499999999999993" customHeight="1">
      <c r="A319" s="157" t="s">
        <v>508</v>
      </c>
      <c r="B319" s="155" t="s">
        <v>551</v>
      </c>
      <c r="C319" s="142">
        <v>4300</v>
      </c>
      <c r="D319" s="142">
        <v>0</v>
      </c>
      <c r="E319" s="141">
        <v>13150</v>
      </c>
      <c r="F319" s="141">
        <v>4300</v>
      </c>
      <c r="G319" s="155">
        <v>182</v>
      </c>
      <c r="I319" s="234"/>
    </row>
    <row r="320" spans="1:9" ht="8.4499999999999993" customHeight="1">
      <c r="A320" s="157" t="s">
        <v>550</v>
      </c>
      <c r="B320" s="155" t="s">
        <v>549</v>
      </c>
      <c r="C320" s="142">
        <v>0</v>
      </c>
      <c r="D320" s="142">
        <v>5000</v>
      </c>
      <c r="E320" s="141">
        <v>11750</v>
      </c>
      <c r="F320" s="141">
        <v>5000</v>
      </c>
      <c r="G320" s="155">
        <v>182</v>
      </c>
      <c r="I320" s="234"/>
    </row>
    <row r="321" spans="1:9" ht="8.4499999999999993" customHeight="1">
      <c r="A321" s="157" t="s">
        <v>504</v>
      </c>
      <c r="B321" s="155" t="s">
        <v>548</v>
      </c>
      <c r="C321" s="142">
        <v>6000</v>
      </c>
      <c r="D321" s="142">
        <v>0</v>
      </c>
      <c r="E321" s="141">
        <v>24900</v>
      </c>
      <c r="F321" s="141">
        <v>600</v>
      </c>
      <c r="G321" s="155">
        <v>182</v>
      </c>
      <c r="I321" s="234"/>
    </row>
    <row r="322" spans="1:9" ht="8.4499999999999993" customHeight="1">
      <c r="A322" s="157" t="s">
        <v>502</v>
      </c>
      <c r="B322" s="155" t="s">
        <v>547</v>
      </c>
      <c r="C322" s="142">
        <v>13000</v>
      </c>
      <c r="D322" s="142">
        <v>0</v>
      </c>
      <c r="E322" s="141">
        <v>49160</v>
      </c>
      <c r="F322" s="141">
        <v>13000</v>
      </c>
      <c r="G322" s="155">
        <v>182</v>
      </c>
      <c r="I322" s="234"/>
    </row>
    <row r="323" spans="1:9" ht="8.4499999999999993" customHeight="1">
      <c r="A323" s="157" t="s">
        <v>546</v>
      </c>
      <c r="B323" s="155" t="s">
        <v>545</v>
      </c>
      <c r="C323" s="142">
        <v>9000</v>
      </c>
      <c r="D323" s="142">
        <v>0</v>
      </c>
      <c r="E323" s="141">
        <v>25450</v>
      </c>
      <c r="F323" s="141">
        <v>9000</v>
      </c>
      <c r="G323" s="155">
        <v>182</v>
      </c>
      <c r="I323" s="234"/>
    </row>
    <row r="324" spans="1:9" ht="8.4499999999999993" customHeight="1">
      <c r="A324" s="157" t="s">
        <v>500</v>
      </c>
      <c r="B324" s="155" t="s">
        <v>544</v>
      </c>
      <c r="C324" s="142">
        <v>9850</v>
      </c>
      <c r="D324" s="142">
        <v>0</v>
      </c>
      <c r="E324" s="141">
        <v>31085</v>
      </c>
      <c r="F324" s="141">
        <v>9850</v>
      </c>
      <c r="G324" s="155">
        <v>182</v>
      </c>
      <c r="I324" s="234"/>
    </row>
    <row r="325" spans="1:9" ht="8.4499999999999993" customHeight="1">
      <c r="A325" s="157" t="s">
        <v>543</v>
      </c>
      <c r="B325" s="155" t="s">
        <v>542</v>
      </c>
      <c r="C325" s="142">
        <v>0</v>
      </c>
      <c r="D325" s="142">
        <v>5000</v>
      </c>
      <c r="E325" s="141">
        <v>30590</v>
      </c>
      <c r="F325" s="141">
        <v>5000</v>
      </c>
      <c r="G325" s="155">
        <v>182</v>
      </c>
      <c r="I325" s="234"/>
    </row>
    <row r="326" spans="1:9" ht="8.4499999999999993" customHeight="1">
      <c r="A326" s="157" t="s">
        <v>498</v>
      </c>
      <c r="B326" s="155" t="s">
        <v>541</v>
      </c>
      <c r="C326" s="142">
        <v>10000</v>
      </c>
      <c r="D326" s="142">
        <v>0</v>
      </c>
      <c r="E326" s="141">
        <v>28461</v>
      </c>
      <c r="F326" s="141">
        <v>10000</v>
      </c>
      <c r="G326" s="155">
        <v>182</v>
      </c>
      <c r="I326" s="234"/>
    </row>
    <row r="327" spans="1:9" ht="8.4499999999999993" customHeight="1">
      <c r="A327" s="157" t="s">
        <v>496</v>
      </c>
      <c r="B327" s="155" t="s">
        <v>540</v>
      </c>
      <c r="C327" s="142">
        <v>8000</v>
      </c>
      <c r="D327" s="142">
        <v>0</v>
      </c>
      <c r="E327" s="141">
        <v>30510</v>
      </c>
      <c r="F327" s="141">
        <v>8000</v>
      </c>
      <c r="G327" s="155">
        <v>182</v>
      </c>
      <c r="I327" s="234"/>
    </row>
    <row r="328" spans="1:9" ht="8.4499999999999993" customHeight="1">
      <c r="A328" s="157" t="s">
        <v>539</v>
      </c>
      <c r="B328" s="155" t="s">
        <v>538</v>
      </c>
      <c r="C328" s="142">
        <v>6330</v>
      </c>
      <c r="D328" s="142">
        <v>0</v>
      </c>
      <c r="E328" s="141">
        <v>25090</v>
      </c>
      <c r="F328" s="141">
        <v>6330</v>
      </c>
      <c r="G328" s="155">
        <v>182</v>
      </c>
      <c r="I328" s="234"/>
    </row>
    <row r="329" spans="1:9" ht="8.4499999999999993" customHeight="1">
      <c r="A329" s="157" t="s">
        <v>492</v>
      </c>
      <c r="B329" s="155" t="s">
        <v>537</v>
      </c>
      <c r="C329" s="142">
        <v>5000</v>
      </c>
      <c r="D329" s="142">
        <v>0</v>
      </c>
      <c r="E329" s="141">
        <v>16050</v>
      </c>
      <c r="F329" s="141">
        <v>5000</v>
      </c>
      <c r="G329" s="155">
        <v>182</v>
      </c>
      <c r="I329" s="234"/>
    </row>
    <row r="330" spans="1:9" ht="8.4499999999999993" customHeight="1">
      <c r="A330" s="157" t="s">
        <v>490</v>
      </c>
      <c r="B330" s="155" t="s">
        <v>536</v>
      </c>
      <c r="C330" s="142">
        <v>5000</v>
      </c>
      <c r="D330" s="142">
        <v>0</v>
      </c>
      <c r="E330" s="141">
        <v>9750</v>
      </c>
      <c r="F330" s="141">
        <v>5000</v>
      </c>
      <c r="G330" s="155">
        <v>182</v>
      </c>
      <c r="I330" s="234"/>
    </row>
    <row r="331" spans="1:9" ht="8.4499999999999993" customHeight="1">
      <c r="A331" s="157" t="s">
        <v>535</v>
      </c>
      <c r="B331" s="155" t="s">
        <v>534</v>
      </c>
      <c r="C331" s="142">
        <v>6000</v>
      </c>
      <c r="D331" s="142">
        <v>0</v>
      </c>
      <c r="E331" s="141">
        <v>16450</v>
      </c>
      <c r="F331" s="141">
        <v>6000</v>
      </c>
      <c r="G331" s="155">
        <v>182</v>
      </c>
      <c r="I331" s="234"/>
    </row>
    <row r="332" spans="1:9" ht="8.4499999999999993" customHeight="1">
      <c r="A332" s="157" t="s">
        <v>533</v>
      </c>
      <c r="B332" s="155" t="s">
        <v>532</v>
      </c>
      <c r="C332" s="142">
        <v>0</v>
      </c>
      <c r="D332" s="142">
        <v>5000</v>
      </c>
      <c r="E332" s="141">
        <v>16150</v>
      </c>
      <c r="F332" s="141">
        <v>5000</v>
      </c>
      <c r="G332" s="155">
        <v>182</v>
      </c>
      <c r="I332" s="234"/>
    </row>
    <row r="333" spans="1:9" ht="8.4499999999999993" customHeight="1">
      <c r="A333" s="157" t="s">
        <v>484</v>
      </c>
      <c r="B333" s="155" t="s">
        <v>531</v>
      </c>
      <c r="C333" s="142">
        <v>5000</v>
      </c>
      <c r="D333" s="142">
        <v>0</v>
      </c>
      <c r="E333" s="141">
        <v>10890</v>
      </c>
      <c r="F333" s="141">
        <v>5000</v>
      </c>
      <c r="G333" s="155">
        <v>182</v>
      </c>
      <c r="I333" s="234"/>
    </row>
    <row r="334" spans="1:9" ht="8.4499999999999993" customHeight="1">
      <c r="A334" s="157" t="s">
        <v>480</v>
      </c>
      <c r="B334" s="155" t="s">
        <v>530</v>
      </c>
      <c r="C334" s="142">
        <v>4300</v>
      </c>
      <c r="D334" s="142">
        <v>0</v>
      </c>
      <c r="E334" s="141">
        <v>10850</v>
      </c>
      <c r="F334" s="141">
        <v>4300</v>
      </c>
      <c r="G334" s="155">
        <v>182</v>
      </c>
      <c r="I334" s="234"/>
    </row>
    <row r="335" spans="1:9" ht="8.4499999999999993" customHeight="1">
      <c r="A335" s="157" t="s">
        <v>529</v>
      </c>
      <c r="B335" s="155" t="s">
        <v>528</v>
      </c>
      <c r="C335" s="142">
        <v>5000</v>
      </c>
      <c r="D335" s="142">
        <v>0</v>
      </c>
      <c r="E335" s="141">
        <v>4750</v>
      </c>
      <c r="F335" s="141">
        <v>4750</v>
      </c>
      <c r="G335" s="155">
        <v>182</v>
      </c>
      <c r="I335" s="234"/>
    </row>
    <row r="336" spans="1:9" ht="8.4499999999999993" customHeight="1">
      <c r="A336" s="157" t="s">
        <v>472</v>
      </c>
      <c r="B336" s="155" t="s">
        <v>527</v>
      </c>
      <c r="C336" s="142">
        <v>6000</v>
      </c>
      <c r="D336" s="142">
        <v>0</v>
      </c>
      <c r="E336" s="141">
        <v>18550</v>
      </c>
      <c r="F336" s="141">
        <v>6000</v>
      </c>
      <c r="G336" s="155">
        <v>182</v>
      </c>
      <c r="I336" s="234"/>
    </row>
    <row r="337" spans="1:9" ht="8.4499999999999993" customHeight="1">
      <c r="A337" s="157" t="s">
        <v>470</v>
      </c>
      <c r="B337" s="155" t="s">
        <v>526</v>
      </c>
      <c r="C337" s="142">
        <v>13000</v>
      </c>
      <c r="D337" s="142">
        <v>0</v>
      </c>
      <c r="E337" s="141">
        <v>34150</v>
      </c>
      <c r="F337" s="141">
        <v>13000</v>
      </c>
      <c r="G337" s="155">
        <v>182</v>
      </c>
      <c r="I337" s="234"/>
    </row>
    <row r="338" spans="1:9" ht="8.4499999999999993" customHeight="1">
      <c r="A338" s="157" t="s">
        <v>468</v>
      </c>
      <c r="B338" s="155" t="s">
        <v>525</v>
      </c>
      <c r="C338" s="142">
        <v>9000</v>
      </c>
      <c r="D338" s="142">
        <v>0</v>
      </c>
      <c r="E338" s="141">
        <v>35935</v>
      </c>
      <c r="F338" s="141">
        <v>9000</v>
      </c>
      <c r="G338" s="155">
        <v>182</v>
      </c>
      <c r="I338" s="234"/>
    </row>
    <row r="339" spans="1:9" ht="8.4499999999999993" customHeight="1">
      <c r="A339" s="157" t="s">
        <v>466</v>
      </c>
      <c r="B339" s="155" t="s">
        <v>524</v>
      </c>
      <c r="C339" s="142">
        <v>9855</v>
      </c>
      <c r="D339" s="142">
        <v>0</v>
      </c>
      <c r="E339" s="141">
        <v>33900</v>
      </c>
      <c r="F339" s="141">
        <v>9855</v>
      </c>
      <c r="G339" s="155">
        <v>182</v>
      </c>
      <c r="I339" s="234"/>
    </row>
    <row r="340" spans="1:9" ht="8.4499999999999993" customHeight="1">
      <c r="A340" s="157" t="s">
        <v>464</v>
      </c>
      <c r="B340" s="155" t="s">
        <v>523</v>
      </c>
      <c r="C340" s="142">
        <v>5000</v>
      </c>
      <c r="D340" s="142">
        <v>0</v>
      </c>
      <c r="E340" s="141">
        <v>27190</v>
      </c>
      <c r="F340" s="141">
        <v>4980</v>
      </c>
      <c r="G340" s="155">
        <v>182</v>
      </c>
      <c r="I340" s="234"/>
    </row>
    <row r="341" spans="1:9" ht="8.4499999999999993" customHeight="1">
      <c r="A341" s="157" t="s">
        <v>460</v>
      </c>
      <c r="B341" s="155" t="s">
        <v>522</v>
      </c>
      <c r="C341" s="142">
        <v>10000</v>
      </c>
      <c r="D341" s="142">
        <v>5000</v>
      </c>
      <c r="E341" s="141">
        <v>42400</v>
      </c>
      <c r="F341" s="141">
        <v>15000</v>
      </c>
      <c r="G341" s="155">
        <v>182</v>
      </c>
      <c r="I341" s="234"/>
    </row>
    <row r="342" spans="1:9" ht="8.4499999999999993" customHeight="1">
      <c r="A342" s="157" t="s">
        <v>521</v>
      </c>
      <c r="B342" s="155" t="s">
        <v>520</v>
      </c>
      <c r="C342" s="142">
        <v>8000</v>
      </c>
      <c r="D342" s="142">
        <v>0</v>
      </c>
      <c r="E342" s="141">
        <v>38840</v>
      </c>
      <c r="F342" s="141">
        <v>8000</v>
      </c>
      <c r="G342" s="155">
        <v>182</v>
      </c>
      <c r="I342" s="234"/>
    </row>
    <row r="343" spans="1:9" ht="8.4499999999999993" customHeight="1">
      <c r="A343" s="157" t="s">
        <v>458</v>
      </c>
      <c r="B343" s="155" t="s">
        <v>519</v>
      </c>
      <c r="C343" s="142">
        <v>6330</v>
      </c>
      <c r="D343" s="142">
        <v>0</v>
      </c>
      <c r="E343" s="141">
        <v>31449</v>
      </c>
      <c r="F343" s="141">
        <v>6330</v>
      </c>
      <c r="G343" s="155">
        <v>182</v>
      </c>
      <c r="I343" s="234"/>
    </row>
    <row r="344" spans="1:9" ht="8.4499999999999993" customHeight="1">
      <c r="A344" s="157" t="s">
        <v>454</v>
      </c>
      <c r="B344" s="155" t="s">
        <v>518</v>
      </c>
      <c r="C344" s="142">
        <v>5000</v>
      </c>
      <c r="D344" s="142">
        <v>0</v>
      </c>
      <c r="E344" s="141">
        <v>28800</v>
      </c>
      <c r="F344" s="141">
        <v>5000</v>
      </c>
      <c r="G344" s="155">
        <v>182</v>
      </c>
      <c r="I344" s="234"/>
    </row>
    <row r="345" spans="1:9" ht="8.4499999999999993" customHeight="1">
      <c r="A345" s="158" t="s">
        <v>452</v>
      </c>
      <c r="B345" s="154" t="s">
        <v>517</v>
      </c>
      <c r="C345" s="140">
        <v>0</v>
      </c>
      <c r="D345" s="140">
        <v>5000</v>
      </c>
      <c r="E345" s="139">
        <v>24410</v>
      </c>
      <c r="F345" s="139">
        <v>5000</v>
      </c>
      <c r="G345" s="154">
        <v>182</v>
      </c>
      <c r="I345" s="234"/>
    </row>
    <row r="346" spans="1:9" ht="3.95" customHeight="1">
      <c r="A346" s="157"/>
      <c r="B346" s="155"/>
      <c r="C346" s="142"/>
      <c r="D346" s="142"/>
      <c r="E346" s="141"/>
      <c r="F346" s="141"/>
      <c r="G346" s="155"/>
      <c r="I346"/>
    </row>
    <row r="347" spans="1:9" ht="8.4499999999999993" customHeight="1">
      <c r="A347" s="156" t="s">
        <v>384</v>
      </c>
      <c r="B347" s="155" t="s">
        <v>383</v>
      </c>
      <c r="C347" s="142">
        <v>2000</v>
      </c>
      <c r="D347" s="142">
        <v>0</v>
      </c>
      <c r="E347" s="141">
        <v>12730</v>
      </c>
      <c r="F347" s="141">
        <v>2000</v>
      </c>
      <c r="G347" s="155">
        <v>364</v>
      </c>
      <c r="I347"/>
    </row>
    <row r="348" spans="1:9" ht="8.4499999999999993" customHeight="1">
      <c r="A348" s="156" t="s">
        <v>382</v>
      </c>
      <c r="B348" s="155" t="s">
        <v>381</v>
      </c>
      <c r="C348" s="142">
        <v>0</v>
      </c>
      <c r="D348" s="142">
        <v>3000</v>
      </c>
      <c r="E348" s="141">
        <v>10050</v>
      </c>
      <c r="F348" s="141">
        <v>3000</v>
      </c>
      <c r="G348" s="155">
        <v>364</v>
      </c>
      <c r="I348"/>
    </row>
    <row r="349" spans="1:9" ht="8.4499999999999993" customHeight="1">
      <c r="A349" s="156" t="s">
        <v>380</v>
      </c>
      <c r="B349" s="155" t="s">
        <v>379</v>
      </c>
      <c r="C349" s="142">
        <v>3000</v>
      </c>
      <c r="D349" s="142">
        <v>0</v>
      </c>
      <c r="E349" s="141">
        <v>13760</v>
      </c>
      <c r="F349" s="141">
        <v>3000</v>
      </c>
      <c r="G349" s="155">
        <v>364</v>
      </c>
      <c r="I349"/>
    </row>
    <row r="350" spans="1:9" ht="8.4499999999999993" customHeight="1">
      <c r="A350" s="156" t="s">
        <v>378</v>
      </c>
      <c r="B350" s="155" t="s">
        <v>377</v>
      </c>
      <c r="C350" s="142">
        <v>6000</v>
      </c>
      <c r="D350" s="142">
        <v>0</v>
      </c>
      <c r="E350" s="141">
        <v>14250</v>
      </c>
      <c r="F350" s="141">
        <v>6000</v>
      </c>
      <c r="G350" s="155">
        <v>364</v>
      </c>
      <c r="I350"/>
    </row>
    <row r="351" spans="1:9" ht="8.4499999999999993" customHeight="1">
      <c r="A351" s="156" t="s">
        <v>376</v>
      </c>
      <c r="B351" s="155" t="s">
        <v>375</v>
      </c>
      <c r="C351" s="142">
        <v>2000</v>
      </c>
      <c r="D351" s="142">
        <v>0</v>
      </c>
      <c r="E351" s="141">
        <v>8690</v>
      </c>
      <c r="F351" s="141">
        <v>2000</v>
      </c>
      <c r="G351" s="155">
        <v>364</v>
      </c>
      <c r="I351"/>
    </row>
    <row r="352" spans="1:9" ht="8.4499999999999993" customHeight="1">
      <c r="A352" s="156" t="s">
        <v>374</v>
      </c>
      <c r="B352" s="155" t="s">
        <v>373</v>
      </c>
      <c r="C352" s="142">
        <v>1560</v>
      </c>
      <c r="D352" s="142">
        <v>0</v>
      </c>
      <c r="E352" s="141">
        <v>8800</v>
      </c>
      <c r="F352" s="141">
        <v>1560</v>
      </c>
      <c r="G352" s="155">
        <v>364</v>
      </c>
      <c r="I352"/>
    </row>
    <row r="353" spans="1:9" ht="8.4499999999999993" customHeight="1">
      <c r="A353" s="156" t="s">
        <v>372</v>
      </c>
      <c r="B353" s="155" t="s">
        <v>371</v>
      </c>
      <c r="C353" s="142">
        <v>7500</v>
      </c>
      <c r="D353" s="142">
        <v>0</v>
      </c>
      <c r="E353" s="141">
        <v>21150</v>
      </c>
      <c r="F353" s="141">
        <v>7500</v>
      </c>
      <c r="G353" s="155">
        <v>364</v>
      </c>
      <c r="I353"/>
    </row>
    <row r="354" spans="1:9" ht="8.4499999999999993" customHeight="1">
      <c r="A354" s="156" t="s">
        <v>370</v>
      </c>
      <c r="B354" s="155" t="s">
        <v>369</v>
      </c>
      <c r="C354" s="142">
        <v>2000</v>
      </c>
      <c r="D354" s="142">
        <v>0</v>
      </c>
      <c r="E354" s="141">
        <v>14550</v>
      </c>
      <c r="F354" s="141">
        <v>2000</v>
      </c>
      <c r="G354" s="155">
        <v>364</v>
      </c>
      <c r="I354"/>
    </row>
    <row r="355" spans="1:9" ht="8.4499999999999993" customHeight="1">
      <c r="A355" s="156" t="s">
        <v>368</v>
      </c>
      <c r="B355" s="155" t="s">
        <v>367</v>
      </c>
      <c r="C355" s="142">
        <v>2000</v>
      </c>
      <c r="D355" s="142">
        <v>0</v>
      </c>
      <c r="E355" s="141">
        <v>14880</v>
      </c>
      <c r="F355" s="141">
        <v>2000</v>
      </c>
      <c r="G355" s="155">
        <v>364</v>
      </c>
      <c r="I355"/>
    </row>
    <row r="356" spans="1:9" ht="8.4499999999999993" customHeight="1">
      <c r="A356" s="156" t="s">
        <v>366</v>
      </c>
      <c r="B356" s="155" t="s">
        <v>365</v>
      </c>
      <c r="C356" s="142">
        <v>7500</v>
      </c>
      <c r="D356" s="142">
        <v>0</v>
      </c>
      <c r="E356" s="141">
        <v>17600</v>
      </c>
      <c r="F356" s="141">
        <v>7500</v>
      </c>
      <c r="G356" s="155">
        <v>364</v>
      </c>
      <c r="I356"/>
    </row>
    <row r="357" spans="1:9" ht="8.4499999999999993" customHeight="1">
      <c r="A357" s="156" t="s">
        <v>364</v>
      </c>
      <c r="B357" s="155" t="s">
        <v>363</v>
      </c>
      <c r="C357" s="142">
        <v>6000</v>
      </c>
      <c r="D357" s="142">
        <v>0</v>
      </c>
      <c r="E357" s="141">
        <v>27760</v>
      </c>
      <c r="F357" s="141">
        <v>6000</v>
      </c>
      <c r="G357" s="155">
        <v>364</v>
      </c>
      <c r="I357"/>
    </row>
    <row r="358" spans="1:9" ht="8.4499999999999993" customHeight="1">
      <c r="A358" s="156" t="s">
        <v>362</v>
      </c>
      <c r="B358" s="155" t="s">
        <v>361</v>
      </c>
      <c r="C358" s="142">
        <v>5000</v>
      </c>
      <c r="D358" s="142">
        <v>0</v>
      </c>
      <c r="E358" s="141">
        <v>28020</v>
      </c>
      <c r="F358" s="141">
        <v>5000</v>
      </c>
      <c r="G358" s="155">
        <v>364</v>
      </c>
      <c r="I358"/>
    </row>
    <row r="359" spans="1:9" ht="8.4499999999999993" customHeight="1">
      <c r="A359" s="156" t="s">
        <v>360</v>
      </c>
      <c r="B359" s="155" t="s">
        <v>359</v>
      </c>
      <c r="C359" s="142">
        <v>7000</v>
      </c>
      <c r="D359" s="142">
        <v>0</v>
      </c>
      <c r="E359" s="141">
        <v>37040</v>
      </c>
      <c r="F359" s="141">
        <v>7000</v>
      </c>
      <c r="G359" s="155">
        <v>364</v>
      </c>
      <c r="I359"/>
    </row>
    <row r="360" spans="1:9" ht="8.4499999999999993" customHeight="1">
      <c r="A360" s="156" t="s">
        <v>358</v>
      </c>
      <c r="B360" s="155" t="s">
        <v>357</v>
      </c>
      <c r="C360" s="142">
        <v>5000</v>
      </c>
      <c r="D360" s="142">
        <v>0</v>
      </c>
      <c r="E360" s="141">
        <v>28630</v>
      </c>
      <c r="F360" s="141">
        <v>5000</v>
      </c>
      <c r="G360" s="155">
        <v>364</v>
      </c>
      <c r="I360"/>
    </row>
    <row r="361" spans="1:9" ht="8.4499999999999993" customHeight="1">
      <c r="A361" s="156" t="s">
        <v>356</v>
      </c>
      <c r="B361" s="155" t="s">
        <v>355</v>
      </c>
      <c r="C361" s="142">
        <v>9000</v>
      </c>
      <c r="D361" s="142">
        <v>0</v>
      </c>
      <c r="E361" s="141">
        <v>23270</v>
      </c>
      <c r="F361" s="141">
        <v>9000</v>
      </c>
      <c r="G361" s="155">
        <v>364</v>
      </c>
      <c r="I361"/>
    </row>
    <row r="362" spans="1:9" ht="8.4499999999999993" customHeight="1">
      <c r="A362" s="156" t="s">
        <v>354</v>
      </c>
      <c r="B362" s="155" t="s">
        <v>353</v>
      </c>
      <c r="C362" s="142">
        <v>5000</v>
      </c>
      <c r="D362" s="142">
        <v>0</v>
      </c>
      <c r="E362" s="141">
        <v>22280</v>
      </c>
      <c r="F362" s="141">
        <v>5000</v>
      </c>
      <c r="G362" s="155">
        <v>364</v>
      </c>
      <c r="I362"/>
    </row>
    <row r="363" spans="1:9" ht="8.4499999999999993" customHeight="1">
      <c r="A363" s="156" t="s">
        <v>352</v>
      </c>
      <c r="B363" s="155" t="s">
        <v>351</v>
      </c>
      <c r="C363" s="142">
        <v>5000</v>
      </c>
      <c r="D363" s="142">
        <v>0</v>
      </c>
      <c r="E363" s="141">
        <v>16550</v>
      </c>
      <c r="F363" s="141">
        <v>5000</v>
      </c>
      <c r="G363" s="155">
        <v>364</v>
      </c>
      <c r="I363"/>
    </row>
    <row r="364" spans="1:9" ht="8.4499999999999993" customHeight="1">
      <c r="A364" s="156" t="s">
        <v>350</v>
      </c>
      <c r="B364" s="155" t="s">
        <v>349</v>
      </c>
      <c r="C364" s="142">
        <v>7000</v>
      </c>
      <c r="D364" s="142">
        <v>0</v>
      </c>
      <c r="E364" s="141">
        <v>21330</v>
      </c>
      <c r="F364" s="141">
        <v>7000</v>
      </c>
      <c r="G364" s="155">
        <v>364</v>
      </c>
      <c r="I364"/>
    </row>
    <row r="365" spans="1:9" ht="8.4499999999999993" customHeight="1">
      <c r="A365" s="156" t="s">
        <v>348</v>
      </c>
      <c r="B365" s="155" t="s">
        <v>347</v>
      </c>
      <c r="C365" s="142">
        <v>4000</v>
      </c>
      <c r="D365" s="142">
        <v>0</v>
      </c>
      <c r="E365" s="141">
        <v>20390</v>
      </c>
      <c r="F365" s="141">
        <v>4000</v>
      </c>
      <c r="G365" s="155">
        <v>364</v>
      </c>
      <c r="I365"/>
    </row>
    <row r="366" spans="1:9" ht="8.4499999999999993" customHeight="1">
      <c r="A366" s="156" t="s">
        <v>346</v>
      </c>
      <c r="B366" s="155" t="s">
        <v>345</v>
      </c>
      <c r="C366" s="142">
        <v>2000</v>
      </c>
      <c r="D366" s="142">
        <v>0</v>
      </c>
      <c r="E366" s="141">
        <v>6250</v>
      </c>
      <c r="F366" s="141">
        <v>2000</v>
      </c>
      <c r="G366" s="155">
        <v>364</v>
      </c>
      <c r="I366"/>
    </row>
    <row r="367" spans="1:9" ht="8.4499999999999993" customHeight="1">
      <c r="A367" s="156" t="s">
        <v>344</v>
      </c>
      <c r="B367" s="155" t="s">
        <v>343</v>
      </c>
      <c r="C367" s="142">
        <v>6080</v>
      </c>
      <c r="D367" s="142">
        <v>0</v>
      </c>
      <c r="E367" s="141">
        <v>19260</v>
      </c>
      <c r="F367" s="141">
        <v>6080</v>
      </c>
      <c r="G367" s="155">
        <v>364</v>
      </c>
      <c r="I367"/>
    </row>
    <row r="368" spans="1:9" ht="8.4499999999999993" customHeight="1">
      <c r="A368" s="156" t="s">
        <v>342</v>
      </c>
      <c r="B368" s="155" t="s">
        <v>341</v>
      </c>
      <c r="C368" s="142">
        <v>1890</v>
      </c>
      <c r="D368" s="142">
        <v>0</v>
      </c>
      <c r="E368" s="141">
        <v>9720</v>
      </c>
      <c r="F368" s="141">
        <v>1890</v>
      </c>
      <c r="G368" s="155">
        <v>364</v>
      </c>
      <c r="I368"/>
    </row>
    <row r="369" spans="1:9" ht="8.4499999999999993" customHeight="1">
      <c r="A369" s="156" t="s">
        <v>340</v>
      </c>
      <c r="B369" s="155" t="s">
        <v>339</v>
      </c>
      <c r="C369" s="142">
        <v>7500</v>
      </c>
      <c r="D369" s="142">
        <v>0</v>
      </c>
      <c r="E369" s="141">
        <v>17940</v>
      </c>
      <c r="F369" s="141">
        <v>7500</v>
      </c>
      <c r="G369" s="155">
        <v>364</v>
      </c>
      <c r="I369"/>
    </row>
    <row r="370" spans="1:9" ht="8.4499999999999993" customHeight="1">
      <c r="A370" s="156" t="s">
        <v>338</v>
      </c>
      <c r="B370" s="155" t="s">
        <v>337</v>
      </c>
      <c r="C370" s="142">
        <v>12000</v>
      </c>
      <c r="D370" s="142">
        <v>0</v>
      </c>
      <c r="E370" s="141">
        <v>19040</v>
      </c>
      <c r="F370" s="141">
        <v>12000</v>
      </c>
      <c r="G370" s="155">
        <v>364</v>
      </c>
      <c r="I370"/>
    </row>
    <row r="371" spans="1:9" ht="8.4499999999999993" customHeight="1">
      <c r="A371" s="156" t="s">
        <v>336</v>
      </c>
      <c r="B371" s="155" t="s">
        <v>335</v>
      </c>
      <c r="C371" s="142">
        <v>6830</v>
      </c>
      <c r="D371" s="142">
        <v>0</v>
      </c>
      <c r="E371" s="141">
        <v>17240</v>
      </c>
      <c r="F371" s="141">
        <v>6830</v>
      </c>
      <c r="G371" s="155">
        <v>364</v>
      </c>
      <c r="I371"/>
    </row>
    <row r="372" spans="1:9" ht="8.4499999999999993" customHeight="1">
      <c r="A372" s="156" t="s">
        <v>334</v>
      </c>
      <c r="B372" s="155" t="s">
        <v>333</v>
      </c>
      <c r="C372" s="142">
        <v>5000</v>
      </c>
      <c r="D372" s="142">
        <v>0</v>
      </c>
      <c r="E372" s="141">
        <v>14760</v>
      </c>
      <c r="F372" s="141">
        <v>5000</v>
      </c>
      <c r="G372" s="155">
        <v>364</v>
      </c>
      <c r="I372"/>
    </row>
    <row r="373" spans="1:9" ht="8.4499999999999993" customHeight="1">
      <c r="A373" s="156" t="s">
        <v>332</v>
      </c>
      <c r="B373" s="155" t="s">
        <v>331</v>
      </c>
      <c r="C373" s="142">
        <v>5000</v>
      </c>
      <c r="D373" s="142">
        <v>0</v>
      </c>
      <c r="E373" s="141">
        <v>10665</v>
      </c>
      <c r="F373" s="141">
        <v>5000</v>
      </c>
      <c r="G373" s="155">
        <v>364</v>
      </c>
      <c r="I373"/>
    </row>
    <row r="374" spans="1:9" ht="8.4499999999999993" customHeight="1">
      <c r="A374" s="156" t="s">
        <v>330</v>
      </c>
      <c r="B374" s="155" t="s">
        <v>329</v>
      </c>
      <c r="C374" s="142">
        <v>8916.6</v>
      </c>
      <c r="D374" s="142">
        <v>0</v>
      </c>
      <c r="E374" s="141">
        <v>31460</v>
      </c>
      <c r="F374" s="141">
        <v>8916.6</v>
      </c>
      <c r="G374" s="155">
        <v>364</v>
      </c>
      <c r="I374"/>
    </row>
    <row r="375" spans="1:9" ht="8.4499999999999993" customHeight="1">
      <c r="A375" s="156" t="s">
        <v>328</v>
      </c>
      <c r="B375" s="155" t="s">
        <v>327</v>
      </c>
      <c r="C375" s="142">
        <v>8600</v>
      </c>
      <c r="D375" s="142">
        <v>0</v>
      </c>
      <c r="E375" s="141">
        <v>37490</v>
      </c>
      <c r="F375" s="141">
        <v>8600</v>
      </c>
      <c r="G375" s="155">
        <v>364</v>
      </c>
      <c r="I375"/>
    </row>
    <row r="376" spans="1:9" ht="8.4499999999999993" customHeight="1">
      <c r="A376" s="236" t="s">
        <v>516</v>
      </c>
      <c r="B376" s="155" t="s">
        <v>515</v>
      </c>
      <c r="C376" s="142">
        <v>2000</v>
      </c>
      <c r="D376" s="142">
        <v>0</v>
      </c>
      <c r="E376" s="141">
        <v>17590</v>
      </c>
      <c r="F376" s="141">
        <v>2000</v>
      </c>
      <c r="G376" s="155">
        <v>364</v>
      </c>
      <c r="I376" s="234"/>
    </row>
    <row r="377" spans="1:9" ht="8.4499999999999993" customHeight="1">
      <c r="A377" s="236" t="s">
        <v>514</v>
      </c>
      <c r="B377" s="155" t="s">
        <v>513</v>
      </c>
      <c r="C377" s="142">
        <v>0</v>
      </c>
      <c r="D377" s="142">
        <v>5000</v>
      </c>
      <c r="E377" s="141">
        <v>24810</v>
      </c>
      <c r="F377" s="141">
        <v>5000</v>
      </c>
      <c r="G377" s="155">
        <v>364</v>
      </c>
      <c r="I377" s="234"/>
    </row>
    <row r="378" spans="1:9" ht="8.4499999999999993" customHeight="1">
      <c r="A378" s="236" t="s">
        <v>512</v>
      </c>
      <c r="B378" s="155" t="s">
        <v>511</v>
      </c>
      <c r="C378" s="142">
        <v>2000</v>
      </c>
      <c r="D378" s="142">
        <v>0</v>
      </c>
      <c r="E378" s="141">
        <v>12720</v>
      </c>
      <c r="F378" s="141">
        <v>2000</v>
      </c>
      <c r="G378" s="155">
        <v>364</v>
      </c>
      <c r="I378" s="234"/>
    </row>
    <row r="379" spans="1:9" ht="8.4499999999999993" customHeight="1">
      <c r="A379" s="236" t="s">
        <v>510</v>
      </c>
      <c r="B379" s="155" t="s">
        <v>509</v>
      </c>
      <c r="C379" s="142">
        <v>2000</v>
      </c>
      <c r="D379" s="142">
        <v>0</v>
      </c>
      <c r="E379" s="141">
        <v>8660</v>
      </c>
      <c r="F379" s="141">
        <v>2000</v>
      </c>
      <c r="G379" s="155">
        <v>364</v>
      </c>
      <c r="I379" s="234"/>
    </row>
    <row r="380" spans="1:9" ht="8.4499999999999993" customHeight="1">
      <c r="A380" s="236" t="s">
        <v>508</v>
      </c>
      <c r="B380" s="155" t="s">
        <v>507</v>
      </c>
      <c r="C380" s="142">
        <v>0</v>
      </c>
      <c r="D380" s="142">
        <v>5000</v>
      </c>
      <c r="E380" s="141">
        <v>11620</v>
      </c>
      <c r="F380" s="141">
        <v>5000</v>
      </c>
      <c r="G380" s="155">
        <v>364</v>
      </c>
      <c r="I380" s="234"/>
    </row>
    <row r="381" spans="1:9" ht="8.4499999999999993" customHeight="1">
      <c r="A381" s="236" t="s">
        <v>506</v>
      </c>
      <c r="B381" s="155" t="s">
        <v>505</v>
      </c>
      <c r="C381" s="142">
        <v>3000</v>
      </c>
      <c r="D381" s="142">
        <v>0</v>
      </c>
      <c r="E381" s="141">
        <v>8700</v>
      </c>
      <c r="F381" s="141">
        <v>3000</v>
      </c>
      <c r="G381" s="155">
        <v>364</v>
      </c>
      <c r="I381" s="234"/>
    </row>
    <row r="382" spans="1:9" ht="8.4499999999999993" customHeight="1">
      <c r="A382" s="236" t="s">
        <v>504</v>
      </c>
      <c r="B382" s="155" t="s">
        <v>503</v>
      </c>
      <c r="C382" s="142">
        <v>2000</v>
      </c>
      <c r="D382" s="142">
        <v>0</v>
      </c>
      <c r="E382" s="141">
        <v>15090</v>
      </c>
      <c r="F382" s="141">
        <v>2000</v>
      </c>
      <c r="G382" s="155">
        <v>364</v>
      </c>
      <c r="I382" s="234"/>
    </row>
    <row r="383" spans="1:9" ht="8.4499999999999993" customHeight="1">
      <c r="A383" s="236" t="s">
        <v>502</v>
      </c>
      <c r="B383" s="155" t="s">
        <v>501</v>
      </c>
      <c r="C383" s="142">
        <v>1560</v>
      </c>
      <c r="D383" s="142">
        <v>0</v>
      </c>
      <c r="E383" s="141">
        <v>11580</v>
      </c>
      <c r="F383" s="141">
        <v>1560</v>
      </c>
      <c r="G383" s="155">
        <v>364</v>
      </c>
      <c r="I383" s="234"/>
    </row>
    <row r="384" spans="1:9" ht="8.4499999999999993" customHeight="1">
      <c r="A384" s="236" t="s">
        <v>500</v>
      </c>
      <c r="B384" s="155" t="s">
        <v>499</v>
      </c>
      <c r="C384" s="142">
        <v>0</v>
      </c>
      <c r="D384" s="142">
        <v>5000</v>
      </c>
      <c r="E384" s="141">
        <v>18355</v>
      </c>
      <c r="F384" s="141">
        <v>5000</v>
      </c>
      <c r="G384" s="155">
        <v>364</v>
      </c>
      <c r="I384" s="234"/>
    </row>
    <row r="385" spans="1:9" ht="8.4499999999999993" customHeight="1">
      <c r="A385" s="236" t="s">
        <v>498</v>
      </c>
      <c r="B385" s="155" t="s">
        <v>497</v>
      </c>
      <c r="C385" s="142">
        <v>0</v>
      </c>
      <c r="D385" s="142">
        <v>5000</v>
      </c>
      <c r="E385" s="141">
        <v>25341</v>
      </c>
      <c r="F385" s="141">
        <v>5000</v>
      </c>
      <c r="G385" s="155">
        <v>364</v>
      </c>
      <c r="I385" s="234"/>
    </row>
    <row r="386" spans="1:9" ht="8.4499999999999993" customHeight="1">
      <c r="A386" s="236" t="s">
        <v>496</v>
      </c>
      <c r="B386" s="155" t="s">
        <v>495</v>
      </c>
      <c r="C386" s="142">
        <v>2000</v>
      </c>
      <c r="D386" s="142">
        <v>0</v>
      </c>
      <c r="E386" s="141">
        <v>16600</v>
      </c>
      <c r="F386" s="141">
        <v>2000</v>
      </c>
      <c r="G386" s="155">
        <v>364</v>
      </c>
      <c r="I386" s="234"/>
    </row>
    <row r="387" spans="1:9" ht="8.4499999999999993" customHeight="1">
      <c r="A387" s="236" t="s">
        <v>494</v>
      </c>
      <c r="B387" s="155" t="s">
        <v>493</v>
      </c>
      <c r="C387" s="142">
        <v>2000</v>
      </c>
      <c r="D387" s="142">
        <v>0</v>
      </c>
      <c r="E387" s="141">
        <v>13250</v>
      </c>
      <c r="F387" s="141">
        <v>2000</v>
      </c>
      <c r="G387" s="155">
        <v>364</v>
      </c>
      <c r="I387" s="234"/>
    </row>
    <row r="388" spans="1:9" ht="8.4499999999999993" customHeight="1">
      <c r="A388" s="236" t="s">
        <v>492</v>
      </c>
      <c r="B388" s="155" t="s">
        <v>491</v>
      </c>
      <c r="C388" s="142">
        <v>7500</v>
      </c>
      <c r="D388" s="142">
        <v>0</v>
      </c>
      <c r="E388" s="141">
        <v>19000</v>
      </c>
      <c r="F388" s="141">
        <v>7500</v>
      </c>
      <c r="G388" s="155">
        <v>364</v>
      </c>
      <c r="I388" s="234"/>
    </row>
    <row r="389" spans="1:9" ht="8.4499999999999993" customHeight="1">
      <c r="A389" s="236" t="s">
        <v>490</v>
      </c>
      <c r="B389" s="155" t="s">
        <v>489</v>
      </c>
      <c r="C389" s="142">
        <v>6000</v>
      </c>
      <c r="D389" s="142">
        <v>5000</v>
      </c>
      <c r="E389" s="141">
        <v>20800</v>
      </c>
      <c r="F389" s="141">
        <v>11000</v>
      </c>
      <c r="G389" s="155">
        <v>364</v>
      </c>
      <c r="I389" s="234"/>
    </row>
    <row r="390" spans="1:9" ht="8.4499999999999993" customHeight="1">
      <c r="A390" s="236" t="s">
        <v>488</v>
      </c>
      <c r="B390" s="155" t="s">
        <v>487</v>
      </c>
      <c r="C390" s="142">
        <v>5000</v>
      </c>
      <c r="D390" s="142">
        <v>0</v>
      </c>
      <c r="E390" s="141">
        <v>18900</v>
      </c>
      <c r="F390" s="141">
        <v>5000</v>
      </c>
      <c r="G390" s="155">
        <v>364</v>
      </c>
      <c r="I390" s="234"/>
    </row>
    <row r="391" spans="1:9" ht="8.4499999999999993" customHeight="1">
      <c r="A391" s="236" t="s">
        <v>486</v>
      </c>
      <c r="B391" s="155" t="s">
        <v>485</v>
      </c>
      <c r="C391" s="142">
        <v>7000</v>
      </c>
      <c r="D391" s="142">
        <v>0</v>
      </c>
      <c r="E391" s="141">
        <v>19940</v>
      </c>
      <c r="F391" s="141">
        <v>700</v>
      </c>
      <c r="G391" s="155">
        <v>364</v>
      </c>
      <c r="I391" s="234"/>
    </row>
    <row r="392" spans="1:9" ht="8.4499999999999993" customHeight="1">
      <c r="A392" s="236" t="s">
        <v>484</v>
      </c>
      <c r="B392" s="155" t="s">
        <v>483</v>
      </c>
      <c r="C392" s="142">
        <v>0</v>
      </c>
      <c r="D392" s="142">
        <v>5000</v>
      </c>
      <c r="E392" s="141">
        <v>12190</v>
      </c>
      <c r="F392" s="141">
        <v>5000</v>
      </c>
      <c r="G392" s="155">
        <v>364</v>
      </c>
      <c r="I392" s="234"/>
    </row>
    <row r="393" spans="1:9" ht="8.4499999999999993" customHeight="1">
      <c r="A393" s="236" t="s">
        <v>482</v>
      </c>
      <c r="B393" s="155" t="s">
        <v>481</v>
      </c>
      <c r="C393" s="142">
        <v>5000</v>
      </c>
      <c r="D393" s="142">
        <v>0</v>
      </c>
      <c r="E393" s="141">
        <v>21000</v>
      </c>
      <c r="F393" s="141">
        <v>5000</v>
      </c>
      <c r="G393" s="155">
        <v>364</v>
      </c>
      <c r="I393" s="234"/>
    </row>
    <row r="394" spans="1:9" ht="8.4499999999999993" customHeight="1">
      <c r="A394" s="236" t="s">
        <v>480</v>
      </c>
      <c r="B394" s="155" t="s">
        <v>479</v>
      </c>
      <c r="C394" s="142">
        <v>9000</v>
      </c>
      <c r="D394" s="142">
        <v>0</v>
      </c>
      <c r="E394" s="141">
        <v>16850</v>
      </c>
      <c r="F394" s="141">
        <v>9000</v>
      </c>
      <c r="G394" s="155">
        <v>364</v>
      </c>
      <c r="I394" s="234"/>
    </row>
    <row r="395" spans="1:9" ht="8.4499999999999993" customHeight="1">
      <c r="A395" s="236" t="s">
        <v>478</v>
      </c>
      <c r="B395" s="155" t="s">
        <v>477</v>
      </c>
      <c r="C395" s="142">
        <v>5000</v>
      </c>
      <c r="D395" s="142">
        <v>0</v>
      </c>
      <c r="E395" s="141">
        <v>12250</v>
      </c>
      <c r="F395" s="141">
        <v>5000</v>
      </c>
      <c r="G395" s="155">
        <v>364</v>
      </c>
      <c r="I395" s="234"/>
    </row>
    <row r="396" spans="1:9" ht="8.4499999999999993" customHeight="1">
      <c r="A396" s="236" t="s">
        <v>476</v>
      </c>
      <c r="B396" s="155" t="s">
        <v>475</v>
      </c>
      <c r="C396" s="142">
        <v>5000</v>
      </c>
      <c r="D396" s="142">
        <v>0</v>
      </c>
      <c r="E396" s="141">
        <v>19750</v>
      </c>
      <c r="F396" s="141">
        <v>5000</v>
      </c>
      <c r="G396" s="155">
        <v>364</v>
      </c>
      <c r="I396" s="234"/>
    </row>
    <row r="397" spans="1:9" ht="8.4499999999999993" customHeight="1">
      <c r="A397" s="236" t="s">
        <v>474</v>
      </c>
      <c r="B397" s="155" t="s">
        <v>473</v>
      </c>
      <c r="C397" s="142">
        <v>7000</v>
      </c>
      <c r="D397" s="142">
        <v>0</v>
      </c>
      <c r="E397" s="141">
        <v>41550</v>
      </c>
      <c r="F397" s="141">
        <v>7000</v>
      </c>
      <c r="G397" s="155">
        <v>364</v>
      </c>
      <c r="I397" s="234"/>
    </row>
    <row r="398" spans="1:9" ht="8.4499999999999993" customHeight="1">
      <c r="A398" s="236" t="s">
        <v>472</v>
      </c>
      <c r="B398" s="155" t="s">
        <v>471</v>
      </c>
      <c r="C398" s="142">
        <v>4000</v>
      </c>
      <c r="D398" s="142">
        <v>0</v>
      </c>
      <c r="E398" s="141">
        <v>20250</v>
      </c>
      <c r="F398" s="141">
        <v>4000</v>
      </c>
      <c r="G398" s="155">
        <v>364</v>
      </c>
      <c r="I398" s="234"/>
    </row>
    <row r="399" spans="1:9" ht="8.4499999999999993" customHeight="1">
      <c r="A399" s="236" t="s">
        <v>470</v>
      </c>
      <c r="B399" s="155" t="s">
        <v>469</v>
      </c>
      <c r="C399" s="142">
        <v>2000</v>
      </c>
      <c r="D399" s="142">
        <v>0</v>
      </c>
      <c r="E399" s="141">
        <v>18400</v>
      </c>
      <c r="F399" s="141">
        <v>2000</v>
      </c>
      <c r="G399" s="155">
        <v>364</v>
      </c>
      <c r="I399" s="234"/>
    </row>
    <row r="400" spans="1:9" ht="8.4499999999999993" customHeight="1">
      <c r="A400" s="236" t="s">
        <v>468</v>
      </c>
      <c r="B400" s="155" t="s">
        <v>467</v>
      </c>
      <c r="C400" s="142">
        <v>6080</v>
      </c>
      <c r="D400" s="142">
        <v>0</v>
      </c>
      <c r="E400" s="141">
        <v>24550</v>
      </c>
      <c r="F400" s="141">
        <v>6080</v>
      </c>
      <c r="G400" s="155">
        <v>364</v>
      </c>
      <c r="I400" s="234"/>
    </row>
    <row r="401" spans="1:9" ht="8.4499999999999993" customHeight="1">
      <c r="A401" s="236" t="s">
        <v>466</v>
      </c>
      <c r="B401" s="155" t="s">
        <v>465</v>
      </c>
      <c r="C401" s="142">
        <v>1890</v>
      </c>
      <c r="D401" s="142">
        <v>0</v>
      </c>
      <c r="E401" s="141">
        <v>17670</v>
      </c>
      <c r="F401" s="141">
        <v>1890</v>
      </c>
      <c r="G401" s="155">
        <v>364</v>
      </c>
      <c r="I401" s="234"/>
    </row>
    <row r="402" spans="1:9" ht="8.4499999999999993" customHeight="1">
      <c r="A402" s="236" t="s">
        <v>464</v>
      </c>
      <c r="B402" s="155" t="s">
        <v>463</v>
      </c>
      <c r="C402" s="142">
        <v>7500</v>
      </c>
      <c r="D402" s="142">
        <v>0</v>
      </c>
      <c r="E402" s="141">
        <v>23850</v>
      </c>
      <c r="F402" s="141">
        <v>7500</v>
      </c>
      <c r="G402" s="155">
        <v>364</v>
      </c>
      <c r="I402" s="234"/>
    </row>
    <row r="403" spans="1:9" ht="8.4499999999999993" customHeight="1">
      <c r="A403" s="236" t="s">
        <v>462</v>
      </c>
      <c r="B403" s="155" t="s">
        <v>461</v>
      </c>
      <c r="C403" s="142">
        <v>12000</v>
      </c>
      <c r="D403" s="142">
        <v>5000</v>
      </c>
      <c r="E403" s="141">
        <v>66250</v>
      </c>
      <c r="F403" s="141">
        <v>17000</v>
      </c>
      <c r="G403" s="155">
        <v>364</v>
      </c>
      <c r="I403" s="234"/>
    </row>
    <row r="404" spans="1:9" ht="8.4499999999999993" customHeight="1">
      <c r="A404" s="236" t="s">
        <v>460</v>
      </c>
      <c r="B404" s="155" t="s">
        <v>459</v>
      </c>
      <c r="C404" s="142">
        <v>6830</v>
      </c>
      <c r="D404" s="142">
        <v>0</v>
      </c>
      <c r="E404" s="141">
        <v>20400</v>
      </c>
      <c r="F404" s="141">
        <v>6830</v>
      </c>
      <c r="G404" s="155">
        <v>364</v>
      </c>
      <c r="I404" s="234"/>
    </row>
    <row r="405" spans="1:9" ht="8.4499999999999993" customHeight="1">
      <c r="A405" s="236" t="s">
        <v>458</v>
      </c>
      <c r="B405" s="155" t="s">
        <v>457</v>
      </c>
      <c r="C405" s="142">
        <v>5000</v>
      </c>
      <c r="D405" s="142">
        <v>0</v>
      </c>
      <c r="E405" s="141">
        <v>27800</v>
      </c>
      <c r="F405" s="141">
        <v>5000</v>
      </c>
      <c r="G405" s="155">
        <v>364</v>
      </c>
      <c r="I405" s="234"/>
    </row>
    <row r="406" spans="1:9" ht="8.4499999999999993" customHeight="1">
      <c r="A406" s="236" t="s">
        <v>456</v>
      </c>
      <c r="B406" s="155" t="s">
        <v>455</v>
      </c>
      <c r="C406" s="142">
        <v>5000</v>
      </c>
      <c r="D406" s="142">
        <v>0</v>
      </c>
      <c r="E406" s="141">
        <v>28950</v>
      </c>
      <c r="F406" s="141">
        <v>5000</v>
      </c>
      <c r="G406" s="155">
        <v>364</v>
      </c>
      <c r="I406" s="234"/>
    </row>
    <row r="407" spans="1:9" ht="8.4499999999999993" customHeight="1">
      <c r="A407" s="236" t="s">
        <v>454</v>
      </c>
      <c r="B407" s="155" t="s">
        <v>453</v>
      </c>
      <c r="C407" s="142">
        <v>0</v>
      </c>
      <c r="D407" s="142">
        <v>5000</v>
      </c>
      <c r="E407" s="141">
        <v>25200</v>
      </c>
      <c r="F407" s="141">
        <v>5000</v>
      </c>
      <c r="G407" s="155">
        <v>364</v>
      </c>
      <c r="I407" s="234"/>
    </row>
    <row r="408" spans="1:9" ht="8.4499999999999993" customHeight="1">
      <c r="A408" s="235" t="s">
        <v>452</v>
      </c>
      <c r="B408" s="154" t="s">
        <v>451</v>
      </c>
      <c r="C408" s="140">
        <v>8600</v>
      </c>
      <c r="D408" s="140">
        <v>0</v>
      </c>
      <c r="E408" s="139">
        <v>26170</v>
      </c>
      <c r="F408" s="139">
        <v>8600</v>
      </c>
      <c r="G408" s="154">
        <v>364</v>
      </c>
      <c r="I408" s="234"/>
    </row>
    <row r="832" spans="2:2" s="46" customFormat="1">
      <c r="B832" s="153">
        <v>41143</v>
      </c>
    </row>
  </sheetData>
  <mergeCells count="4">
    <mergeCell ref="C5:D5"/>
    <mergeCell ref="C90:D90"/>
    <mergeCell ref="C178:D178"/>
    <mergeCell ref="C291:D291"/>
  </mergeCells>
  <printOptions horizontalCentered="1"/>
  <pageMargins left="0.70866141732283505" right="0.511811023622047" top="0.98425196850393704" bottom="0.4" header="0.511811023622047" footer="0.4"/>
  <pageSetup paperSize="9" scale="94" fitToWidth="0" fitToHeight="0" orientation="portrait" r:id="rId1"/>
  <headerFooter>
    <oddFooter>&amp;C&amp;P</oddFooter>
  </headerFooter>
  <rowBreaks count="3" manualBreakCount="3">
    <brk id="85" max="6" man="1"/>
    <brk id="173" max="6" man="1"/>
    <brk id="28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Ownership Gov Bonds 1975-1993</vt:lpstr>
      <vt:lpstr>Ownership Gov Bonds 1994-2011</vt:lpstr>
      <vt:lpstr>Ownership Gov Bonds 2010-2021</vt:lpstr>
      <vt:lpstr>Ownership Gov Bonds 1993-2026</vt:lpstr>
      <vt:lpstr>Net domestic borr issuance</vt:lpstr>
      <vt:lpstr>Auction of T-Bills</vt:lpstr>
      <vt:lpstr>'Auction of T-Bills'!Print_Area</vt:lpstr>
      <vt:lpstr>'Net domestic borr issuance'!Print_Area</vt:lpstr>
      <vt:lpstr>'Ownership Gov Bonds 1993-2026'!Print_Area</vt:lpstr>
      <vt:lpstr>'Ownership Gov Bonds 2010-2021'!Print_Titles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R00557</dc:creator>
  <cp:lastModifiedBy>BIRENDRA DC</cp:lastModifiedBy>
  <dcterms:created xsi:type="dcterms:W3CDTF">2022-02-23T04:41:40Z</dcterms:created>
  <dcterms:modified xsi:type="dcterms:W3CDTF">2026-09-10T06:32:30Z</dcterms:modified>
</cp:coreProperties>
</file>