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<sst xmlns="http://schemas.openxmlformats.org/spreadsheetml/2006/main" count="112" uniqueCount="111">
  <si>
    <t>S. N.</t>
  </si>
  <si>
    <t>Financial Indicators</t>
  </si>
  <si>
    <t xml:space="preserve">N D B </t>
  </si>
  <si>
    <t>Udhyam</t>
  </si>
  <si>
    <t>Malika</t>
  </si>
  <si>
    <t>Sidartha</t>
  </si>
  <si>
    <t>United</t>
  </si>
  <si>
    <t>NCSID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</si>
  <si>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</si>
  <si>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</si>
  <si>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</si>
  <si>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</si>
  <si>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</si>
  <si>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</si>
  <si>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</si>
  <si>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</si>
  <si>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</si>
  <si>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</si>
  <si>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</si>
  <si>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</si>
  <si>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</si>
  <si>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</si>
  <si>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</si>
  <si>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</si>
  <si>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</si>
  <si>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</si>
  <si>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</si>
  <si>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</si>
  <si>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</si>
  <si>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</si>
  <si>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</si>
  <si>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</si>
  <si>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</si>
  <si>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Gaidakot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</si>
  <si>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</si>
  <si>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</si>
  <si>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</si>
  <si>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</si>
  <si>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</si>
  <si>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</si>
  <si>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</si>
  <si>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</si>
  <si>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</si>
  <si>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</si>
  <si>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</si>
  <si>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</si>
  <si>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</si>
  <si>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</si>
  <si>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</si>
  <si>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</si>
  <si>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</si>
  <si>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</si>
  <si>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</si>
  <si>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</si>
  <si>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Bishwa</t>
  </si>
  <si>
    <t>Kabeli</t>
  </si>
  <si>
    <t>Pathivara</t>
  </si>
  <si>
    <t>Professional</t>
  </si>
  <si>
    <t>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</si>
  <si>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</si>
  <si>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</si>
  <si>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</si>
  <si>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</si>
  <si>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</si>
  <si>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</si>
  <si>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</si>
  <si>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</si>
  <si>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</si>
  <si>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</si>
  <si>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</si>
  <si>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</si>
  <si>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</si>
  <si>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</si>
  <si>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</si>
  <si>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</si>
  <si>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</si>
  <si>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</si>
  <si>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</si>
  <si>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</si>
  <si>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</si>
  <si>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</si>
  <si>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</si>
  <si>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</si>
  <si>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</si>
  <si>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</si>
  <si>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Others</t>
  </si>
  <si>
    <t>Total Investment</t>
  </si>
  <si>
    <t>Total Investment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</si>
  <si>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</si>
  <si>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</si>
  <si>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</si>
  <si>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</si>
  <si>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</si>
  <si>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</si>
  <si>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</si>
  <si>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</si>
  <si>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Equity (ROE) (%)</t>
  </si>
  <si>
    <t>Financial Resource Mobilization to Last Quarter's Core Capital (times)</t>
  </si>
  <si>
    <t>Deprived Sector Loan</t>
  </si>
  <si>
    <t>Maximum Loan in a Single Sector</t>
  </si>
  <si>
    <t>Deprived Sector Loan to Core Capital of 2 Quarters Earlier (%)</t>
  </si>
  <si>
    <t>Max. Loan in a Single Sector to Core Capital (%)</t>
  </si>
  <si>
    <t>Credit to Financial Resources Mobilization Ratio (%)</t>
  </si>
  <si>
    <t>Total Loan Loss Provision to Total Loan (%)</t>
  </si>
  <si>
    <t>Provision for Performing Loan to Performing Loan (%)</t>
  </si>
  <si>
    <t>Investment in Land and Building Development</t>
  </si>
  <si>
    <t>Investment in Shares/Debentures to Core Capital (%)</t>
  </si>
  <si>
    <t>Investment in Land and Building Development to Core Capital (%)</t>
  </si>
  <si>
    <t>Return on Assets (ROA) (%)</t>
  </si>
  <si>
    <t>Purnima</t>
  </si>
  <si>
    <t>Jyoti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</si>
</sst>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43" fontId="1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 applyProtection="1">
      <alignment horizontal="center"/>
      <protection locked="0"/>
    </xf>
    <xf numFmtId="41" fontId="1" fillId="2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1" fontId="4" fillId="2" borderId="1" xfId="0" applyNumberFormat="1" applyFont="1" applyFill="1" applyBorder="1" applyAlignment="1">
      <alignment/>
    </xf>
    <xf numFmtId="39" fontId="1" fillId="2" borderId="1" xfId="0" applyNumberFormat="1" applyFont="1" applyFill="1" applyBorder="1" applyAlignment="1">
      <alignment horizontal="right"/>
    </xf>
    <xf numFmtId="43" fontId="1" fillId="2" borderId="1" xfId="15" applyFont="1" applyFill="1" applyBorder="1" applyAlignment="1">
      <alignment/>
    </xf>
    <xf numFmtId="1" fontId="4" fillId="3" borderId="1" xfId="0" applyNumberFormat="1" applyFont="1" applyFill="1" applyBorder="1" applyAlignment="1" applyProtection="1">
      <alignment/>
      <protection/>
    </xf>
    <xf numFmtId="2" fontId="1" fillId="3" borderId="1" xfId="0" applyNumberFormat="1" applyFont="1" applyFill="1" applyBorder="1" applyAlignment="1" applyProtection="1">
      <alignment horizontal="left" wrapText="1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2" fontId="1" fillId="3" borderId="1" xfId="0" applyNumberFormat="1" applyFont="1" applyFill="1" applyBorder="1" applyAlignment="1" applyProtection="1">
      <alignment wrapText="1"/>
      <protection/>
    </xf>
    <xf numFmtId="2" fontId="4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 wrapText="1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/>
      <protection/>
    </xf>
    <xf numFmtId="43" fontId="1" fillId="3" borderId="1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1" fontId="4" fillId="0" borderId="1" xfId="0" applyNumberFormat="1" applyFont="1" applyFill="1" applyBorder="1" applyAlignment="1" applyProtection="1">
      <alignment/>
      <protection locked="0"/>
    </xf>
    <xf numFmtId="43" fontId="1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 applyProtection="1">
      <alignment horizontal="center"/>
      <protection locked="0"/>
    </xf>
    <xf numFmtId="41" fontId="1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9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1" fontId="1" fillId="2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1" fontId="0" fillId="2" borderId="0" xfId="0" applyNumberFormat="1" applyFont="1" applyFill="1" applyAlignment="1">
      <alignment/>
    </xf>
    <xf numFmtId="173" fontId="1" fillId="2" borderId="1" xfId="0" applyNumberFormat="1" applyFont="1" applyFill="1" applyBorder="1" applyAlignment="1" applyProtection="1">
      <alignment/>
      <protection locked="0"/>
    </xf>
    <xf numFmtId="176" fontId="4" fillId="2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>
      <alignment/>
    </xf>
    <xf numFmtId="176" fontId="1" fillId="2" borderId="1" xfId="15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1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58"/>
  <sheetViews>
    <sheetView tabSelected="1" workbookViewId="0" topLeftCell="A1">
      <pane xSplit="3" ySplit="5" topLeftCell="AC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2" sqref="C12"/>
    </sheetView>
  </sheetViews>
  <sheetFormatPr defaultColWidth="9.140625" defaultRowHeight="12.75"/>
  <cols>
    <col min="1" max="1" width="4.28125" style="4" bestFit="1" customWidth="1"/>
    <col min="2" max="2" width="70.421875" style="4" customWidth="1"/>
    <col min="3" max="3" width="11.8515625" style="4" customWidth="1"/>
    <col min="4" max="4" width="12.140625" style="4" customWidth="1"/>
    <col min="5" max="5" width="12.140625" style="36" bestFit="1" customWidth="1"/>
    <col min="6" max="6" width="12.00390625" style="4" customWidth="1"/>
    <col min="7" max="7" width="11.8515625" style="36" customWidth="1"/>
    <col min="8" max="8" width="11.140625" style="4" customWidth="1"/>
    <col min="9" max="9" width="11.421875" style="4" customWidth="1"/>
    <col min="10" max="10" width="12.7109375" style="4" customWidth="1"/>
    <col min="11" max="11" width="13.57421875" style="4" customWidth="1"/>
    <col min="12" max="12" width="12.7109375" style="4" customWidth="1"/>
    <col min="13" max="13" width="13.421875" style="4" customWidth="1"/>
    <col min="14" max="14" width="13.7109375" style="4" customWidth="1"/>
    <col min="15" max="15" width="13.421875" style="4" customWidth="1"/>
    <col min="16" max="17" width="13.28125" style="4" customWidth="1"/>
    <col min="18" max="18" width="13.57421875" style="4" customWidth="1"/>
    <col min="19" max="19" width="13.8515625" style="4" customWidth="1"/>
    <col min="20" max="22" width="13.28125" style="4" customWidth="1"/>
    <col min="23" max="23" width="12.7109375" style="4" customWidth="1"/>
    <col min="24" max="24" width="13.140625" style="4" customWidth="1"/>
    <col min="25" max="26" width="13.57421875" style="4" customWidth="1"/>
    <col min="27" max="27" width="13.57421875" style="36" customWidth="1"/>
    <col min="28" max="28" width="13.57421875" style="4" customWidth="1"/>
    <col min="29" max="31" width="13.28125" style="4" customWidth="1"/>
    <col min="32" max="32" width="13.57421875" style="4" customWidth="1"/>
    <col min="33" max="33" width="13.8515625" style="4" customWidth="1"/>
    <col min="34" max="34" width="12.7109375" style="4" customWidth="1"/>
    <col min="35" max="35" width="13.57421875" style="4" customWidth="1"/>
    <col min="36" max="36" width="13.28125" style="4" customWidth="1"/>
    <col min="37" max="37" width="13.57421875" style="4" customWidth="1"/>
    <col min="38" max="40" width="13.28125" style="4" customWidth="1"/>
    <col min="41" max="42" width="13.57421875" style="4" customWidth="1"/>
    <col min="43" max="45" width="13.57421875" style="36" customWidth="1"/>
    <col min="46" max="46" width="13.8515625" style="36" customWidth="1"/>
    <col min="47" max="47" width="13.57421875" style="36" customWidth="1"/>
    <col min="48" max="48" width="13.8515625" style="36" customWidth="1"/>
    <col min="49" max="50" width="12.7109375" style="36" customWidth="1"/>
    <col min="51" max="51" width="13.28125" style="36" customWidth="1"/>
    <col min="52" max="52" width="13.8515625" style="36" customWidth="1"/>
    <col min="53" max="53" width="12.7109375" style="36" customWidth="1"/>
    <col min="54" max="55" width="13.57421875" style="36" customWidth="1"/>
    <col min="56" max="56" width="14.00390625" style="36" customWidth="1"/>
    <col min="57" max="57" width="13.421875" style="36" customWidth="1"/>
    <col min="58" max="60" width="13.28125" style="36" customWidth="1"/>
    <col min="61" max="61" width="13.8515625" style="4" customWidth="1"/>
    <col min="62" max="16384" width="9.140625" style="4" customWidth="1"/>
  </cols>
  <sheetData>
    <row r="2" spans="1:3" ht="12.75">
      <c r="A2" s="8"/>
      <c r="B2" s="55"/>
      <c r="C2" s="55"/>
    </row>
    <row r="3" spans="2:61" s="8" customFormat="1" ht="12.75">
      <c r="B3" s="55"/>
      <c r="C3" s="55"/>
      <c r="D3" s="55"/>
      <c r="E3" s="56"/>
      <c r="F3" s="55"/>
      <c r="G3" s="5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5"/>
    </row>
    <row r="4" spans="1:61" s="1" customFormat="1" ht="48.75" customHeight="1">
      <c r="A4" s="57" t="s">
        <v>0</v>
      </c>
      <c r="B4" s="57" t="s">
        <v>1</v>
      </c>
      <c r="C4" s="52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52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7" t="s">
        <v>17</v>
      </c>
      <c r="S4" s="27" t="s">
        <v>18</v>
      </c>
      <c r="T4" s="27" t="s">
        <v>19</v>
      </c>
      <c r="U4" s="27" t="s">
        <v>20</v>
      </c>
      <c r="V4" s="27" t="s">
        <v>21</v>
      </c>
      <c r="W4" s="27" t="s">
        <v>22</v>
      </c>
      <c r="X4" s="27" t="s">
        <v>23</v>
      </c>
      <c r="Y4" s="27" t="s">
        <v>24</v>
      </c>
      <c r="Z4" s="52" t="s">
        <v>25</v>
      </c>
      <c r="AA4" s="27" t="s">
        <v>26</v>
      </c>
      <c r="AB4" s="27" t="s">
        <v>27</v>
      </c>
      <c r="AC4" s="27" t="s">
        <v>28</v>
      </c>
      <c r="AD4" s="27" t="s">
        <v>29</v>
      </c>
      <c r="AE4" s="27" t="s">
        <v>30</v>
      </c>
      <c r="AF4" s="27" t="s">
        <v>31</v>
      </c>
      <c r="AG4" s="52" t="s">
        <v>32</v>
      </c>
      <c r="AH4" s="27" t="s">
        <v>33</v>
      </c>
      <c r="AI4" s="27" t="s">
        <v>34</v>
      </c>
      <c r="AJ4" s="27" t="s">
        <v>35</v>
      </c>
      <c r="AK4" s="27" t="s">
        <v>36</v>
      </c>
      <c r="AL4" s="27" t="s">
        <v>37</v>
      </c>
      <c r="AM4" s="27" t="s">
        <v>38</v>
      </c>
      <c r="AN4" s="52" t="s">
        <v>39</v>
      </c>
      <c r="AO4" s="52" t="s">
        <v>40</v>
      </c>
      <c r="AP4" s="52" t="s">
        <v>41</v>
      </c>
      <c r="AQ4" s="27" t="s">
        <v>42</v>
      </c>
      <c r="AR4" s="27" t="s">
        <v>43</v>
      </c>
      <c r="AS4" s="27" t="s">
        <v>44</v>
      </c>
      <c r="AT4" s="27" t="s">
        <v>45</v>
      </c>
      <c r="AU4" s="27" t="s">
        <v>46</v>
      </c>
      <c r="AV4" s="27" t="s">
        <v>47</v>
      </c>
      <c r="AW4" s="27" t="s">
        <v>48</v>
      </c>
      <c r="AX4" s="27" t="s">
        <v>49</v>
      </c>
      <c r="AY4" s="27" t="s">
        <v>50</v>
      </c>
      <c r="AZ4" s="27" t="s">
        <v>51</v>
      </c>
      <c r="BA4" s="27" t="s">
        <v>52</v>
      </c>
      <c r="BB4" s="27" t="s">
        <v>53</v>
      </c>
      <c r="BC4" s="27" t="s">
        <v>54</v>
      </c>
      <c r="BD4" s="27" t="s">
        <v>55</v>
      </c>
      <c r="BE4" s="27" t="s">
        <v>56</v>
      </c>
      <c r="BF4" s="27" t="s">
        <v>57</v>
      </c>
      <c r="BG4" s="28" t="s">
        <v>109</v>
      </c>
      <c r="BH4" s="28" t="s">
        <v>110</v>
      </c>
      <c r="BI4" s="59" t="s">
        <v>58</v>
      </c>
    </row>
    <row r="5" spans="1:61" s="2" customFormat="1" ht="15" customHeight="1">
      <c r="A5" s="58"/>
      <c r="B5" s="58"/>
      <c r="C5" s="53">
        <v>1</v>
      </c>
      <c r="D5" s="29">
        <v>2</v>
      </c>
      <c r="E5" s="29">
        <v>3</v>
      </c>
      <c r="F5" s="29">
        <v>4</v>
      </c>
      <c r="G5" s="29">
        <f>+F5+1</f>
        <v>5</v>
      </c>
      <c r="H5" s="29">
        <f aca="true" t="shared" si="0" ref="H5:BH5">+G5+1</f>
        <v>6</v>
      </c>
      <c r="I5" s="29">
        <f t="shared" si="0"/>
        <v>7</v>
      </c>
      <c r="J5" s="29">
        <f t="shared" si="0"/>
        <v>8</v>
      </c>
      <c r="K5" s="29">
        <f t="shared" si="0"/>
        <v>9</v>
      </c>
      <c r="L5" s="53">
        <f t="shared" si="0"/>
        <v>10</v>
      </c>
      <c r="M5" s="29">
        <f t="shared" si="0"/>
        <v>11</v>
      </c>
      <c r="N5" s="29">
        <f t="shared" si="0"/>
        <v>12</v>
      </c>
      <c r="O5" s="29">
        <f t="shared" si="0"/>
        <v>13</v>
      </c>
      <c r="P5" s="29">
        <f t="shared" si="0"/>
        <v>14</v>
      </c>
      <c r="Q5" s="29">
        <f t="shared" si="0"/>
        <v>15</v>
      </c>
      <c r="R5" s="29">
        <f t="shared" si="0"/>
        <v>16</v>
      </c>
      <c r="S5" s="29">
        <f t="shared" si="0"/>
        <v>17</v>
      </c>
      <c r="T5" s="29">
        <f t="shared" si="0"/>
        <v>18</v>
      </c>
      <c r="U5" s="29">
        <f t="shared" si="0"/>
        <v>19</v>
      </c>
      <c r="V5" s="29">
        <f t="shared" si="0"/>
        <v>20</v>
      </c>
      <c r="W5" s="29">
        <f t="shared" si="0"/>
        <v>21</v>
      </c>
      <c r="X5" s="29">
        <f t="shared" si="0"/>
        <v>22</v>
      </c>
      <c r="Y5" s="29">
        <f t="shared" si="0"/>
        <v>23</v>
      </c>
      <c r="Z5" s="53">
        <f t="shared" si="0"/>
        <v>24</v>
      </c>
      <c r="AA5" s="29">
        <f t="shared" si="0"/>
        <v>25</v>
      </c>
      <c r="AB5" s="29">
        <f t="shared" si="0"/>
        <v>26</v>
      </c>
      <c r="AC5" s="29">
        <f t="shared" si="0"/>
        <v>27</v>
      </c>
      <c r="AD5" s="29">
        <f t="shared" si="0"/>
        <v>28</v>
      </c>
      <c r="AE5" s="29">
        <f t="shared" si="0"/>
        <v>29</v>
      </c>
      <c r="AF5" s="29">
        <f t="shared" si="0"/>
        <v>30</v>
      </c>
      <c r="AG5" s="53">
        <f t="shared" si="0"/>
        <v>31</v>
      </c>
      <c r="AH5" s="29">
        <f t="shared" si="0"/>
        <v>32</v>
      </c>
      <c r="AI5" s="29">
        <f t="shared" si="0"/>
        <v>33</v>
      </c>
      <c r="AJ5" s="29">
        <f t="shared" si="0"/>
        <v>34</v>
      </c>
      <c r="AK5" s="29">
        <f t="shared" si="0"/>
        <v>35</v>
      </c>
      <c r="AL5" s="29">
        <f t="shared" si="0"/>
        <v>36</v>
      </c>
      <c r="AM5" s="29">
        <f t="shared" si="0"/>
        <v>37</v>
      </c>
      <c r="AN5" s="53">
        <f t="shared" si="0"/>
        <v>38</v>
      </c>
      <c r="AO5" s="53">
        <f t="shared" si="0"/>
        <v>39</v>
      </c>
      <c r="AP5" s="53">
        <f t="shared" si="0"/>
        <v>40</v>
      </c>
      <c r="AQ5" s="29">
        <f t="shared" si="0"/>
        <v>41</v>
      </c>
      <c r="AR5" s="29">
        <f t="shared" si="0"/>
        <v>42</v>
      </c>
      <c r="AS5" s="29">
        <f t="shared" si="0"/>
        <v>43</v>
      </c>
      <c r="AT5" s="29">
        <f t="shared" si="0"/>
        <v>44</v>
      </c>
      <c r="AU5" s="29">
        <f t="shared" si="0"/>
        <v>45</v>
      </c>
      <c r="AV5" s="29">
        <f t="shared" si="0"/>
        <v>46</v>
      </c>
      <c r="AW5" s="29">
        <f t="shared" si="0"/>
        <v>47</v>
      </c>
      <c r="AX5" s="29">
        <f t="shared" si="0"/>
        <v>48</v>
      </c>
      <c r="AY5" s="29">
        <f t="shared" si="0"/>
        <v>49</v>
      </c>
      <c r="AZ5" s="29">
        <f t="shared" si="0"/>
        <v>50</v>
      </c>
      <c r="BA5" s="29">
        <f t="shared" si="0"/>
        <v>51</v>
      </c>
      <c r="BB5" s="29">
        <f t="shared" si="0"/>
        <v>52</v>
      </c>
      <c r="BC5" s="29">
        <f t="shared" si="0"/>
        <v>53</v>
      </c>
      <c r="BD5" s="29">
        <f t="shared" si="0"/>
        <v>54</v>
      </c>
      <c r="BE5" s="29">
        <f t="shared" si="0"/>
        <v>55</v>
      </c>
      <c r="BF5" s="29">
        <f t="shared" si="0"/>
        <v>56</v>
      </c>
      <c r="BG5" s="29">
        <f t="shared" si="0"/>
        <v>57</v>
      </c>
      <c r="BH5" s="29">
        <f t="shared" si="0"/>
        <v>58</v>
      </c>
      <c r="BI5" s="60"/>
    </row>
    <row r="6" spans="1:61" s="2" customFormat="1" ht="18" customHeight="1">
      <c r="A6" s="22">
        <v>1</v>
      </c>
      <c r="B6" s="12" t="s">
        <v>59</v>
      </c>
      <c r="C6" s="3">
        <v>320000</v>
      </c>
      <c r="D6" s="3">
        <v>35000</v>
      </c>
      <c r="E6" s="30">
        <v>50000</v>
      </c>
      <c r="F6" s="3">
        <v>133963</v>
      </c>
      <c r="G6" s="30">
        <v>14000</v>
      </c>
      <c r="H6" s="3">
        <v>160000</v>
      </c>
      <c r="I6" s="3">
        <v>25000</v>
      </c>
      <c r="J6" s="3">
        <v>100000</v>
      </c>
      <c r="K6" s="3">
        <v>36000</v>
      </c>
      <c r="L6" s="3">
        <v>120000</v>
      </c>
      <c r="M6" s="3">
        <v>29400</v>
      </c>
      <c r="N6" s="3">
        <v>50000</v>
      </c>
      <c r="O6" s="3">
        <v>210000</v>
      </c>
      <c r="P6" s="3">
        <v>77200</v>
      </c>
      <c r="Q6" s="3">
        <v>40000</v>
      </c>
      <c r="R6" s="3">
        <v>33244</v>
      </c>
      <c r="S6" s="3">
        <v>384000</v>
      </c>
      <c r="T6" s="3">
        <v>125000</v>
      </c>
      <c r="U6" s="3">
        <v>480000</v>
      </c>
      <c r="V6" s="3">
        <v>82285</v>
      </c>
      <c r="W6" s="3">
        <v>80000</v>
      </c>
      <c r="X6" s="3">
        <v>210000</v>
      </c>
      <c r="Y6" s="3">
        <v>50000</v>
      </c>
      <c r="Z6" s="3">
        <v>20000</v>
      </c>
      <c r="AA6" s="30">
        <v>27000</v>
      </c>
      <c r="AB6" s="3">
        <v>102600</v>
      </c>
      <c r="AC6" s="3">
        <v>27104</v>
      </c>
      <c r="AD6" s="3">
        <v>320000</v>
      </c>
      <c r="AE6" s="3">
        <v>320000</v>
      </c>
      <c r="AF6" s="3">
        <v>31600</v>
      </c>
      <c r="AG6" s="3">
        <v>60316</v>
      </c>
      <c r="AH6" s="3">
        <v>27500</v>
      </c>
      <c r="AI6" s="3">
        <v>52000</v>
      </c>
      <c r="AJ6" s="3">
        <v>55100</v>
      </c>
      <c r="AK6" s="3">
        <v>28000</v>
      </c>
      <c r="AL6" s="3">
        <v>60148</v>
      </c>
      <c r="AM6" s="3">
        <v>11820</v>
      </c>
      <c r="AN6" s="3">
        <v>457600</v>
      </c>
      <c r="AO6" s="3">
        <v>39900</v>
      </c>
      <c r="AP6" s="3">
        <v>17570</v>
      </c>
      <c r="AQ6" s="30">
        <v>414800</v>
      </c>
      <c r="AR6" s="30">
        <v>15120</v>
      </c>
      <c r="AS6" s="30">
        <v>10050</v>
      </c>
      <c r="AT6" s="30">
        <v>38980</v>
      </c>
      <c r="AU6" s="30">
        <v>51000</v>
      </c>
      <c r="AV6" s="30">
        <v>224000</v>
      </c>
      <c r="AW6" s="30">
        <v>33500</v>
      </c>
      <c r="AX6" s="30">
        <v>21000</v>
      </c>
      <c r="AY6" s="30">
        <v>70000</v>
      </c>
      <c r="AZ6" s="30">
        <v>26000</v>
      </c>
      <c r="BA6" s="30">
        <v>70000</v>
      </c>
      <c r="BB6" s="30">
        <v>53000</v>
      </c>
      <c r="BC6" s="30">
        <v>73200</v>
      </c>
      <c r="BD6" s="30">
        <v>10080</v>
      </c>
      <c r="BE6" s="30">
        <v>25500</v>
      </c>
      <c r="BF6" s="30">
        <v>35000</v>
      </c>
      <c r="BG6" s="30">
        <v>26900</v>
      </c>
      <c r="BH6" s="30">
        <v>259000</v>
      </c>
      <c r="BI6" s="3">
        <f>SUM(C6:BH6)</f>
        <v>5960480</v>
      </c>
    </row>
    <row r="7" spans="1:61" ht="12.75" customHeight="1">
      <c r="A7" s="22">
        <v>2</v>
      </c>
      <c r="B7" s="12" t="s">
        <v>60</v>
      </c>
      <c r="C7" s="3">
        <v>-337328</v>
      </c>
      <c r="D7" s="3">
        <v>28424</v>
      </c>
      <c r="E7" s="30">
        <v>92342</v>
      </c>
      <c r="F7" s="3">
        <v>168743</v>
      </c>
      <c r="G7" s="30">
        <v>-57642</v>
      </c>
      <c r="H7" s="3">
        <v>-197961</v>
      </c>
      <c r="I7" s="3">
        <v>43400</v>
      </c>
      <c r="J7" s="3">
        <v>125429</v>
      </c>
      <c r="K7" s="3">
        <v>43258</v>
      </c>
      <c r="L7" s="3">
        <v>138446</v>
      </c>
      <c r="M7" s="3">
        <v>31700</v>
      </c>
      <c r="N7" s="3">
        <v>61392</v>
      </c>
      <c r="O7" s="3">
        <v>237300</v>
      </c>
      <c r="P7" s="3">
        <v>123700</v>
      </c>
      <c r="Q7" s="3">
        <v>54641</v>
      </c>
      <c r="R7" s="3">
        <v>50657</v>
      </c>
      <c r="S7" s="3">
        <v>448880</v>
      </c>
      <c r="T7" s="3">
        <v>133743</v>
      </c>
      <c r="U7" s="3">
        <v>556315</v>
      </c>
      <c r="V7" s="3">
        <v>105972</v>
      </c>
      <c r="W7" s="3">
        <v>142884</v>
      </c>
      <c r="X7" s="3">
        <v>259749</v>
      </c>
      <c r="Y7" s="3">
        <v>68700</v>
      </c>
      <c r="Z7" s="3">
        <v>75000</v>
      </c>
      <c r="AA7" s="30">
        <v>35678</v>
      </c>
      <c r="AB7" s="3">
        <v>117944</v>
      </c>
      <c r="AC7" s="3">
        <v>26918</v>
      </c>
      <c r="AD7" s="3">
        <v>365374</v>
      </c>
      <c r="AE7" s="3">
        <v>323000</v>
      </c>
      <c r="AF7" s="3">
        <v>30390</v>
      </c>
      <c r="AG7" s="3">
        <v>63259</v>
      </c>
      <c r="AH7" s="3">
        <v>26200</v>
      </c>
      <c r="AI7" s="3">
        <v>58758</v>
      </c>
      <c r="AJ7" s="3">
        <v>62240</v>
      </c>
      <c r="AK7" s="3">
        <v>29000</v>
      </c>
      <c r="AL7" s="3">
        <v>63457</v>
      </c>
      <c r="AM7" s="3">
        <v>12177</v>
      </c>
      <c r="AN7" s="3">
        <v>538198</v>
      </c>
      <c r="AO7" s="3">
        <v>75244</v>
      </c>
      <c r="AP7" s="3">
        <v>16290</v>
      </c>
      <c r="AQ7" s="30">
        <v>363500</v>
      </c>
      <c r="AR7" s="30">
        <v>17421</v>
      </c>
      <c r="AS7" s="30">
        <v>12214</v>
      </c>
      <c r="AT7" s="30">
        <v>39686</v>
      </c>
      <c r="AU7" s="30">
        <v>56526</v>
      </c>
      <c r="AV7" s="30">
        <v>230465</v>
      </c>
      <c r="AW7" s="30">
        <v>32746</v>
      </c>
      <c r="AX7" s="30">
        <v>22900</v>
      </c>
      <c r="AY7" s="30">
        <v>76905</v>
      </c>
      <c r="AZ7" s="30">
        <v>37518</v>
      </c>
      <c r="BA7" s="30">
        <v>72623</v>
      </c>
      <c r="BB7" s="30">
        <v>49724</v>
      </c>
      <c r="BC7" s="30">
        <v>76677</v>
      </c>
      <c r="BD7" s="30">
        <v>9016</v>
      </c>
      <c r="BE7" s="30">
        <v>24591</v>
      </c>
      <c r="BF7" s="30">
        <v>34068</v>
      </c>
      <c r="BG7" s="30">
        <v>25780</v>
      </c>
      <c r="BH7" s="30">
        <v>256184</v>
      </c>
      <c r="BI7" s="3">
        <f>SUM(C7:BH7)</f>
        <v>5680415</v>
      </c>
    </row>
    <row r="8" spans="1:61" ht="12.75" customHeight="1">
      <c r="A8" s="22">
        <v>3</v>
      </c>
      <c r="B8" s="12" t="s">
        <v>61</v>
      </c>
      <c r="C8" s="3">
        <v>-337328</v>
      </c>
      <c r="D8" s="3">
        <v>29724.0475</v>
      </c>
      <c r="E8" s="30">
        <v>103389.31</v>
      </c>
      <c r="F8" s="3">
        <v>182123.25</v>
      </c>
      <c r="G8" s="30">
        <v>-57642</v>
      </c>
      <c r="H8" s="3">
        <v>-197961</v>
      </c>
      <c r="I8" s="3">
        <v>47028.75</v>
      </c>
      <c r="J8" s="3">
        <v>134112</v>
      </c>
      <c r="K8" s="3">
        <v>45675.5</v>
      </c>
      <c r="L8" s="3">
        <v>142105</v>
      </c>
      <c r="M8" s="3">
        <v>33669</v>
      </c>
      <c r="N8" s="3">
        <v>67261</v>
      </c>
      <c r="O8" s="3">
        <v>242508.75</v>
      </c>
      <c r="P8" s="3">
        <v>131745.75</v>
      </c>
      <c r="Q8" s="3">
        <v>58185.25</v>
      </c>
      <c r="R8" s="3">
        <v>57257.97125</v>
      </c>
      <c r="S8" s="3">
        <v>480217.5</v>
      </c>
      <c r="T8" s="3">
        <v>135625.75</v>
      </c>
      <c r="U8" s="3">
        <v>569383.25</v>
      </c>
      <c r="V8" s="3">
        <v>112305</v>
      </c>
      <c r="W8" s="3">
        <v>154509.5</v>
      </c>
      <c r="X8" s="3">
        <v>269770.5</v>
      </c>
      <c r="Y8" s="3">
        <v>72818</v>
      </c>
      <c r="Z8" s="3">
        <v>78982</v>
      </c>
      <c r="AA8" s="30">
        <v>37341.5</v>
      </c>
      <c r="AB8" s="3">
        <v>127431.5</v>
      </c>
      <c r="AC8" s="3">
        <v>28689.75</v>
      </c>
      <c r="AD8" s="3">
        <v>377645.75</v>
      </c>
      <c r="AE8" s="3">
        <v>343500</v>
      </c>
      <c r="AF8" s="3">
        <v>31300</v>
      </c>
      <c r="AG8" s="3">
        <v>66231</v>
      </c>
      <c r="AH8" s="3">
        <v>27177</v>
      </c>
      <c r="AI8" s="3">
        <v>63293</v>
      </c>
      <c r="AJ8" s="3">
        <v>67341.25</v>
      </c>
      <c r="AK8" s="3">
        <v>30283</v>
      </c>
      <c r="AL8" s="3">
        <v>67609.75</v>
      </c>
      <c r="AM8" s="3">
        <v>12633</v>
      </c>
      <c r="AN8" s="3">
        <v>618952</v>
      </c>
      <c r="AO8" s="3">
        <v>79963</v>
      </c>
      <c r="AP8" s="3">
        <v>17469</v>
      </c>
      <c r="AQ8" s="30">
        <v>368000</v>
      </c>
      <c r="AR8" s="30">
        <v>18508.5</v>
      </c>
      <c r="AS8" s="30">
        <v>13242</v>
      </c>
      <c r="AT8" s="30">
        <v>41107</v>
      </c>
      <c r="AU8" s="30">
        <v>60954</v>
      </c>
      <c r="AV8" s="30">
        <v>238303.25</v>
      </c>
      <c r="AW8" s="30">
        <v>33763.25</v>
      </c>
      <c r="AX8" s="30">
        <v>24500</v>
      </c>
      <c r="AY8" s="30">
        <v>80018</v>
      </c>
      <c r="AZ8" s="30">
        <v>40482.25</v>
      </c>
      <c r="BA8" s="30">
        <v>77347</v>
      </c>
      <c r="BB8" s="30">
        <v>52911</v>
      </c>
      <c r="BC8" s="30">
        <v>79881</v>
      </c>
      <c r="BD8" s="30">
        <v>9539</v>
      </c>
      <c r="BE8" s="30">
        <v>25458</v>
      </c>
      <c r="BF8" s="30">
        <v>34565</v>
      </c>
      <c r="BG8" s="30">
        <v>26383</v>
      </c>
      <c r="BH8" s="30">
        <v>259313</v>
      </c>
      <c r="BI8" s="3">
        <f>SUM(C8:BH8)</f>
        <v>6036601.828749999</v>
      </c>
    </row>
    <row r="9" spans="1:61" ht="12.75" customHeight="1">
      <c r="A9" s="23">
        <v>4</v>
      </c>
      <c r="B9" s="12" t="s">
        <v>62</v>
      </c>
      <c r="C9" s="3">
        <v>425140.4</v>
      </c>
      <c r="D9" s="3">
        <v>104003.8</v>
      </c>
      <c r="E9" s="30">
        <v>883784.8</v>
      </c>
      <c r="F9" s="3">
        <v>1482017.8</v>
      </c>
      <c r="G9" s="30">
        <v>80912.4</v>
      </c>
      <c r="H9" s="3">
        <v>633906.8</v>
      </c>
      <c r="I9" s="3">
        <v>439720</v>
      </c>
      <c r="J9" s="3">
        <v>984586.9</v>
      </c>
      <c r="K9" s="3">
        <v>267063.9</v>
      </c>
      <c r="L9" s="3">
        <v>563911.2</v>
      </c>
      <c r="M9" s="3">
        <v>251400</v>
      </c>
      <c r="N9" s="3">
        <v>551710.9</v>
      </c>
      <c r="O9" s="3">
        <v>586740</v>
      </c>
      <c r="P9" s="3">
        <v>884550</v>
      </c>
      <c r="Q9" s="3">
        <v>377328.3</v>
      </c>
      <c r="R9" s="3">
        <v>528077.7</v>
      </c>
      <c r="S9" s="3">
        <v>3645460.8</v>
      </c>
      <c r="T9" s="3">
        <v>232934.4</v>
      </c>
      <c r="U9" s="3">
        <v>2786485.4</v>
      </c>
      <c r="V9" s="3">
        <v>678531.8</v>
      </c>
      <c r="W9" s="3">
        <v>1182212.1</v>
      </c>
      <c r="X9" s="3">
        <v>1079616</v>
      </c>
      <c r="Y9" s="3">
        <v>456690</v>
      </c>
      <c r="Z9" s="3">
        <v>416140</v>
      </c>
      <c r="AA9" s="30">
        <v>259800.6</v>
      </c>
      <c r="AB9" s="3">
        <v>953595.2</v>
      </c>
      <c r="AC9" s="3">
        <v>141797.6</v>
      </c>
      <c r="AD9" s="3">
        <v>1453923.4</v>
      </c>
      <c r="AE9" s="3">
        <v>2420200.4</v>
      </c>
      <c r="AF9" s="3">
        <v>107803.4</v>
      </c>
      <c r="AG9" s="3">
        <v>325884.4</v>
      </c>
      <c r="AH9" s="3">
        <v>117300</v>
      </c>
      <c r="AI9" s="3">
        <v>493954.4</v>
      </c>
      <c r="AJ9" s="3">
        <v>553021.9</v>
      </c>
      <c r="AK9" s="3">
        <v>130960</v>
      </c>
      <c r="AL9" s="3">
        <v>505173.6</v>
      </c>
      <c r="AM9" s="3">
        <v>54329.8</v>
      </c>
      <c r="AN9" s="3">
        <v>2165853</v>
      </c>
      <c r="AO9" s="3">
        <v>526906.4</v>
      </c>
      <c r="AP9" s="3">
        <v>127559.2</v>
      </c>
      <c r="AQ9" s="30">
        <v>616940</v>
      </c>
      <c r="AR9" s="30">
        <v>124151.4</v>
      </c>
      <c r="AS9" s="30">
        <v>106879.6</v>
      </c>
      <c r="AT9" s="30">
        <v>158984.4</v>
      </c>
      <c r="AU9" s="30">
        <v>463392.2</v>
      </c>
      <c r="AV9" s="30">
        <v>1012694.2</v>
      </c>
      <c r="AW9" s="30">
        <v>116691</v>
      </c>
      <c r="AX9" s="30">
        <v>161898</v>
      </c>
      <c r="AY9" s="30">
        <v>335086.6</v>
      </c>
      <c r="AZ9" s="30">
        <v>329323.6</v>
      </c>
      <c r="BA9" s="30">
        <v>512869.1</v>
      </c>
      <c r="BB9" s="30">
        <v>367240.1</v>
      </c>
      <c r="BC9" s="30">
        <v>369003.2</v>
      </c>
      <c r="BD9" s="30">
        <v>59996.6</v>
      </c>
      <c r="BE9" s="30">
        <v>107634.6</v>
      </c>
      <c r="BF9" s="30">
        <v>66817.2</v>
      </c>
      <c r="BG9" s="30">
        <v>76855.8</v>
      </c>
      <c r="BH9" s="30">
        <v>376115.2</v>
      </c>
      <c r="BI9" s="3">
        <f>SUM(C9:BH9)</f>
        <v>35223561.50000001</v>
      </c>
    </row>
    <row r="10" spans="1:61" ht="12.75" customHeight="1">
      <c r="A10" s="23">
        <v>5</v>
      </c>
      <c r="B10" s="12" t="s">
        <v>63</v>
      </c>
      <c r="C10" s="3">
        <v>1360143</v>
      </c>
      <c r="D10" s="3">
        <v>118720</v>
      </c>
      <c r="E10" s="30">
        <v>1279544</v>
      </c>
      <c r="F10" s="3">
        <v>1641789</v>
      </c>
      <c r="G10" s="30">
        <v>163594</v>
      </c>
      <c r="H10" s="3">
        <v>694299</v>
      </c>
      <c r="I10" s="3">
        <v>556400</v>
      </c>
      <c r="J10" s="3">
        <v>1090089</v>
      </c>
      <c r="K10" s="3">
        <v>339887</v>
      </c>
      <c r="L10" s="3">
        <v>632120</v>
      </c>
      <c r="M10" s="3">
        <v>371200</v>
      </c>
      <c r="N10" s="3">
        <v>667161</v>
      </c>
      <c r="O10" s="3">
        <v>848300</v>
      </c>
      <c r="P10" s="3">
        <v>1123600</v>
      </c>
      <c r="Q10" s="3">
        <v>451973</v>
      </c>
      <c r="R10" s="3">
        <v>561168</v>
      </c>
      <c r="S10" s="3">
        <v>4635653</v>
      </c>
      <c r="T10" s="3">
        <v>376921</v>
      </c>
      <c r="U10" s="3">
        <v>3248895</v>
      </c>
      <c r="V10" s="3">
        <v>857953</v>
      </c>
      <c r="W10" s="3">
        <v>1420052</v>
      </c>
      <c r="X10" s="3">
        <v>1226307</v>
      </c>
      <c r="Y10" s="3">
        <v>608300</v>
      </c>
      <c r="Z10" s="3">
        <v>552900</v>
      </c>
      <c r="AA10" s="30">
        <v>256796</v>
      </c>
      <c r="AB10" s="3">
        <v>1220229</v>
      </c>
      <c r="AC10" s="3">
        <v>190777</v>
      </c>
      <c r="AD10" s="3">
        <v>1739205</v>
      </c>
      <c r="AE10" s="3">
        <v>3077100</v>
      </c>
      <c r="AF10" s="3">
        <v>132856</v>
      </c>
      <c r="AG10" s="3">
        <v>418198</v>
      </c>
      <c r="AH10" s="3">
        <v>163200</v>
      </c>
      <c r="AI10" s="3">
        <v>599267</v>
      </c>
      <c r="AJ10" s="3">
        <v>730012</v>
      </c>
      <c r="AK10" s="3">
        <v>153100</v>
      </c>
      <c r="AL10" s="3">
        <v>590598</v>
      </c>
      <c r="AM10" s="3">
        <v>86466</v>
      </c>
      <c r="AN10" s="3">
        <v>2829131</v>
      </c>
      <c r="AO10" s="3">
        <v>683322</v>
      </c>
      <c r="AP10" s="3">
        <v>153438</v>
      </c>
      <c r="AQ10" s="30">
        <v>2373300</v>
      </c>
      <c r="AR10" s="30">
        <v>155936</v>
      </c>
      <c r="AS10" s="30">
        <v>114845</v>
      </c>
      <c r="AT10" s="30">
        <v>216860</v>
      </c>
      <c r="AU10" s="30">
        <v>553194</v>
      </c>
      <c r="AV10" s="30">
        <v>1596964</v>
      </c>
      <c r="AW10" s="30">
        <v>152518</v>
      </c>
      <c r="AX10" s="30">
        <v>180800</v>
      </c>
      <c r="AY10" s="30">
        <v>409150</v>
      </c>
      <c r="AZ10" s="30">
        <v>437636</v>
      </c>
      <c r="BA10" s="30">
        <v>668123</v>
      </c>
      <c r="BB10" s="30">
        <v>477499</v>
      </c>
      <c r="BC10" s="30">
        <v>532535</v>
      </c>
      <c r="BD10" s="30">
        <v>79763</v>
      </c>
      <c r="BE10" s="30">
        <v>165273</v>
      </c>
      <c r="BF10" s="30">
        <v>80418</v>
      </c>
      <c r="BG10" s="30">
        <v>116243</v>
      </c>
      <c r="BH10" s="30">
        <v>534948</v>
      </c>
      <c r="BI10" s="3">
        <f>SUM(C10:BH10)</f>
        <v>46696668</v>
      </c>
    </row>
    <row r="11" spans="1:61" ht="12.75" customHeight="1">
      <c r="A11" s="24"/>
      <c r="B11" s="13" t="s">
        <v>64</v>
      </c>
      <c r="C11" s="31">
        <f>C7/C9*100</f>
        <v>-79.34508223636239</v>
      </c>
      <c r="D11" s="5">
        <f aca="true" t="shared" si="1" ref="D11:BI11">D7/D9*100</f>
        <v>27.329770642995737</v>
      </c>
      <c r="E11" s="5">
        <f t="shared" si="1"/>
        <v>10.448471166283918</v>
      </c>
      <c r="F11" s="5">
        <f t="shared" si="1"/>
        <v>11.386030586137359</v>
      </c>
      <c r="G11" s="5">
        <f t="shared" si="1"/>
        <v>-71.24000771204415</v>
      </c>
      <c r="H11" s="5">
        <f t="shared" si="1"/>
        <v>-31.228723212939187</v>
      </c>
      <c r="I11" s="5">
        <f t="shared" si="1"/>
        <v>9.869917220049123</v>
      </c>
      <c r="J11" s="5">
        <f t="shared" si="1"/>
        <v>12.739251355060684</v>
      </c>
      <c r="K11" s="5">
        <f t="shared" si="1"/>
        <v>16.197621617897436</v>
      </c>
      <c r="L11" s="5">
        <v>24.551028601666363</v>
      </c>
      <c r="M11" s="5">
        <f t="shared" si="1"/>
        <v>12.609387430389818</v>
      </c>
      <c r="N11" s="5">
        <f t="shared" si="1"/>
        <v>11.127566992060515</v>
      </c>
      <c r="O11" s="5">
        <f t="shared" si="1"/>
        <v>40.44380816034359</v>
      </c>
      <c r="P11" s="5">
        <f t="shared" si="1"/>
        <v>13.984511898705557</v>
      </c>
      <c r="Q11" s="5">
        <f t="shared" si="1"/>
        <v>14.481023554289463</v>
      </c>
      <c r="R11" s="5">
        <f t="shared" si="1"/>
        <v>9.592717132346245</v>
      </c>
      <c r="S11" s="5">
        <f t="shared" si="1"/>
        <v>12.313395332628458</v>
      </c>
      <c r="T11" s="5">
        <f t="shared" si="1"/>
        <v>57.41659454335641</v>
      </c>
      <c r="U11" s="5">
        <f t="shared" si="1"/>
        <v>19.96475560216465</v>
      </c>
      <c r="V11" s="5">
        <f t="shared" si="1"/>
        <v>15.617838397551889</v>
      </c>
      <c r="W11" s="5">
        <f t="shared" si="1"/>
        <v>12.086156113611086</v>
      </c>
      <c r="X11" s="5">
        <f t="shared" si="1"/>
        <v>24.059387782322602</v>
      </c>
      <c r="Y11" s="5">
        <f t="shared" si="1"/>
        <v>15.04302699862051</v>
      </c>
      <c r="Z11" s="5">
        <f>Z7/Z9*100</f>
        <v>18.022780794924785</v>
      </c>
      <c r="AA11" s="5">
        <f t="shared" si="1"/>
        <v>13.732839724003718</v>
      </c>
      <c r="AB11" s="5">
        <f t="shared" si="1"/>
        <v>12.368350847403594</v>
      </c>
      <c r="AC11" s="5">
        <f t="shared" si="1"/>
        <v>18.983396051837264</v>
      </c>
      <c r="AD11" s="5">
        <f t="shared" si="1"/>
        <v>25.130209748326493</v>
      </c>
      <c r="AE11" s="5">
        <f t="shared" si="1"/>
        <v>13.346002256672628</v>
      </c>
      <c r="AF11" s="5">
        <f t="shared" si="1"/>
        <v>28.19020550372252</v>
      </c>
      <c r="AG11" s="5">
        <v>19.41148456323776</v>
      </c>
      <c r="AH11" s="5">
        <f t="shared" si="1"/>
        <v>22.335890878090368</v>
      </c>
      <c r="AI11" s="5">
        <f t="shared" si="1"/>
        <v>11.895430023500145</v>
      </c>
      <c r="AJ11" s="5">
        <f t="shared" si="1"/>
        <v>11.254527171527927</v>
      </c>
      <c r="AK11" s="5">
        <f t="shared" si="1"/>
        <v>22.144166157605376</v>
      </c>
      <c r="AL11" s="5">
        <f t="shared" si="1"/>
        <v>12.561424429146733</v>
      </c>
      <c r="AM11" s="5">
        <f t="shared" si="1"/>
        <v>22.41311398164543</v>
      </c>
      <c r="AN11" s="5">
        <v>24.849239537494004</v>
      </c>
      <c r="AO11" s="5">
        <v>14.280335179075449</v>
      </c>
      <c r="AP11" s="5">
        <v>12.770541050743498</v>
      </c>
      <c r="AQ11" s="5">
        <f t="shared" si="1"/>
        <v>58.91983012934807</v>
      </c>
      <c r="AR11" s="5">
        <f t="shared" si="1"/>
        <v>14.032060854730597</v>
      </c>
      <c r="AS11" s="5">
        <f t="shared" si="1"/>
        <v>11.427812229836189</v>
      </c>
      <c r="AT11" s="5">
        <f t="shared" si="1"/>
        <v>24.96219754894191</v>
      </c>
      <c r="AU11" s="5">
        <f t="shared" si="1"/>
        <v>12.198306315902597</v>
      </c>
      <c r="AV11" s="5">
        <f t="shared" si="1"/>
        <v>22.7576103427866</v>
      </c>
      <c r="AW11" s="5">
        <f t="shared" si="1"/>
        <v>28.06214703790352</v>
      </c>
      <c r="AX11" s="5">
        <f t="shared" si="1"/>
        <v>14.1447083966448</v>
      </c>
      <c r="AY11" s="5">
        <f t="shared" si="1"/>
        <v>22.950783469109183</v>
      </c>
      <c r="AZ11" s="5">
        <f t="shared" si="1"/>
        <v>11.392441962859632</v>
      </c>
      <c r="BA11" s="5">
        <f t="shared" si="1"/>
        <v>14.160143397213831</v>
      </c>
      <c r="BB11" s="5">
        <f t="shared" si="1"/>
        <v>13.539915711819054</v>
      </c>
      <c r="BC11" s="5">
        <f t="shared" si="1"/>
        <v>20.77949459516882</v>
      </c>
      <c r="BD11" s="5">
        <f t="shared" si="1"/>
        <v>15.02751822603281</v>
      </c>
      <c r="BE11" s="5">
        <f t="shared" si="1"/>
        <v>22.84674259020798</v>
      </c>
      <c r="BF11" s="5">
        <f t="shared" si="1"/>
        <v>50.98687164382824</v>
      </c>
      <c r="BG11" s="5">
        <f t="shared" si="1"/>
        <v>33.54333700254242</v>
      </c>
      <c r="BH11" s="5">
        <f t="shared" si="1"/>
        <v>68.11317383610128</v>
      </c>
      <c r="BI11" s="5">
        <f t="shared" si="1"/>
        <v>16.126748000766472</v>
      </c>
    </row>
    <row r="12" spans="1:61" ht="12.75" customHeight="1">
      <c r="A12" s="25"/>
      <c r="B12" s="13" t="s">
        <v>65</v>
      </c>
      <c r="C12" s="5">
        <f>C8/C9*100</f>
        <v>-79.34508223636239</v>
      </c>
      <c r="D12" s="5">
        <f aca="true" t="shared" si="2" ref="D12:BI12">D8/D9*100</f>
        <v>28.57977064299574</v>
      </c>
      <c r="E12" s="5">
        <f t="shared" si="2"/>
        <v>11.698471166283918</v>
      </c>
      <c r="F12" s="5">
        <f t="shared" si="2"/>
        <v>12.28887061950268</v>
      </c>
      <c r="G12" s="5">
        <f t="shared" si="2"/>
        <v>-71.24000771204415</v>
      </c>
      <c r="H12" s="5">
        <f t="shared" si="2"/>
        <v>-31.228723212939187</v>
      </c>
      <c r="I12" s="5">
        <f t="shared" si="2"/>
        <v>10.695158282543437</v>
      </c>
      <c r="J12" s="5">
        <f t="shared" si="2"/>
        <v>13.621144055440917</v>
      </c>
      <c r="K12" s="5">
        <f t="shared" si="2"/>
        <v>17.102835688387685</v>
      </c>
      <c r="L12" s="5">
        <v>25.199889628012357</v>
      </c>
      <c r="M12" s="5">
        <f t="shared" si="2"/>
        <v>13.392601431980907</v>
      </c>
      <c r="N12" s="5">
        <f t="shared" si="2"/>
        <v>12.191348766174457</v>
      </c>
      <c r="O12" s="5">
        <f t="shared" si="2"/>
        <v>41.33155230596176</v>
      </c>
      <c r="P12" s="5">
        <f t="shared" si="2"/>
        <v>14.894098694251316</v>
      </c>
      <c r="Q12" s="5">
        <f t="shared" si="2"/>
        <v>15.420324953097872</v>
      </c>
      <c r="R12" s="5">
        <f t="shared" si="2"/>
        <v>10.842717132346245</v>
      </c>
      <c r="S12" s="5">
        <f t="shared" si="2"/>
        <v>13.173026027326918</v>
      </c>
      <c r="T12" s="5">
        <f t="shared" si="2"/>
        <v>58.2248693194307</v>
      </c>
      <c r="U12" s="5">
        <f t="shared" si="2"/>
        <v>20.433742448462137</v>
      </c>
      <c r="V12" s="5">
        <f t="shared" si="2"/>
        <v>16.551177115059307</v>
      </c>
      <c r="W12" s="5">
        <f t="shared" si="2"/>
        <v>13.069524495646762</v>
      </c>
      <c r="X12" s="5">
        <f t="shared" si="2"/>
        <v>24.987634492263915</v>
      </c>
      <c r="Y12" s="5">
        <f t="shared" si="2"/>
        <v>15.944732750881341</v>
      </c>
      <c r="Z12" s="5">
        <f>Z8/Z9*100</f>
        <v>18.979670303263322</v>
      </c>
      <c r="AA12" s="5">
        <f t="shared" si="2"/>
        <v>14.373138476200594</v>
      </c>
      <c r="AB12" s="5">
        <f t="shared" si="2"/>
        <v>13.363269865452343</v>
      </c>
      <c r="AC12" s="5">
        <f t="shared" si="2"/>
        <v>20.232888285838406</v>
      </c>
      <c r="AD12" s="5">
        <f t="shared" si="2"/>
        <v>25.974253526698867</v>
      </c>
      <c r="AE12" s="5">
        <f t="shared" si="2"/>
        <v>14.19303955160077</v>
      </c>
      <c r="AF12" s="5">
        <f t="shared" si="2"/>
        <v>29.034334724136716</v>
      </c>
      <c r="AG12" s="5">
        <v>20.323464394122574</v>
      </c>
      <c r="AH12" s="5">
        <f t="shared" si="2"/>
        <v>23.168797953964194</v>
      </c>
      <c r="AI12" s="5">
        <f t="shared" si="2"/>
        <v>12.8135309656114</v>
      </c>
      <c r="AJ12" s="5">
        <f t="shared" si="2"/>
        <v>12.17695899565641</v>
      </c>
      <c r="AK12" s="5">
        <f t="shared" si="2"/>
        <v>23.123854612095297</v>
      </c>
      <c r="AL12" s="5">
        <f t="shared" si="2"/>
        <v>13.383468573971404</v>
      </c>
      <c r="AM12" s="5">
        <f t="shared" si="2"/>
        <v>23.252432366767408</v>
      </c>
      <c r="AN12" s="5">
        <f t="shared" si="2"/>
        <v>28.5777474279187</v>
      </c>
      <c r="AO12" s="5">
        <v>15.175940166982219</v>
      </c>
      <c r="AP12" s="5">
        <v>13.694817778725485</v>
      </c>
      <c r="AQ12" s="5">
        <f t="shared" si="2"/>
        <v>59.64923655460823</v>
      </c>
      <c r="AR12" s="5">
        <f t="shared" si="2"/>
        <v>14.908007481188292</v>
      </c>
      <c r="AS12" s="5">
        <f t="shared" si="2"/>
        <v>12.389642176804553</v>
      </c>
      <c r="AT12" s="5">
        <f t="shared" si="2"/>
        <v>25.85599593419229</v>
      </c>
      <c r="AU12" s="5">
        <f t="shared" si="2"/>
        <v>13.153868364637988</v>
      </c>
      <c r="AV12" s="5">
        <f t="shared" si="2"/>
        <v>23.5316100358825</v>
      </c>
      <c r="AW12" s="5">
        <f t="shared" si="2"/>
        <v>28.933893787867106</v>
      </c>
      <c r="AX12" s="5">
        <f t="shared" si="2"/>
        <v>15.132984965842692</v>
      </c>
      <c r="AY12" s="5">
        <f t="shared" si="2"/>
        <v>23.879797043510546</v>
      </c>
      <c r="AZ12" s="5">
        <f t="shared" si="2"/>
        <v>12.29254447601083</v>
      </c>
      <c r="BA12" s="5">
        <f t="shared" si="2"/>
        <v>15.081236128283027</v>
      </c>
      <c r="BB12" s="5">
        <f t="shared" si="2"/>
        <v>14.407740331189324</v>
      </c>
      <c r="BC12" s="5">
        <f t="shared" si="2"/>
        <v>21.647779748251505</v>
      </c>
      <c r="BD12" s="5">
        <f t="shared" si="2"/>
        <v>15.899234289943099</v>
      </c>
      <c r="BE12" s="5">
        <f t="shared" si="2"/>
        <v>23.652245653349386</v>
      </c>
      <c r="BF12" s="5">
        <f t="shared" si="2"/>
        <v>51.73069209724442</v>
      </c>
      <c r="BG12" s="5">
        <f t="shared" si="2"/>
        <v>34.327923201632146</v>
      </c>
      <c r="BH12" s="5">
        <f t="shared" si="2"/>
        <v>68.94509979921045</v>
      </c>
      <c r="BI12" s="5">
        <f t="shared" si="2"/>
        <v>17.13796553125384</v>
      </c>
    </row>
    <row r="13" spans="1:61" ht="12.75" customHeight="1">
      <c r="A13" s="25"/>
      <c r="B13" s="13" t="s">
        <v>66</v>
      </c>
      <c r="C13" s="5">
        <v>31.257036943909576</v>
      </c>
      <c r="D13" s="5">
        <v>87.60427897574125</v>
      </c>
      <c r="E13" s="31">
        <v>69.07029379216347</v>
      </c>
      <c r="F13" s="5">
        <v>90.26846933436636</v>
      </c>
      <c r="G13" s="31">
        <v>49.4592711224128</v>
      </c>
      <c r="H13" s="5">
        <v>91.30170142834716</v>
      </c>
      <c r="I13" s="5">
        <v>79.0294751976995</v>
      </c>
      <c r="J13" s="5">
        <v>90.32169850351669</v>
      </c>
      <c r="K13" s="5">
        <v>78.57432028880187</v>
      </c>
      <c r="L13" s="5">
        <v>89.20951718028222</v>
      </c>
      <c r="M13" s="5">
        <v>67.72629310344827</v>
      </c>
      <c r="N13" s="5">
        <v>82.69531642287245</v>
      </c>
      <c r="O13" s="5">
        <v>69.16656843097961</v>
      </c>
      <c r="P13" s="5">
        <v>78.7246351014596</v>
      </c>
      <c r="Q13" s="5">
        <v>83.4846993072595</v>
      </c>
      <c r="R13" s="5">
        <v>94.10331665383627</v>
      </c>
      <c r="S13" s="5">
        <v>78.6396393345231</v>
      </c>
      <c r="T13" s="5">
        <v>61.79926297553068</v>
      </c>
      <c r="U13" s="5">
        <v>85.76717314656214</v>
      </c>
      <c r="V13" s="5">
        <v>79.08729266055367</v>
      </c>
      <c r="W13" s="5">
        <v>83.25132459938087</v>
      </c>
      <c r="X13" s="5">
        <v>88.03798722505866</v>
      </c>
      <c r="Y13" s="5">
        <v>75.07644254479698</v>
      </c>
      <c r="Z13" s="5">
        <v>75.2649665400615</v>
      </c>
      <c r="AA13" s="31">
        <v>101.17003380114954</v>
      </c>
      <c r="AB13" s="5">
        <v>78.14887205598293</v>
      </c>
      <c r="AC13" s="5">
        <v>74.32636009581867</v>
      </c>
      <c r="AD13" s="5">
        <v>83.59701127814144</v>
      </c>
      <c r="AE13" s="5">
        <v>78.65199051054564</v>
      </c>
      <c r="AF13" s="5">
        <v>81.14304209068465</v>
      </c>
      <c r="AG13" s="5">
        <v>77.92586286878465</v>
      </c>
      <c r="AH13" s="5">
        <v>71.875</v>
      </c>
      <c r="AI13" s="5">
        <v>82.42643095648518</v>
      </c>
      <c r="AJ13" s="5">
        <v>75.75517936691452</v>
      </c>
      <c r="AK13" s="5">
        <v>85.53886348791639</v>
      </c>
      <c r="AL13" s="5">
        <v>85.53594831001797</v>
      </c>
      <c r="AM13" s="5">
        <v>62.83371498623737</v>
      </c>
      <c r="AN13" s="5">
        <v>76.55541577961571</v>
      </c>
      <c r="AO13" s="5">
        <v>77.1095325483447</v>
      </c>
      <c r="AP13" s="5">
        <v>83.13403459377729</v>
      </c>
      <c r="AQ13" s="31">
        <v>25.99502802005646</v>
      </c>
      <c r="AR13" s="31">
        <v>79.61689411040427</v>
      </c>
      <c r="AS13" s="31">
        <v>93.06421698811442</v>
      </c>
      <c r="AT13" s="31">
        <v>73.31199852439362</v>
      </c>
      <c r="AU13" s="31">
        <v>83.76667136664534</v>
      </c>
      <c r="AV13" s="31">
        <v>63.41371502425853</v>
      </c>
      <c r="AW13" s="31">
        <v>76.50965787644736</v>
      </c>
      <c r="AX13" s="31">
        <v>89.5453539823009</v>
      </c>
      <c r="AY13" s="31">
        <v>81.89822803372846</v>
      </c>
      <c r="AZ13" s="31">
        <v>75.25057353599794</v>
      </c>
      <c r="BA13" s="31">
        <v>76.76267693224152</v>
      </c>
      <c r="BB13" s="31">
        <v>76.90908253211</v>
      </c>
      <c r="BC13" s="31">
        <v>69.29182119485104</v>
      </c>
      <c r="BD13" s="31">
        <v>75.21858505823502</v>
      </c>
      <c r="BE13" s="31">
        <v>65.12533807699987</v>
      </c>
      <c r="BF13" s="31">
        <v>83.08736849958964</v>
      </c>
      <c r="BG13" s="31">
        <v>66.11649733747409</v>
      </c>
      <c r="BH13" s="31">
        <v>70.30874028877572</v>
      </c>
      <c r="BI13" s="5">
        <f>BI9/BI10*100</f>
        <v>75.43056712311895</v>
      </c>
    </row>
    <row r="14" spans="1:61" ht="12.75" customHeight="1">
      <c r="A14" s="23">
        <v>6</v>
      </c>
      <c r="B14" s="12" t="s">
        <v>67</v>
      </c>
      <c r="C14" s="6">
        <v>407127</v>
      </c>
      <c r="D14" s="6">
        <v>58221</v>
      </c>
      <c r="E14" s="32">
        <v>1019627</v>
      </c>
      <c r="F14" s="6">
        <v>1401754</v>
      </c>
      <c r="G14" s="32">
        <v>5182</v>
      </c>
      <c r="H14" s="6">
        <v>388776</v>
      </c>
      <c r="I14" s="6">
        <v>474300</v>
      </c>
      <c r="J14" s="6">
        <v>881982</v>
      </c>
      <c r="K14" s="6">
        <v>282353</v>
      </c>
      <c r="L14" s="6">
        <v>453410</v>
      </c>
      <c r="M14" s="6">
        <v>326800</v>
      </c>
      <c r="N14" s="6">
        <v>518592</v>
      </c>
      <c r="O14" s="6">
        <v>532600</v>
      </c>
      <c r="P14" s="6">
        <v>942900</v>
      </c>
      <c r="Q14" s="6">
        <v>336117</v>
      </c>
      <c r="R14" s="6">
        <v>487763</v>
      </c>
      <c r="S14" s="6">
        <v>3873661</v>
      </c>
      <c r="T14" s="6">
        <v>233470</v>
      </c>
      <c r="U14" s="6">
        <v>2470207</v>
      </c>
      <c r="V14" s="6">
        <v>719920</v>
      </c>
      <c r="W14" s="6">
        <v>1168156</v>
      </c>
      <c r="X14" s="6">
        <v>948374</v>
      </c>
      <c r="Y14" s="6">
        <v>515900</v>
      </c>
      <c r="Z14" s="6">
        <v>469000</v>
      </c>
      <c r="AA14" s="32">
        <v>214618</v>
      </c>
      <c r="AB14" s="6">
        <v>1069895</v>
      </c>
      <c r="AC14" s="6">
        <v>155270</v>
      </c>
      <c r="AD14" s="6">
        <v>1225883</v>
      </c>
      <c r="AE14" s="6">
        <v>2704200</v>
      </c>
      <c r="AF14" s="6">
        <v>89113</v>
      </c>
      <c r="AG14" s="6">
        <v>295290</v>
      </c>
      <c r="AH14" s="6">
        <v>132800</v>
      </c>
      <c r="AI14" s="6">
        <v>494096</v>
      </c>
      <c r="AJ14" s="6">
        <v>650377</v>
      </c>
      <c r="AK14" s="6">
        <v>112400</v>
      </c>
      <c r="AL14" s="6">
        <v>485715</v>
      </c>
      <c r="AM14" s="6">
        <v>73294</v>
      </c>
      <c r="AN14" s="6">
        <v>2050909</v>
      </c>
      <c r="AO14" s="6">
        <v>601429</v>
      </c>
      <c r="AP14" s="6">
        <v>124885</v>
      </c>
      <c r="AQ14" s="32">
        <v>1912300</v>
      </c>
      <c r="AR14" s="32">
        <v>136594</v>
      </c>
      <c r="AS14" s="32">
        <v>104626</v>
      </c>
      <c r="AT14" s="32">
        <v>175278</v>
      </c>
      <c r="AU14" s="32">
        <v>431350</v>
      </c>
      <c r="AV14" s="32">
        <v>1352099</v>
      </c>
      <c r="AW14" s="32">
        <v>116355</v>
      </c>
      <c r="AX14" s="32">
        <v>150100</v>
      </c>
      <c r="AY14" s="32">
        <v>327581</v>
      </c>
      <c r="AZ14" s="32">
        <v>379797</v>
      </c>
      <c r="BA14" s="32">
        <v>577998</v>
      </c>
      <c r="BB14" s="32">
        <v>422950</v>
      </c>
      <c r="BC14" s="32">
        <v>447485</v>
      </c>
      <c r="BD14" s="32">
        <v>66580</v>
      </c>
      <c r="BE14" s="32">
        <v>137488</v>
      </c>
      <c r="BF14" s="32">
        <v>35915</v>
      </c>
      <c r="BG14" s="32">
        <v>89204</v>
      </c>
      <c r="BH14" s="32">
        <v>271921</v>
      </c>
      <c r="BI14" s="3">
        <f>SUM(C14:BH14)</f>
        <v>36531987</v>
      </c>
    </row>
    <row r="15" spans="1:61" ht="12.75" customHeight="1">
      <c r="A15" s="22">
        <v>7</v>
      </c>
      <c r="B15" s="14" t="s">
        <v>68</v>
      </c>
      <c r="C15" s="6">
        <v>0</v>
      </c>
      <c r="D15" s="6">
        <v>0</v>
      </c>
      <c r="E15" s="32">
        <v>41050</v>
      </c>
      <c r="F15" s="6">
        <v>7311</v>
      </c>
      <c r="G15" s="32">
        <v>62000</v>
      </c>
      <c r="H15" s="6">
        <v>0</v>
      </c>
      <c r="I15" s="6">
        <v>0</v>
      </c>
      <c r="J15" s="6">
        <v>33467</v>
      </c>
      <c r="K15" s="6">
        <v>0</v>
      </c>
      <c r="L15" s="6">
        <v>20000</v>
      </c>
      <c r="M15" s="6">
        <v>0</v>
      </c>
      <c r="N15" s="6">
        <v>41574</v>
      </c>
      <c r="O15" s="6">
        <v>30300</v>
      </c>
      <c r="P15" s="6">
        <v>10000</v>
      </c>
      <c r="Q15" s="6">
        <v>20000</v>
      </c>
      <c r="R15" s="6">
        <v>10233</v>
      </c>
      <c r="S15" s="6">
        <v>174200</v>
      </c>
      <c r="T15" s="6">
        <v>1123</v>
      </c>
      <c r="U15" s="6">
        <v>170000</v>
      </c>
      <c r="V15" s="6">
        <v>0</v>
      </c>
      <c r="W15" s="6">
        <v>100000</v>
      </c>
      <c r="X15" s="6">
        <v>0</v>
      </c>
      <c r="Y15" s="6">
        <v>0</v>
      </c>
      <c r="Z15" s="6">
        <v>1300</v>
      </c>
      <c r="AA15" s="32">
        <v>0</v>
      </c>
      <c r="AB15" s="6">
        <v>10000</v>
      </c>
      <c r="AC15" s="6">
        <v>0</v>
      </c>
      <c r="AD15" s="6">
        <v>70000</v>
      </c>
      <c r="AE15" s="6">
        <v>500</v>
      </c>
      <c r="AF15" s="6">
        <v>5000</v>
      </c>
      <c r="AG15" s="6">
        <v>50000</v>
      </c>
      <c r="AH15" s="6">
        <v>0</v>
      </c>
      <c r="AI15" s="6">
        <v>21160</v>
      </c>
      <c r="AJ15" s="6">
        <v>1034</v>
      </c>
      <c r="AK15" s="6">
        <v>10000</v>
      </c>
      <c r="AL15" s="6">
        <v>34100</v>
      </c>
      <c r="AM15" s="6">
        <v>0</v>
      </c>
      <c r="AN15" s="6">
        <v>63000</v>
      </c>
      <c r="AO15" s="6">
        <v>0</v>
      </c>
      <c r="AP15" s="6">
        <v>8375</v>
      </c>
      <c r="AQ15" s="32">
        <v>0</v>
      </c>
      <c r="AR15" s="32">
        <v>0</v>
      </c>
      <c r="AS15" s="32">
        <v>0</v>
      </c>
      <c r="AT15" s="32">
        <v>0</v>
      </c>
      <c r="AU15" s="32">
        <v>55000</v>
      </c>
      <c r="AV15" s="32">
        <v>0</v>
      </c>
      <c r="AW15" s="32">
        <v>0</v>
      </c>
      <c r="AX15" s="32">
        <v>5000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9500</v>
      </c>
      <c r="BG15" s="32">
        <v>0</v>
      </c>
      <c r="BH15" s="32">
        <v>0</v>
      </c>
      <c r="BI15" s="3">
        <f>SUM(C15:BH15)</f>
        <v>1065227</v>
      </c>
    </row>
    <row r="16" spans="1:61" ht="12.75" customHeight="1">
      <c r="A16" s="24"/>
      <c r="B16" s="15" t="s">
        <v>69</v>
      </c>
      <c r="C16" s="7">
        <v>407127</v>
      </c>
      <c r="D16" s="7">
        <v>58221</v>
      </c>
      <c r="E16" s="33">
        <v>1060677</v>
      </c>
      <c r="F16" s="7">
        <v>1409065</v>
      </c>
      <c r="G16" s="33">
        <v>67182</v>
      </c>
      <c r="H16" s="7">
        <v>388776</v>
      </c>
      <c r="I16" s="7">
        <v>474300</v>
      </c>
      <c r="J16" s="7">
        <v>915449</v>
      </c>
      <c r="K16" s="7">
        <v>282353</v>
      </c>
      <c r="L16" s="7">
        <v>473410</v>
      </c>
      <c r="M16" s="7">
        <v>326800</v>
      </c>
      <c r="N16" s="7">
        <v>560166</v>
      </c>
      <c r="O16" s="7">
        <v>562900</v>
      </c>
      <c r="P16" s="7">
        <v>952900</v>
      </c>
      <c r="Q16" s="7">
        <v>356117</v>
      </c>
      <c r="R16" s="7">
        <v>497996</v>
      </c>
      <c r="S16" s="7">
        <v>4047861</v>
      </c>
      <c r="T16" s="7">
        <v>234593</v>
      </c>
      <c r="U16" s="7">
        <v>2640207</v>
      </c>
      <c r="V16" s="7">
        <v>719920</v>
      </c>
      <c r="W16" s="7">
        <v>1268156</v>
      </c>
      <c r="X16" s="7">
        <v>948374</v>
      </c>
      <c r="Y16" s="7">
        <v>515900</v>
      </c>
      <c r="Z16" s="7">
        <v>470300</v>
      </c>
      <c r="AA16" s="33">
        <v>214618</v>
      </c>
      <c r="AB16" s="7">
        <v>1079895</v>
      </c>
      <c r="AC16" s="7">
        <v>155270</v>
      </c>
      <c r="AD16" s="7">
        <v>1295883</v>
      </c>
      <c r="AE16" s="7">
        <v>2704700</v>
      </c>
      <c r="AF16" s="7">
        <v>94113</v>
      </c>
      <c r="AG16" s="7">
        <v>345290</v>
      </c>
      <c r="AH16" s="7">
        <v>132800</v>
      </c>
      <c r="AI16" s="7">
        <v>515256</v>
      </c>
      <c r="AJ16" s="7">
        <v>651411</v>
      </c>
      <c r="AK16" s="7">
        <v>122400</v>
      </c>
      <c r="AL16" s="7">
        <v>519815</v>
      </c>
      <c r="AM16" s="7">
        <v>73294</v>
      </c>
      <c r="AN16" s="7">
        <v>2113909</v>
      </c>
      <c r="AO16" s="7">
        <v>601429</v>
      </c>
      <c r="AP16" s="7">
        <v>133260</v>
      </c>
      <c r="AQ16" s="33">
        <v>1912300</v>
      </c>
      <c r="AR16" s="33">
        <v>136594</v>
      </c>
      <c r="AS16" s="33">
        <v>104626</v>
      </c>
      <c r="AT16" s="33">
        <v>175278</v>
      </c>
      <c r="AU16" s="33">
        <v>486350</v>
      </c>
      <c r="AV16" s="33">
        <v>1352099</v>
      </c>
      <c r="AW16" s="33">
        <v>116355</v>
      </c>
      <c r="AX16" s="33">
        <v>155100</v>
      </c>
      <c r="AY16" s="33">
        <v>327581</v>
      </c>
      <c r="AZ16" s="33">
        <v>379797</v>
      </c>
      <c r="BA16" s="33">
        <v>577998</v>
      </c>
      <c r="BB16" s="33">
        <v>422950</v>
      </c>
      <c r="BC16" s="33">
        <v>447485</v>
      </c>
      <c r="BD16" s="33">
        <v>66580</v>
      </c>
      <c r="BE16" s="33">
        <v>137488</v>
      </c>
      <c r="BF16" s="33">
        <v>45415</v>
      </c>
      <c r="BG16" s="33">
        <v>89204</v>
      </c>
      <c r="BH16" s="33">
        <v>271921</v>
      </c>
      <c r="BI16" s="7">
        <f>BI14+BI15</f>
        <v>37597214</v>
      </c>
    </row>
    <row r="17" spans="1:61" ht="12.75" customHeight="1">
      <c r="A17" s="25"/>
      <c r="B17" s="15" t="s">
        <v>97</v>
      </c>
      <c r="C17" s="5">
        <v>-1.1716053468395229</v>
      </c>
      <c r="D17" s="5">
        <v>1.6380901468684936</v>
      </c>
      <c r="E17" s="5">
        <v>12.217247575387592</v>
      </c>
      <c r="F17" s="5">
        <v>11.199944360543677</v>
      </c>
      <c r="G17" s="5">
        <v>-1.636111246407871</v>
      </c>
      <c r="H17" s="5">
        <v>-1.5339114790060524</v>
      </c>
      <c r="I17" s="5">
        <v>13.474431818181818</v>
      </c>
      <c r="J17" s="5">
        <v>8.43281011072422</v>
      </c>
      <c r="K17" s="5">
        <v>7.213371484045679</v>
      </c>
      <c r="L17" s="5">
        <v>3.433741930804381</v>
      </c>
      <c r="M17" s="5">
        <v>13.072</v>
      </c>
      <c r="N17" s="5">
        <v>8.230110338950679</v>
      </c>
      <c r="O17" s="5">
        <v>2.7114643545279384</v>
      </c>
      <c r="P17" s="5">
        <v>10.670772676371781</v>
      </c>
      <c r="Q17" s="5">
        <v>6.681369606003752</v>
      </c>
      <c r="R17" s="5">
        <v>10.235879306092247</v>
      </c>
      <c r="S17" s="5">
        <v>9.09985455019592</v>
      </c>
      <c r="T17" s="5">
        <v>1.8406236024259923</v>
      </c>
      <c r="U17" s="5">
        <v>5.072170949497433</v>
      </c>
      <c r="V17" s="5">
        <v>7.1334297774518935</v>
      </c>
      <c r="W17" s="5">
        <v>9.564852735980692</v>
      </c>
      <c r="X17" s="5">
        <v>3.819760674397155</v>
      </c>
      <c r="Y17" s="5">
        <v>8.188888888888888</v>
      </c>
      <c r="Z17" s="5">
        <v>10.268558951965066</v>
      </c>
      <c r="AA17" s="5">
        <v>9.462874779541446</v>
      </c>
      <c r="AB17" s="5">
        <v>9.69846515846857</v>
      </c>
      <c r="AC17" s="5">
        <v>5.574824070084734</v>
      </c>
      <c r="AD17" s="5">
        <v>3.497867619669724</v>
      </c>
      <c r="AE17" s="5">
        <v>8.446908182386009</v>
      </c>
      <c r="AF17" s="5">
        <v>3.128340646190666</v>
      </c>
      <c r="AG17" s="5">
        <v>5.458353752035284</v>
      </c>
      <c r="AH17" s="5">
        <v>5.850220264317181</v>
      </c>
      <c r="AI17" s="5">
        <v>9.757527553687082</v>
      </c>
      <c r="AJ17" s="5">
        <v>17.034361026123793</v>
      </c>
      <c r="AK17" s="5">
        <v>4.340425531914893</v>
      </c>
      <c r="AL17" s="5">
        <v>8.605068865050987</v>
      </c>
      <c r="AM17" s="5">
        <v>6.251087420042644</v>
      </c>
      <c r="AN17" s="5">
        <v>4.082836476711958</v>
      </c>
      <c r="AO17" s="5">
        <v>7.993049279676785</v>
      </c>
      <c r="AP17" s="5">
        <v>12.77415644171779</v>
      </c>
      <c r="AQ17" s="5">
        <v>5.83552029295087</v>
      </c>
      <c r="AR17" s="5">
        <v>9.726146397037882</v>
      </c>
      <c r="AS17" s="5">
        <v>9.667898724819812</v>
      </c>
      <c r="AT17" s="5">
        <v>4.547124289828002</v>
      </c>
      <c r="AU17" s="5">
        <v>8.99831634257803</v>
      </c>
      <c r="AV17" s="5">
        <v>5.972432527938513</v>
      </c>
      <c r="AW17" s="5">
        <v>3.548706843967305</v>
      </c>
      <c r="AX17" s="5">
        <v>7.28169014084507</v>
      </c>
      <c r="AY17" s="5">
        <v>4.652808749378595</v>
      </c>
      <c r="AZ17" s="5">
        <v>12.370431893687707</v>
      </c>
      <c r="BA17" s="5">
        <v>8.156325407464898</v>
      </c>
      <c r="BB17" s="5">
        <v>8.764713196286472</v>
      </c>
      <c r="BC17" s="5">
        <v>6.058146618831652</v>
      </c>
      <c r="BD17" s="5">
        <v>8.072259941804074</v>
      </c>
      <c r="BE17" s="5">
        <v>5.672415215776879</v>
      </c>
      <c r="BF17" s="5">
        <v>1.349187487002763</v>
      </c>
      <c r="BG17" s="5">
        <v>3.505344231373782</v>
      </c>
      <c r="BH17" s="5">
        <v>1.0580665997400758</v>
      </c>
      <c r="BI17" s="5">
        <f>BI16/BI7</f>
        <v>6.618744229074812</v>
      </c>
    </row>
    <row r="18" spans="1:70" s="8" customFormat="1" ht="12.75" customHeight="1">
      <c r="A18" s="22">
        <v>9</v>
      </c>
      <c r="B18" s="16" t="s">
        <v>70</v>
      </c>
      <c r="C18" s="39">
        <v>205980</v>
      </c>
      <c r="D18" s="39">
        <v>51239</v>
      </c>
      <c r="E18" s="40">
        <v>458977</v>
      </c>
      <c r="F18" s="39">
        <v>1317068</v>
      </c>
      <c r="G18" s="40">
        <v>2852</v>
      </c>
      <c r="H18" s="39">
        <v>561390</v>
      </c>
      <c r="I18" s="39">
        <v>363473</v>
      </c>
      <c r="J18" s="39">
        <v>868365</v>
      </c>
      <c r="K18" s="39">
        <v>233444</v>
      </c>
      <c r="L18" s="39">
        <v>495298</v>
      </c>
      <c r="M18" s="39">
        <v>204301</v>
      </c>
      <c r="N18" s="39">
        <v>512535</v>
      </c>
      <c r="O18" s="39">
        <v>469418</v>
      </c>
      <c r="P18" s="39">
        <v>800516</v>
      </c>
      <c r="Q18" s="39">
        <v>336302</v>
      </c>
      <c r="R18" s="39">
        <v>459919</v>
      </c>
      <c r="S18" s="39">
        <v>3127199</v>
      </c>
      <c r="T18" s="39">
        <v>185384</v>
      </c>
      <c r="U18" s="39">
        <v>2535018</v>
      </c>
      <c r="V18" s="39">
        <v>527450</v>
      </c>
      <c r="W18" s="39">
        <v>1029555</v>
      </c>
      <c r="X18" s="39">
        <v>1001714</v>
      </c>
      <c r="Y18" s="39">
        <v>410965</v>
      </c>
      <c r="Z18" s="39">
        <v>397245</v>
      </c>
      <c r="AA18" s="40">
        <v>164163</v>
      </c>
      <c r="AB18" s="39">
        <v>896202</v>
      </c>
      <c r="AC18" s="39">
        <v>124898</v>
      </c>
      <c r="AD18" s="39">
        <v>1003613</v>
      </c>
      <c r="AE18" s="39">
        <v>1948100</v>
      </c>
      <c r="AF18" s="39">
        <v>87640</v>
      </c>
      <c r="AG18" s="39">
        <v>297115</v>
      </c>
      <c r="AH18" s="39">
        <v>99678</v>
      </c>
      <c r="AI18" s="39">
        <v>450462</v>
      </c>
      <c r="AJ18" s="39">
        <v>510087</v>
      </c>
      <c r="AK18" s="39">
        <v>119247</v>
      </c>
      <c r="AL18" s="39">
        <v>408730</v>
      </c>
      <c r="AM18" s="39">
        <v>45640</v>
      </c>
      <c r="AN18" s="39">
        <v>1773150</v>
      </c>
      <c r="AO18" s="39">
        <v>471891</v>
      </c>
      <c r="AP18" s="39">
        <v>117891</v>
      </c>
      <c r="AQ18" s="40">
        <v>451200</v>
      </c>
      <c r="AR18" s="40">
        <v>106839</v>
      </c>
      <c r="AS18" s="40">
        <v>102784</v>
      </c>
      <c r="AT18" s="40">
        <v>141705</v>
      </c>
      <c r="AU18" s="40">
        <v>442852</v>
      </c>
      <c r="AV18" s="40">
        <v>785327</v>
      </c>
      <c r="AW18" s="40">
        <v>101717</v>
      </c>
      <c r="AX18" s="40">
        <v>151900</v>
      </c>
      <c r="AY18" s="40">
        <v>311251</v>
      </c>
      <c r="AZ18" s="40">
        <v>293051</v>
      </c>
      <c r="BA18" s="40">
        <v>440777</v>
      </c>
      <c r="BB18" s="40">
        <v>318898</v>
      </c>
      <c r="BC18" s="40">
        <v>320410</v>
      </c>
      <c r="BD18" s="40">
        <v>52288</v>
      </c>
      <c r="BE18" s="40">
        <v>86813</v>
      </c>
      <c r="BF18" s="40">
        <v>49669</v>
      </c>
      <c r="BG18" s="40">
        <v>60340</v>
      </c>
      <c r="BH18" s="40">
        <v>312878</v>
      </c>
      <c r="BI18" s="3">
        <f>SUM(C18:BH18)</f>
        <v>29604813</v>
      </c>
      <c r="BJ18" s="41"/>
      <c r="BK18" s="41"/>
      <c r="BL18" s="41"/>
      <c r="BM18" s="41"/>
      <c r="BN18" s="41"/>
      <c r="BO18" s="41"/>
      <c r="BP18" s="41"/>
      <c r="BQ18" s="41"/>
      <c r="BR18" s="41"/>
    </row>
    <row r="19" spans="1:61" ht="12.75" customHeight="1">
      <c r="A19" s="22">
        <v>10</v>
      </c>
      <c r="B19" s="14" t="s">
        <v>71</v>
      </c>
      <c r="C19" s="3">
        <v>168713</v>
      </c>
      <c r="D19" s="3">
        <v>30916</v>
      </c>
      <c r="E19" s="30">
        <v>56746</v>
      </c>
      <c r="F19" s="3">
        <v>17630</v>
      </c>
      <c r="G19" s="30">
        <v>61457</v>
      </c>
      <c r="H19" s="3">
        <v>0</v>
      </c>
      <c r="I19" s="3">
        <v>14027</v>
      </c>
      <c r="J19" s="3">
        <v>34961</v>
      </c>
      <c r="K19" s="3">
        <v>11090</v>
      </c>
      <c r="L19" s="3">
        <v>9590</v>
      </c>
      <c r="M19" s="3">
        <v>13399</v>
      </c>
      <c r="N19" s="3">
        <v>6384</v>
      </c>
      <c r="O19" s="3">
        <v>4382</v>
      </c>
      <c r="P19" s="3">
        <v>11684</v>
      </c>
      <c r="Q19" s="3">
        <v>16379</v>
      </c>
      <c r="R19" s="3">
        <v>16184</v>
      </c>
      <c r="S19" s="3">
        <v>39610</v>
      </c>
      <c r="T19" s="3">
        <v>9230</v>
      </c>
      <c r="U19" s="3">
        <v>31114</v>
      </c>
      <c r="V19" s="3">
        <v>101500</v>
      </c>
      <c r="W19" s="3">
        <v>18160</v>
      </c>
      <c r="X19" s="3">
        <v>697</v>
      </c>
      <c r="Y19" s="3">
        <v>6235</v>
      </c>
      <c r="Z19" s="3">
        <v>6356</v>
      </c>
      <c r="AA19" s="30">
        <v>3585</v>
      </c>
      <c r="AB19" s="3">
        <v>150</v>
      </c>
      <c r="AC19" s="3">
        <v>1433</v>
      </c>
      <c r="AD19" s="3">
        <v>14207</v>
      </c>
      <c r="AE19" s="3">
        <v>2000</v>
      </c>
      <c r="AF19" s="3">
        <v>0</v>
      </c>
      <c r="AG19" s="3">
        <v>0</v>
      </c>
      <c r="AH19" s="3">
        <v>4722</v>
      </c>
      <c r="AI19" s="3">
        <v>0</v>
      </c>
      <c r="AJ19" s="3">
        <v>3961</v>
      </c>
      <c r="AK19" s="3">
        <v>1353</v>
      </c>
      <c r="AL19" s="3">
        <v>141</v>
      </c>
      <c r="AM19" s="3">
        <v>0</v>
      </c>
      <c r="AN19" s="3">
        <v>3309</v>
      </c>
      <c r="AO19" s="3">
        <v>1651</v>
      </c>
      <c r="AP19" s="3">
        <v>0</v>
      </c>
      <c r="AQ19" s="30">
        <v>0</v>
      </c>
      <c r="AR19" s="30">
        <v>50</v>
      </c>
      <c r="AS19" s="30">
        <v>0</v>
      </c>
      <c r="AT19" s="30">
        <v>0</v>
      </c>
      <c r="AU19" s="30">
        <v>4</v>
      </c>
      <c r="AV19" s="30">
        <v>983</v>
      </c>
      <c r="AW19" s="30">
        <v>319</v>
      </c>
      <c r="AX19" s="30">
        <v>0</v>
      </c>
      <c r="AY19" s="30">
        <v>0</v>
      </c>
      <c r="AZ19" s="30">
        <v>455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446</v>
      </c>
      <c r="BG19" s="30">
        <v>0</v>
      </c>
      <c r="BH19" s="30">
        <v>0</v>
      </c>
      <c r="BI19" s="3">
        <f>SUM(C19:BH19)</f>
        <v>725213</v>
      </c>
    </row>
    <row r="20" spans="1:69" ht="12.75" customHeight="1">
      <c r="A20" s="24"/>
      <c r="B20" s="17" t="s">
        <v>72</v>
      </c>
      <c r="C20" s="37">
        <f>SUM(C18:C19)</f>
        <v>374693</v>
      </c>
      <c r="D20" s="37">
        <f aca="true" t="shared" si="3" ref="D20:BI20">SUM(D18:D19)</f>
        <v>82155</v>
      </c>
      <c r="E20" s="37">
        <f t="shared" si="3"/>
        <v>515723</v>
      </c>
      <c r="F20" s="37">
        <f t="shared" si="3"/>
        <v>1334698</v>
      </c>
      <c r="G20" s="37">
        <f t="shared" si="3"/>
        <v>64309</v>
      </c>
      <c r="H20" s="37">
        <f t="shared" si="3"/>
        <v>561390</v>
      </c>
      <c r="I20" s="37">
        <f t="shared" si="3"/>
        <v>377500</v>
      </c>
      <c r="J20" s="37">
        <f t="shared" si="3"/>
        <v>903326</v>
      </c>
      <c r="K20" s="37">
        <f t="shared" si="3"/>
        <v>244534</v>
      </c>
      <c r="L20" s="37">
        <f t="shared" si="3"/>
        <v>504888</v>
      </c>
      <c r="M20" s="37">
        <f t="shared" si="3"/>
        <v>217700</v>
      </c>
      <c r="N20" s="37">
        <f t="shared" si="3"/>
        <v>518919</v>
      </c>
      <c r="O20" s="37">
        <f t="shared" si="3"/>
        <v>473800</v>
      </c>
      <c r="P20" s="37">
        <f t="shared" si="3"/>
        <v>812200</v>
      </c>
      <c r="Q20" s="37">
        <f t="shared" si="3"/>
        <v>352681</v>
      </c>
      <c r="R20" s="37">
        <f t="shared" si="3"/>
        <v>476103</v>
      </c>
      <c r="S20" s="37">
        <f t="shared" si="3"/>
        <v>3166809</v>
      </c>
      <c r="T20" s="37">
        <f t="shared" si="3"/>
        <v>194614</v>
      </c>
      <c r="U20" s="37">
        <f t="shared" si="3"/>
        <v>2566132</v>
      </c>
      <c r="V20" s="37">
        <f t="shared" si="3"/>
        <v>628950</v>
      </c>
      <c r="W20" s="37">
        <f t="shared" si="3"/>
        <v>1047715</v>
      </c>
      <c r="X20" s="37">
        <f t="shared" si="3"/>
        <v>1002411</v>
      </c>
      <c r="Y20" s="37">
        <f t="shared" si="3"/>
        <v>417200</v>
      </c>
      <c r="Z20" s="37">
        <f t="shared" si="3"/>
        <v>403601</v>
      </c>
      <c r="AA20" s="37">
        <f t="shared" si="3"/>
        <v>167748</v>
      </c>
      <c r="AB20" s="37">
        <f t="shared" si="3"/>
        <v>896352</v>
      </c>
      <c r="AC20" s="37">
        <f t="shared" si="3"/>
        <v>126331</v>
      </c>
      <c r="AD20" s="37">
        <f t="shared" si="3"/>
        <v>1017820</v>
      </c>
      <c r="AE20" s="37">
        <f t="shared" si="3"/>
        <v>1950100</v>
      </c>
      <c r="AF20" s="37">
        <f t="shared" si="3"/>
        <v>87640</v>
      </c>
      <c r="AG20" s="37">
        <f t="shared" si="3"/>
        <v>297115</v>
      </c>
      <c r="AH20" s="37">
        <f t="shared" si="3"/>
        <v>104400</v>
      </c>
      <c r="AI20" s="37">
        <f t="shared" si="3"/>
        <v>450462</v>
      </c>
      <c r="AJ20" s="37">
        <f t="shared" si="3"/>
        <v>514048</v>
      </c>
      <c r="AK20" s="37">
        <f t="shared" si="3"/>
        <v>120600</v>
      </c>
      <c r="AL20" s="37">
        <f t="shared" si="3"/>
        <v>408871</v>
      </c>
      <c r="AM20" s="37">
        <f t="shared" si="3"/>
        <v>45640</v>
      </c>
      <c r="AN20" s="37">
        <f t="shared" si="3"/>
        <v>1776459</v>
      </c>
      <c r="AO20" s="37">
        <f t="shared" si="3"/>
        <v>473542</v>
      </c>
      <c r="AP20" s="37">
        <f t="shared" si="3"/>
        <v>117891</v>
      </c>
      <c r="AQ20" s="37">
        <f t="shared" si="3"/>
        <v>451200</v>
      </c>
      <c r="AR20" s="37">
        <f t="shared" si="3"/>
        <v>106889</v>
      </c>
      <c r="AS20" s="37">
        <f t="shared" si="3"/>
        <v>102784</v>
      </c>
      <c r="AT20" s="37">
        <f t="shared" si="3"/>
        <v>141705</v>
      </c>
      <c r="AU20" s="37">
        <f t="shared" si="3"/>
        <v>442856</v>
      </c>
      <c r="AV20" s="37">
        <f t="shared" si="3"/>
        <v>786310</v>
      </c>
      <c r="AW20" s="37">
        <f t="shared" si="3"/>
        <v>102036</v>
      </c>
      <c r="AX20" s="37">
        <f t="shared" si="3"/>
        <v>151900</v>
      </c>
      <c r="AY20" s="37">
        <f t="shared" si="3"/>
        <v>311251</v>
      </c>
      <c r="AZ20" s="37">
        <f t="shared" si="3"/>
        <v>293506</v>
      </c>
      <c r="BA20" s="37">
        <f t="shared" si="3"/>
        <v>440777</v>
      </c>
      <c r="BB20" s="37">
        <f t="shared" si="3"/>
        <v>318898</v>
      </c>
      <c r="BC20" s="37">
        <f t="shared" si="3"/>
        <v>320410</v>
      </c>
      <c r="BD20" s="37">
        <f t="shared" si="3"/>
        <v>52288</v>
      </c>
      <c r="BE20" s="37">
        <f t="shared" si="3"/>
        <v>86813</v>
      </c>
      <c r="BF20" s="37">
        <f t="shared" si="3"/>
        <v>50115</v>
      </c>
      <c r="BG20" s="37">
        <f t="shared" si="3"/>
        <v>60340</v>
      </c>
      <c r="BH20" s="37">
        <f t="shared" si="3"/>
        <v>312878</v>
      </c>
      <c r="BI20" s="37">
        <f t="shared" si="3"/>
        <v>30330026</v>
      </c>
      <c r="BJ20" s="8"/>
      <c r="BK20" s="8"/>
      <c r="BL20" s="8"/>
      <c r="BM20" s="8"/>
      <c r="BN20" s="8"/>
      <c r="BO20" s="8"/>
      <c r="BP20" s="8"/>
      <c r="BQ20" s="8"/>
    </row>
    <row r="21" spans="1:69" s="8" customFormat="1" ht="12.75" customHeight="1">
      <c r="A21" s="23">
        <v>11</v>
      </c>
      <c r="B21" s="14" t="s">
        <v>98</v>
      </c>
      <c r="C21" s="39">
        <v>211</v>
      </c>
      <c r="D21" s="39">
        <v>0</v>
      </c>
      <c r="E21" s="40">
        <v>0</v>
      </c>
      <c r="F21" s="39">
        <v>0</v>
      </c>
      <c r="G21" s="40">
        <v>0</v>
      </c>
      <c r="H21" s="39">
        <v>0</v>
      </c>
      <c r="I21" s="39">
        <v>0</v>
      </c>
      <c r="J21" s="39">
        <v>0</v>
      </c>
      <c r="K21" s="39">
        <v>3006</v>
      </c>
      <c r="L21" s="39">
        <v>0</v>
      </c>
      <c r="M21" s="39">
        <v>0</v>
      </c>
      <c r="N21" s="39">
        <v>0</v>
      </c>
      <c r="O21" s="39">
        <v>13800</v>
      </c>
      <c r="P21" s="39">
        <v>8000</v>
      </c>
      <c r="Q21" s="39">
        <v>0</v>
      </c>
      <c r="R21" s="39">
        <v>0</v>
      </c>
      <c r="S21" s="39">
        <v>45200</v>
      </c>
      <c r="T21" s="39">
        <v>365</v>
      </c>
      <c r="U21" s="39">
        <v>0</v>
      </c>
      <c r="V21" s="39">
        <v>0</v>
      </c>
      <c r="W21" s="39">
        <v>1119</v>
      </c>
      <c r="X21" s="39">
        <v>0</v>
      </c>
      <c r="Y21" s="39">
        <v>0</v>
      </c>
      <c r="Z21" s="39">
        <v>8200</v>
      </c>
      <c r="AA21" s="40">
        <v>729</v>
      </c>
      <c r="AB21" s="39">
        <v>0</v>
      </c>
      <c r="AC21" s="39">
        <v>0</v>
      </c>
      <c r="AD21" s="39">
        <v>7295</v>
      </c>
      <c r="AE21" s="39">
        <v>22967</v>
      </c>
      <c r="AF21" s="39">
        <v>0</v>
      </c>
      <c r="AG21" s="39">
        <v>5775</v>
      </c>
      <c r="AH21" s="39">
        <v>2900</v>
      </c>
      <c r="AI21" s="39">
        <v>39021</v>
      </c>
      <c r="AJ21" s="39">
        <v>5933</v>
      </c>
      <c r="AK21" s="39">
        <v>0</v>
      </c>
      <c r="AL21" s="39">
        <v>0</v>
      </c>
      <c r="AM21" s="39">
        <v>388</v>
      </c>
      <c r="AN21" s="39">
        <v>15000</v>
      </c>
      <c r="AO21" s="39"/>
      <c r="AP21" s="39">
        <v>0</v>
      </c>
      <c r="AQ21" s="40">
        <v>2350</v>
      </c>
      <c r="AR21" s="40">
        <v>1626</v>
      </c>
      <c r="AS21" s="40">
        <v>12175</v>
      </c>
      <c r="AT21" s="40">
        <v>0</v>
      </c>
      <c r="AU21" s="40">
        <v>205</v>
      </c>
      <c r="AV21" s="40">
        <v>7500</v>
      </c>
      <c r="AW21" s="40">
        <v>0</v>
      </c>
      <c r="AX21" s="40">
        <v>0</v>
      </c>
      <c r="AY21" s="40">
        <v>1552</v>
      </c>
      <c r="AZ21" s="40">
        <v>5710</v>
      </c>
      <c r="BA21" s="40">
        <v>2359</v>
      </c>
      <c r="BB21" s="40">
        <v>10327</v>
      </c>
      <c r="BC21" s="40">
        <v>0</v>
      </c>
      <c r="BD21" s="40">
        <v>1113</v>
      </c>
      <c r="BE21" s="40">
        <v>1053</v>
      </c>
      <c r="BF21" s="40">
        <v>1582</v>
      </c>
      <c r="BG21" s="40">
        <v>1456</v>
      </c>
      <c r="BH21" s="40">
        <v>398</v>
      </c>
      <c r="BI21" s="39">
        <f>SUM(C21:BH21)</f>
        <v>229315</v>
      </c>
      <c r="BJ21" s="42"/>
      <c r="BK21" s="42"/>
      <c r="BL21" s="42"/>
      <c r="BM21" s="42"/>
      <c r="BN21" s="42"/>
      <c r="BO21" s="42"/>
      <c r="BP21" s="42"/>
      <c r="BQ21" s="42"/>
    </row>
    <row r="22" spans="1:69" ht="12.75" customHeight="1">
      <c r="A22" s="23">
        <v>12</v>
      </c>
      <c r="B22" s="14" t="s">
        <v>99</v>
      </c>
      <c r="C22" s="39">
        <v>124243</v>
      </c>
      <c r="D22" s="39">
        <v>36184</v>
      </c>
      <c r="E22" s="40">
        <v>289470</v>
      </c>
      <c r="F22" s="39">
        <v>387833</v>
      </c>
      <c r="G22" s="40">
        <v>19950</v>
      </c>
      <c r="H22" s="39">
        <v>212350</v>
      </c>
      <c r="I22" s="39">
        <v>144100</v>
      </c>
      <c r="J22" s="39">
        <v>230767</v>
      </c>
      <c r="K22" s="39">
        <v>93977</v>
      </c>
      <c r="L22" s="39">
        <v>0</v>
      </c>
      <c r="M22" s="39">
        <v>84300</v>
      </c>
      <c r="N22" s="39">
        <v>239370</v>
      </c>
      <c r="O22" s="39">
        <v>290500</v>
      </c>
      <c r="P22" s="39">
        <v>257100</v>
      </c>
      <c r="Q22" s="39">
        <v>125776</v>
      </c>
      <c r="R22" s="39">
        <v>175150</v>
      </c>
      <c r="S22" s="39">
        <v>630928</v>
      </c>
      <c r="T22" s="39">
        <v>61307</v>
      </c>
      <c r="U22" s="39">
        <v>1160350</v>
      </c>
      <c r="V22" s="39">
        <v>274562</v>
      </c>
      <c r="W22" s="39">
        <v>382991</v>
      </c>
      <c r="X22" s="39">
        <v>318820</v>
      </c>
      <c r="Y22" s="39">
        <v>155000</v>
      </c>
      <c r="Z22" s="39">
        <v>121500</v>
      </c>
      <c r="AA22" s="40">
        <v>57253</v>
      </c>
      <c r="AB22" s="39">
        <v>318653</v>
      </c>
      <c r="AC22" s="39">
        <v>36830</v>
      </c>
      <c r="AD22" s="39">
        <v>402441</v>
      </c>
      <c r="AE22" s="39">
        <v>655356</v>
      </c>
      <c r="AF22" s="39">
        <v>29719</v>
      </c>
      <c r="AG22" s="39">
        <v>99531</v>
      </c>
      <c r="AH22" s="39">
        <v>71900</v>
      </c>
      <c r="AI22" s="39">
        <v>135985</v>
      </c>
      <c r="AJ22" s="39">
        <v>188754</v>
      </c>
      <c r="AK22" s="39">
        <v>29500</v>
      </c>
      <c r="AL22" s="39">
        <v>129268</v>
      </c>
      <c r="AM22" s="39">
        <v>25879</v>
      </c>
      <c r="AN22" s="39">
        <v>482800</v>
      </c>
      <c r="AO22" s="39"/>
      <c r="AP22" s="39">
        <v>66839</v>
      </c>
      <c r="AQ22" s="40">
        <v>254500</v>
      </c>
      <c r="AR22" s="40">
        <v>51556</v>
      </c>
      <c r="AS22" s="40">
        <v>71984</v>
      </c>
      <c r="AT22" s="40">
        <v>44030</v>
      </c>
      <c r="AU22" s="40">
        <v>162129</v>
      </c>
      <c r="AV22" s="40">
        <v>330992</v>
      </c>
      <c r="AW22" s="40">
        <v>37295</v>
      </c>
      <c r="AX22" s="40">
        <v>76900</v>
      </c>
      <c r="AY22" s="40">
        <v>145175</v>
      </c>
      <c r="AZ22" s="40">
        <v>87942</v>
      </c>
      <c r="BA22" s="40">
        <v>145449</v>
      </c>
      <c r="BB22" s="40">
        <v>111314</v>
      </c>
      <c r="BC22" s="40">
        <v>170203</v>
      </c>
      <c r="BD22" s="40">
        <v>19749</v>
      </c>
      <c r="BE22" s="40">
        <v>34392</v>
      </c>
      <c r="BF22" s="40">
        <v>16082</v>
      </c>
      <c r="BG22" s="40">
        <v>27087</v>
      </c>
      <c r="BH22" s="40">
        <v>93948</v>
      </c>
      <c r="BI22" s="39">
        <f>BI18/BI14*100</f>
        <v>81.03805851020367</v>
      </c>
      <c r="BJ22" s="42"/>
      <c r="BK22" s="42"/>
      <c r="BL22" s="42"/>
      <c r="BM22" s="42"/>
      <c r="BN22" s="42"/>
      <c r="BO22" s="42"/>
      <c r="BP22" s="42"/>
      <c r="BQ22" s="42"/>
    </row>
    <row r="23" spans="1:61" ht="12.75" customHeight="1">
      <c r="A23" s="23"/>
      <c r="B23" s="17" t="s">
        <v>100</v>
      </c>
      <c r="C23" s="5">
        <v>-0.06072029813378609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7.679534016299211</v>
      </c>
      <c r="L23" s="5">
        <v>0</v>
      </c>
      <c r="M23" s="5">
        <v>0</v>
      </c>
      <c r="N23" s="5">
        <v>0</v>
      </c>
      <c r="O23" s="5">
        <v>6.6473988439306355</v>
      </c>
      <c r="P23" s="5">
        <v>8.958566629339305</v>
      </c>
      <c r="Q23" s="5">
        <v>0</v>
      </c>
      <c r="R23" s="5">
        <v>0</v>
      </c>
      <c r="S23" s="5">
        <v>10.16125370087697</v>
      </c>
      <c r="T23" s="5">
        <v>0.28638007736185106</v>
      </c>
      <c r="U23" s="5">
        <v>0</v>
      </c>
      <c r="V23" s="5">
        <v>0</v>
      </c>
      <c r="W23" s="5">
        <v>0.8439868763434777</v>
      </c>
      <c r="X23" s="5">
        <v>0</v>
      </c>
      <c r="Y23" s="5">
        <v>0</v>
      </c>
      <c r="Z23" s="5">
        <v>17.9</v>
      </c>
      <c r="AA23" s="5">
        <v>3.214285714285714</v>
      </c>
      <c r="AB23" s="5">
        <v>0</v>
      </c>
      <c r="AC23" s="5">
        <v>0</v>
      </c>
      <c r="AD23" s="5">
        <v>1.9690777859953896</v>
      </c>
      <c r="AE23" s="5">
        <v>7.172704559650218</v>
      </c>
      <c r="AF23" s="5">
        <v>0</v>
      </c>
      <c r="AG23" s="5">
        <v>0</v>
      </c>
      <c r="AH23" s="5">
        <v>12.77533039647577</v>
      </c>
      <c r="AI23" s="5">
        <v>73.89501193046245</v>
      </c>
      <c r="AJ23" s="5">
        <v>15.514761643262467</v>
      </c>
      <c r="AK23" s="5">
        <v>0</v>
      </c>
      <c r="AL23" s="5">
        <v>0</v>
      </c>
      <c r="AM23" s="5">
        <v>3.3091684434968016</v>
      </c>
      <c r="AN23" s="5">
        <v>2.8971231567053914</v>
      </c>
      <c r="AO23" s="5">
        <v>0</v>
      </c>
      <c r="AP23" s="5">
        <v>0</v>
      </c>
      <c r="AQ23" s="5">
        <v>0.7171193164479707</v>
      </c>
      <c r="AR23" s="5">
        <v>11.577898034747935</v>
      </c>
      <c r="AS23" s="5">
        <v>112.50231010903715</v>
      </c>
      <c r="AT23" s="5">
        <v>0</v>
      </c>
      <c r="AU23" s="5">
        <v>0.37928546319080836</v>
      </c>
      <c r="AV23" s="5">
        <v>3.3128671761120194</v>
      </c>
      <c r="AW23" s="5">
        <v>0</v>
      </c>
      <c r="AX23" s="5">
        <v>0</v>
      </c>
      <c r="AY23" s="5">
        <v>2.2043888928343156</v>
      </c>
      <c r="AZ23" s="5">
        <v>18.598136929190282</v>
      </c>
      <c r="BA23" s="5">
        <v>3.328864742820856</v>
      </c>
      <c r="BB23" s="5">
        <v>21.400447612732094</v>
      </c>
      <c r="BC23" s="5">
        <v>0</v>
      </c>
      <c r="BD23" s="5">
        <v>13.494180407371484</v>
      </c>
      <c r="BE23" s="5">
        <v>4.344417856258767</v>
      </c>
      <c r="BF23" s="5">
        <v>4.699800956596655</v>
      </c>
      <c r="BG23" s="5">
        <v>5.721471235460547</v>
      </c>
      <c r="BH23" s="5">
        <v>0.1548650184048125</v>
      </c>
      <c r="BI23" s="5">
        <f>BI21/BI18*100</f>
        <v>0.7745868889629535</v>
      </c>
    </row>
    <row r="24" spans="1:61" ht="12.75" customHeight="1">
      <c r="A24" s="23"/>
      <c r="B24" s="17" t="s">
        <v>101</v>
      </c>
      <c r="C24" s="43">
        <f>C22/C7*100</f>
        <v>-36.83151117013708</v>
      </c>
      <c r="D24" s="43">
        <f aca="true" t="shared" si="4" ref="D24:BI24">D22/D7*100</f>
        <v>127.30087250211088</v>
      </c>
      <c r="E24" s="43">
        <f t="shared" si="4"/>
        <v>313.47599142318774</v>
      </c>
      <c r="F24" s="43">
        <f t="shared" si="4"/>
        <v>229.83649692135378</v>
      </c>
      <c r="G24" s="43">
        <f t="shared" si="4"/>
        <v>-34.61018007702717</v>
      </c>
      <c r="H24" s="43">
        <f t="shared" si="4"/>
        <v>-107.26860341178312</v>
      </c>
      <c r="I24" s="43">
        <f t="shared" si="4"/>
        <v>332.02764976958525</v>
      </c>
      <c r="J24" s="43">
        <f t="shared" si="4"/>
        <v>183.9821731816406</v>
      </c>
      <c r="K24" s="43">
        <f t="shared" si="4"/>
        <v>217.2476767303158</v>
      </c>
      <c r="L24" s="43">
        <f t="shared" si="4"/>
        <v>0</v>
      </c>
      <c r="M24" s="43">
        <f t="shared" si="4"/>
        <v>265.93059936908514</v>
      </c>
      <c r="N24" s="43">
        <f t="shared" si="4"/>
        <v>389.9042220484754</v>
      </c>
      <c r="O24" s="43">
        <f t="shared" si="4"/>
        <v>122.4188790560472</v>
      </c>
      <c r="P24" s="43">
        <f t="shared" si="4"/>
        <v>207.8415521422797</v>
      </c>
      <c r="Q24" s="43">
        <f t="shared" si="4"/>
        <v>230.18612397284093</v>
      </c>
      <c r="R24" s="43">
        <f t="shared" si="4"/>
        <v>345.7567562232268</v>
      </c>
      <c r="S24" s="43">
        <f t="shared" si="4"/>
        <v>140.55605061486366</v>
      </c>
      <c r="T24" s="43">
        <f t="shared" si="4"/>
        <v>45.83940841763681</v>
      </c>
      <c r="U24" s="43">
        <f t="shared" si="4"/>
        <v>208.57787404617886</v>
      </c>
      <c r="V24" s="43">
        <f t="shared" si="4"/>
        <v>259.089193371834</v>
      </c>
      <c r="W24" s="43">
        <f t="shared" si="4"/>
        <v>268.04330785812266</v>
      </c>
      <c r="X24" s="43">
        <f t="shared" si="4"/>
        <v>122.74156974617804</v>
      </c>
      <c r="Y24" s="43">
        <f t="shared" si="4"/>
        <v>225.61863173216886</v>
      </c>
      <c r="Z24" s="43">
        <f t="shared" si="4"/>
        <v>162</v>
      </c>
      <c r="AA24" s="43">
        <f t="shared" si="4"/>
        <v>160.4714389820057</v>
      </c>
      <c r="AB24" s="43">
        <f t="shared" si="4"/>
        <v>270.173133012277</v>
      </c>
      <c r="AC24" s="43">
        <f t="shared" si="4"/>
        <v>136.8229437551081</v>
      </c>
      <c r="AD24" s="43">
        <f t="shared" si="4"/>
        <v>110.14494736899725</v>
      </c>
      <c r="AE24" s="43">
        <f t="shared" si="4"/>
        <v>202.8965944272446</v>
      </c>
      <c r="AF24" s="43">
        <f t="shared" si="4"/>
        <v>97.79203685422836</v>
      </c>
      <c r="AG24" s="43">
        <f t="shared" si="4"/>
        <v>157.3388766815789</v>
      </c>
      <c r="AH24" s="43">
        <f t="shared" si="4"/>
        <v>274.4274809160305</v>
      </c>
      <c r="AI24" s="43">
        <f t="shared" si="4"/>
        <v>231.43231559957792</v>
      </c>
      <c r="AJ24" s="43">
        <f t="shared" si="4"/>
        <v>303.26799485861187</v>
      </c>
      <c r="AK24" s="43">
        <f t="shared" si="4"/>
        <v>101.72413793103448</v>
      </c>
      <c r="AL24" s="43">
        <f t="shared" si="4"/>
        <v>203.70959862584112</v>
      </c>
      <c r="AM24" s="43">
        <f t="shared" si="4"/>
        <v>212.5236100845857</v>
      </c>
      <c r="AN24" s="43">
        <f t="shared" si="4"/>
        <v>89.70676219532588</v>
      </c>
      <c r="AO24" s="43">
        <f t="shared" si="4"/>
        <v>0</v>
      </c>
      <c r="AP24" s="43">
        <f t="shared" si="4"/>
        <v>410.3069367710252</v>
      </c>
      <c r="AQ24" s="43">
        <f t="shared" si="4"/>
        <v>70.01375515818432</v>
      </c>
      <c r="AR24" s="43">
        <f t="shared" si="4"/>
        <v>295.9416795821135</v>
      </c>
      <c r="AS24" s="43">
        <f t="shared" si="4"/>
        <v>589.3564761748813</v>
      </c>
      <c r="AT24" s="43">
        <f t="shared" si="4"/>
        <v>110.94592551529507</v>
      </c>
      <c r="AU24" s="43">
        <f t="shared" si="4"/>
        <v>286.8219934189577</v>
      </c>
      <c r="AV24" s="43">
        <f t="shared" si="4"/>
        <v>143.6192046514655</v>
      </c>
      <c r="AW24" s="43">
        <f t="shared" si="4"/>
        <v>113.8917730409821</v>
      </c>
      <c r="AX24" s="43">
        <f t="shared" si="4"/>
        <v>335.8078602620088</v>
      </c>
      <c r="AY24" s="43">
        <f t="shared" si="4"/>
        <v>188.77186138742604</v>
      </c>
      <c r="AZ24" s="43">
        <f t="shared" si="4"/>
        <v>234.39948824564206</v>
      </c>
      <c r="BA24" s="43">
        <f t="shared" si="4"/>
        <v>200.27952577007287</v>
      </c>
      <c r="BB24" s="43">
        <f t="shared" si="4"/>
        <v>223.86372777733087</v>
      </c>
      <c r="BC24" s="43">
        <f t="shared" si="4"/>
        <v>221.97399480939524</v>
      </c>
      <c r="BD24" s="43">
        <f t="shared" si="4"/>
        <v>219.04392191659272</v>
      </c>
      <c r="BE24" s="43">
        <f t="shared" si="4"/>
        <v>139.8560448944736</v>
      </c>
      <c r="BF24" s="43">
        <f t="shared" si="4"/>
        <v>47.20558882235529</v>
      </c>
      <c r="BG24" s="43">
        <f t="shared" si="4"/>
        <v>105.06982156710629</v>
      </c>
      <c r="BH24" s="43">
        <f t="shared" si="4"/>
        <v>36.67207944290041</v>
      </c>
      <c r="BI24" s="43">
        <f t="shared" si="4"/>
        <v>0.0014266221483853498</v>
      </c>
    </row>
    <row r="25" spans="1:61" ht="12.75" customHeight="1">
      <c r="A25" s="23">
        <v>14</v>
      </c>
      <c r="B25" s="18" t="s">
        <v>73</v>
      </c>
      <c r="C25" s="3">
        <v>2011</v>
      </c>
      <c r="D25" s="3">
        <v>0</v>
      </c>
      <c r="E25" s="30">
        <v>4589</v>
      </c>
      <c r="F25" s="3">
        <v>13380</v>
      </c>
      <c r="G25" s="30">
        <v>28</v>
      </c>
      <c r="H25" s="3">
        <v>4874</v>
      </c>
      <c r="I25" s="3">
        <v>3700</v>
      </c>
      <c r="J25" s="3">
        <v>8684</v>
      </c>
      <c r="K25" s="3">
        <v>2335</v>
      </c>
      <c r="L25" s="3">
        <v>7987</v>
      </c>
      <c r="M25" s="3">
        <v>2043</v>
      </c>
      <c r="N25" s="3">
        <v>8453</v>
      </c>
      <c r="O25" s="3">
        <v>4700</v>
      </c>
      <c r="P25" s="3">
        <v>8000</v>
      </c>
      <c r="Q25" s="3">
        <v>3544</v>
      </c>
      <c r="R25" s="3">
        <v>8531</v>
      </c>
      <c r="S25" s="3">
        <v>31273</v>
      </c>
      <c r="T25" s="3">
        <v>1880</v>
      </c>
      <c r="U25" s="3">
        <v>25419</v>
      </c>
      <c r="V25" s="3">
        <v>6282</v>
      </c>
      <c r="W25" s="3">
        <v>10264</v>
      </c>
      <c r="X25" s="3">
        <v>10021</v>
      </c>
      <c r="Y25" s="3">
        <v>4100</v>
      </c>
      <c r="Z25" s="3">
        <v>6400</v>
      </c>
      <c r="AA25" s="30">
        <v>1663</v>
      </c>
      <c r="AB25" s="3">
        <v>9525</v>
      </c>
      <c r="AC25" s="3">
        <v>952</v>
      </c>
      <c r="AD25" s="3">
        <v>12254</v>
      </c>
      <c r="AE25" s="3">
        <v>19500</v>
      </c>
      <c r="AF25" s="3">
        <v>910</v>
      </c>
      <c r="AG25" s="3">
        <v>644</v>
      </c>
      <c r="AH25" s="3">
        <v>1000</v>
      </c>
      <c r="AI25" s="3">
        <v>4535</v>
      </c>
      <c r="AJ25" s="3">
        <v>7206</v>
      </c>
      <c r="AK25" s="3">
        <v>1200</v>
      </c>
      <c r="AL25" s="3">
        <v>0</v>
      </c>
      <c r="AM25" s="3">
        <v>456</v>
      </c>
      <c r="AN25" s="3">
        <v>17732</v>
      </c>
      <c r="AO25" s="3">
        <v>1651</v>
      </c>
      <c r="AP25" s="3">
        <v>1179</v>
      </c>
      <c r="AQ25" s="30">
        <v>4500</v>
      </c>
      <c r="AR25" s="30">
        <v>1100</v>
      </c>
      <c r="AS25" s="30">
        <v>1028</v>
      </c>
      <c r="AT25" s="30">
        <v>1421</v>
      </c>
      <c r="AU25" s="30">
        <v>4429</v>
      </c>
      <c r="AV25" s="30">
        <v>7838</v>
      </c>
      <c r="AW25" s="30">
        <v>1017</v>
      </c>
      <c r="AX25" s="30">
        <v>1500</v>
      </c>
      <c r="AY25" s="30">
        <v>3113</v>
      </c>
      <c r="AZ25" s="30">
        <v>2965</v>
      </c>
      <c r="BA25" s="30">
        <v>4724</v>
      </c>
      <c r="BB25" s="30">
        <v>3187</v>
      </c>
      <c r="BC25" s="30">
        <v>3204</v>
      </c>
      <c r="BD25" s="30">
        <v>523</v>
      </c>
      <c r="BE25" s="30">
        <v>867</v>
      </c>
      <c r="BF25" s="30">
        <v>649</v>
      </c>
      <c r="BG25" s="30">
        <v>603</v>
      </c>
      <c r="BH25" s="30">
        <v>3129</v>
      </c>
      <c r="BI25" s="3">
        <f>SUM(C25:BH25)</f>
        <v>304702</v>
      </c>
    </row>
    <row r="26" spans="1:61" ht="12.75" customHeight="1">
      <c r="A26" s="23">
        <v>15</v>
      </c>
      <c r="B26" s="18" t="s">
        <v>74</v>
      </c>
      <c r="C26" s="3">
        <v>159095</v>
      </c>
      <c r="D26" s="3">
        <v>23717</v>
      </c>
      <c r="E26" s="30">
        <v>44384</v>
      </c>
      <c r="F26" s="3">
        <v>8787</v>
      </c>
      <c r="G26" s="30">
        <v>59594</v>
      </c>
      <c r="H26" s="3">
        <v>398880</v>
      </c>
      <c r="I26" s="3">
        <v>10300</v>
      </c>
      <c r="J26" s="3">
        <v>13339</v>
      </c>
      <c r="K26" s="3">
        <v>7655</v>
      </c>
      <c r="L26" s="3">
        <v>0</v>
      </c>
      <c r="M26" s="3">
        <v>5557</v>
      </c>
      <c r="N26" s="3">
        <v>0</v>
      </c>
      <c r="O26" s="3">
        <v>2700</v>
      </c>
      <c r="P26" s="3">
        <v>3600</v>
      </c>
      <c r="Q26" s="3">
        <v>6617</v>
      </c>
      <c r="R26" s="3">
        <v>7635</v>
      </c>
      <c r="S26" s="3">
        <v>9902</v>
      </c>
      <c r="T26" s="3">
        <v>6033</v>
      </c>
      <c r="U26" s="3">
        <v>0</v>
      </c>
      <c r="V26" s="3">
        <v>583</v>
      </c>
      <c r="W26" s="3">
        <v>9907</v>
      </c>
      <c r="X26" s="3">
        <v>349</v>
      </c>
      <c r="Y26" s="3">
        <v>3100</v>
      </c>
      <c r="Z26" s="3">
        <v>0</v>
      </c>
      <c r="AA26" s="30">
        <v>2270</v>
      </c>
      <c r="AB26" s="3">
        <v>0</v>
      </c>
      <c r="AC26" s="3">
        <v>1339</v>
      </c>
      <c r="AD26" s="3">
        <v>13561</v>
      </c>
      <c r="AE26" s="3">
        <v>500</v>
      </c>
      <c r="AF26" s="3">
        <v>0</v>
      </c>
      <c r="AG26" s="3">
        <v>0</v>
      </c>
      <c r="AH26" s="3">
        <v>2000</v>
      </c>
      <c r="AI26" s="3">
        <v>0</v>
      </c>
      <c r="AJ26" s="3">
        <v>0</v>
      </c>
      <c r="AK26" s="3">
        <v>500</v>
      </c>
      <c r="AL26" s="3">
        <v>4188</v>
      </c>
      <c r="AM26" s="3">
        <v>0</v>
      </c>
      <c r="AN26" s="3">
        <v>1643</v>
      </c>
      <c r="AO26" s="3">
        <v>0</v>
      </c>
      <c r="AP26" s="3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246</v>
      </c>
      <c r="AW26" s="30">
        <v>80</v>
      </c>
      <c r="AX26" s="30">
        <v>100</v>
      </c>
      <c r="AY26" s="30">
        <v>0</v>
      </c>
      <c r="AZ26" s="30">
        <v>113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">
        <f>SUM(C26:BH26)</f>
        <v>808274</v>
      </c>
    </row>
    <row r="27" spans="1:61" s="8" customFormat="1" ht="12.75" customHeight="1">
      <c r="A27" s="24"/>
      <c r="B27" s="19" t="s">
        <v>75</v>
      </c>
      <c r="C27" s="7">
        <f>SUM(C25:C26)</f>
        <v>161106</v>
      </c>
      <c r="D27" s="7">
        <f aca="true" t="shared" si="5" ref="D27:BI27">SUM(D25:D26)</f>
        <v>23717</v>
      </c>
      <c r="E27" s="7">
        <f t="shared" si="5"/>
        <v>48973</v>
      </c>
      <c r="F27" s="7">
        <f t="shared" si="5"/>
        <v>22167</v>
      </c>
      <c r="G27" s="7">
        <f t="shared" si="5"/>
        <v>59622</v>
      </c>
      <c r="H27" s="7">
        <f t="shared" si="5"/>
        <v>403754</v>
      </c>
      <c r="I27" s="7">
        <f t="shared" si="5"/>
        <v>14000</v>
      </c>
      <c r="J27" s="7">
        <f t="shared" si="5"/>
        <v>22023</v>
      </c>
      <c r="K27" s="7">
        <f t="shared" si="5"/>
        <v>9990</v>
      </c>
      <c r="L27" s="7">
        <f t="shared" si="5"/>
        <v>7987</v>
      </c>
      <c r="M27" s="7">
        <f t="shared" si="5"/>
        <v>7600</v>
      </c>
      <c r="N27" s="7">
        <f t="shared" si="5"/>
        <v>8453</v>
      </c>
      <c r="O27" s="7">
        <f t="shared" si="5"/>
        <v>7400</v>
      </c>
      <c r="P27" s="7">
        <f t="shared" si="5"/>
        <v>11600</v>
      </c>
      <c r="Q27" s="7">
        <f t="shared" si="5"/>
        <v>10161</v>
      </c>
      <c r="R27" s="7">
        <f t="shared" si="5"/>
        <v>16166</v>
      </c>
      <c r="S27" s="7">
        <f t="shared" si="5"/>
        <v>41175</v>
      </c>
      <c r="T27" s="7">
        <f t="shared" si="5"/>
        <v>7913</v>
      </c>
      <c r="U27" s="7">
        <f t="shared" si="5"/>
        <v>25419</v>
      </c>
      <c r="V27" s="7">
        <f t="shared" si="5"/>
        <v>6865</v>
      </c>
      <c r="W27" s="7">
        <f t="shared" si="5"/>
        <v>20171</v>
      </c>
      <c r="X27" s="7">
        <f t="shared" si="5"/>
        <v>10370</v>
      </c>
      <c r="Y27" s="7">
        <f t="shared" si="5"/>
        <v>7200</v>
      </c>
      <c r="Z27" s="7">
        <f t="shared" si="5"/>
        <v>6400</v>
      </c>
      <c r="AA27" s="7">
        <f t="shared" si="5"/>
        <v>3933</v>
      </c>
      <c r="AB27" s="7">
        <f t="shared" si="5"/>
        <v>9525</v>
      </c>
      <c r="AC27" s="7">
        <f t="shared" si="5"/>
        <v>2291</v>
      </c>
      <c r="AD27" s="7">
        <f t="shared" si="5"/>
        <v>25815</v>
      </c>
      <c r="AE27" s="7">
        <f t="shared" si="5"/>
        <v>20000</v>
      </c>
      <c r="AF27" s="7">
        <f t="shared" si="5"/>
        <v>910</v>
      </c>
      <c r="AG27" s="7">
        <f t="shared" si="5"/>
        <v>644</v>
      </c>
      <c r="AH27" s="7">
        <f t="shared" si="5"/>
        <v>3000</v>
      </c>
      <c r="AI27" s="7">
        <f t="shared" si="5"/>
        <v>4535</v>
      </c>
      <c r="AJ27" s="7">
        <f t="shared" si="5"/>
        <v>7206</v>
      </c>
      <c r="AK27" s="7">
        <f t="shared" si="5"/>
        <v>1700</v>
      </c>
      <c r="AL27" s="7">
        <f t="shared" si="5"/>
        <v>4188</v>
      </c>
      <c r="AM27" s="7">
        <f t="shared" si="5"/>
        <v>456</v>
      </c>
      <c r="AN27" s="7">
        <f t="shared" si="5"/>
        <v>19375</v>
      </c>
      <c r="AO27" s="7">
        <f t="shared" si="5"/>
        <v>1651</v>
      </c>
      <c r="AP27" s="7">
        <f t="shared" si="5"/>
        <v>1179</v>
      </c>
      <c r="AQ27" s="7">
        <f t="shared" si="5"/>
        <v>4500</v>
      </c>
      <c r="AR27" s="7">
        <f t="shared" si="5"/>
        <v>1100</v>
      </c>
      <c r="AS27" s="7">
        <f t="shared" si="5"/>
        <v>1028</v>
      </c>
      <c r="AT27" s="7">
        <f t="shared" si="5"/>
        <v>1421</v>
      </c>
      <c r="AU27" s="7">
        <f t="shared" si="5"/>
        <v>4429</v>
      </c>
      <c r="AV27" s="7">
        <f t="shared" si="5"/>
        <v>8084</v>
      </c>
      <c r="AW27" s="7">
        <f t="shared" si="5"/>
        <v>1097</v>
      </c>
      <c r="AX27" s="7">
        <f t="shared" si="5"/>
        <v>1600</v>
      </c>
      <c r="AY27" s="7">
        <f t="shared" si="5"/>
        <v>3113</v>
      </c>
      <c r="AZ27" s="7">
        <f t="shared" si="5"/>
        <v>3078</v>
      </c>
      <c r="BA27" s="7">
        <f t="shared" si="5"/>
        <v>4724</v>
      </c>
      <c r="BB27" s="7">
        <f t="shared" si="5"/>
        <v>3187</v>
      </c>
      <c r="BC27" s="7">
        <f t="shared" si="5"/>
        <v>3204</v>
      </c>
      <c r="BD27" s="7">
        <f t="shared" si="5"/>
        <v>523</v>
      </c>
      <c r="BE27" s="7">
        <f t="shared" si="5"/>
        <v>867</v>
      </c>
      <c r="BF27" s="7">
        <f t="shared" si="5"/>
        <v>649</v>
      </c>
      <c r="BG27" s="7">
        <f t="shared" si="5"/>
        <v>603</v>
      </c>
      <c r="BH27" s="7">
        <f t="shared" si="5"/>
        <v>3129</v>
      </c>
      <c r="BI27" s="7">
        <f t="shared" si="5"/>
        <v>1112976</v>
      </c>
    </row>
    <row r="28" spans="1:61" ht="12.75" customHeight="1">
      <c r="A28" s="25"/>
      <c r="B28" s="15" t="s">
        <v>76</v>
      </c>
      <c r="C28" s="5">
        <f>C20/C14*100</f>
        <v>92.0334441095776</v>
      </c>
      <c r="D28" s="5">
        <f aca="true" t="shared" si="6" ref="D28:BI28">D20/D14*100</f>
        <v>141.10887823981037</v>
      </c>
      <c r="E28" s="5">
        <f t="shared" si="6"/>
        <v>50.57957468760635</v>
      </c>
      <c r="F28" s="5">
        <f t="shared" si="6"/>
        <v>95.21627903326832</v>
      </c>
      <c r="G28" s="5">
        <f t="shared" si="6"/>
        <v>1241.0073330760324</v>
      </c>
      <c r="H28" s="5">
        <f t="shared" si="6"/>
        <v>144.39934563861968</v>
      </c>
      <c r="I28" s="5">
        <f t="shared" si="6"/>
        <v>79.5909761754164</v>
      </c>
      <c r="J28" s="5">
        <f t="shared" si="6"/>
        <v>102.42000403636355</v>
      </c>
      <c r="K28" s="5">
        <f t="shared" si="6"/>
        <v>86.60577362379716</v>
      </c>
      <c r="L28" s="5">
        <f t="shared" si="6"/>
        <v>111.35352109569705</v>
      </c>
      <c r="M28" s="5">
        <f t="shared" si="6"/>
        <v>66.61566707466339</v>
      </c>
      <c r="N28" s="5">
        <f t="shared" si="6"/>
        <v>100.06305534987041</v>
      </c>
      <c r="O28" s="5">
        <f t="shared" si="6"/>
        <v>88.95981975215922</v>
      </c>
      <c r="P28" s="5">
        <f t="shared" si="6"/>
        <v>86.13850885565807</v>
      </c>
      <c r="Q28" s="5">
        <f t="shared" si="6"/>
        <v>104.92804588878278</v>
      </c>
      <c r="R28" s="5">
        <f t="shared" si="6"/>
        <v>97.60949477512645</v>
      </c>
      <c r="S28" s="5">
        <f t="shared" si="6"/>
        <v>81.75235261939545</v>
      </c>
      <c r="T28" s="5">
        <f t="shared" si="6"/>
        <v>83.35717651090076</v>
      </c>
      <c r="U28" s="5">
        <f t="shared" si="6"/>
        <v>103.88327779817644</v>
      </c>
      <c r="V28" s="5">
        <f t="shared" si="6"/>
        <v>87.36387376375153</v>
      </c>
      <c r="W28" s="5">
        <f t="shared" si="6"/>
        <v>89.6896476155582</v>
      </c>
      <c r="X28" s="5">
        <f t="shared" si="6"/>
        <v>105.69785759626475</v>
      </c>
      <c r="Y28" s="5">
        <f t="shared" si="6"/>
        <v>80.86838534599728</v>
      </c>
      <c r="Z28" s="5">
        <f t="shared" si="6"/>
        <v>86.05565031982943</v>
      </c>
      <c r="AA28" s="5">
        <f t="shared" si="6"/>
        <v>78.16119803557949</v>
      </c>
      <c r="AB28" s="5">
        <f t="shared" si="6"/>
        <v>83.77943629982381</v>
      </c>
      <c r="AC28" s="5">
        <f t="shared" si="6"/>
        <v>81.36214336317383</v>
      </c>
      <c r="AD28" s="5">
        <f t="shared" si="6"/>
        <v>83.0274993616846</v>
      </c>
      <c r="AE28" s="5">
        <f t="shared" si="6"/>
        <v>72.11374898306339</v>
      </c>
      <c r="AF28" s="5">
        <f t="shared" si="6"/>
        <v>98.34704251904884</v>
      </c>
      <c r="AG28" s="5">
        <f t="shared" si="6"/>
        <v>100.61803650648515</v>
      </c>
      <c r="AH28" s="5">
        <f t="shared" si="6"/>
        <v>78.6144578313253</v>
      </c>
      <c r="AI28" s="5">
        <f t="shared" si="6"/>
        <v>91.1689226385156</v>
      </c>
      <c r="AJ28" s="5">
        <f t="shared" si="6"/>
        <v>79.03846538238591</v>
      </c>
      <c r="AK28" s="5">
        <f t="shared" si="6"/>
        <v>107.29537366548043</v>
      </c>
      <c r="AL28" s="5">
        <f t="shared" si="6"/>
        <v>84.17919973647098</v>
      </c>
      <c r="AM28" s="5">
        <f t="shared" si="6"/>
        <v>62.26976287281361</v>
      </c>
      <c r="AN28" s="5">
        <f t="shared" si="6"/>
        <v>86.61812883945606</v>
      </c>
      <c r="AO28" s="5">
        <f t="shared" si="6"/>
        <v>78.73614341842512</v>
      </c>
      <c r="AP28" s="5">
        <f t="shared" si="6"/>
        <v>94.3996476758618</v>
      </c>
      <c r="AQ28" s="5">
        <f t="shared" si="6"/>
        <v>23.59462427443393</v>
      </c>
      <c r="AR28" s="5">
        <f t="shared" si="6"/>
        <v>78.25307114514547</v>
      </c>
      <c r="AS28" s="5">
        <f t="shared" si="6"/>
        <v>98.23944335060119</v>
      </c>
      <c r="AT28" s="5">
        <f t="shared" si="6"/>
        <v>80.84585629685414</v>
      </c>
      <c r="AU28" s="5">
        <f t="shared" si="6"/>
        <v>102.66743943433407</v>
      </c>
      <c r="AV28" s="5">
        <f t="shared" si="6"/>
        <v>58.15476529455314</v>
      </c>
      <c r="AW28" s="5">
        <f t="shared" si="6"/>
        <v>87.69369601650122</v>
      </c>
      <c r="AX28" s="5">
        <f t="shared" si="6"/>
        <v>101.19920053297801</v>
      </c>
      <c r="AY28" s="5">
        <f t="shared" si="6"/>
        <v>95.01497339589292</v>
      </c>
      <c r="AZ28" s="5">
        <f t="shared" si="6"/>
        <v>77.27970468434452</v>
      </c>
      <c r="BA28" s="5">
        <f t="shared" si="6"/>
        <v>76.25926041266578</v>
      </c>
      <c r="BB28" s="5">
        <f t="shared" si="6"/>
        <v>75.39851046222957</v>
      </c>
      <c r="BC28" s="5">
        <f t="shared" si="6"/>
        <v>71.60240008044963</v>
      </c>
      <c r="BD28" s="5">
        <f t="shared" si="6"/>
        <v>78.53409432261941</v>
      </c>
      <c r="BE28" s="5">
        <f t="shared" si="6"/>
        <v>63.14223786803211</v>
      </c>
      <c r="BF28" s="5">
        <f t="shared" si="6"/>
        <v>139.53779757761382</v>
      </c>
      <c r="BG28" s="5">
        <f t="shared" si="6"/>
        <v>67.64270660508498</v>
      </c>
      <c r="BH28" s="5">
        <f t="shared" si="6"/>
        <v>115.06209524089716</v>
      </c>
      <c r="BI28" s="5">
        <f t="shared" si="6"/>
        <v>83.02320374744467</v>
      </c>
    </row>
    <row r="29" spans="1:61" ht="12.75" customHeight="1">
      <c r="A29" s="25"/>
      <c r="B29" s="15" t="s">
        <v>102</v>
      </c>
      <c r="C29" s="5">
        <f>C20/C16*100</f>
        <v>92.0334441095776</v>
      </c>
      <c r="D29" s="5">
        <f aca="true" t="shared" si="7" ref="D29:BI29">D20/D16*100</f>
        <v>141.10887823981037</v>
      </c>
      <c r="E29" s="5">
        <f t="shared" si="7"/>
        <v>48.622059307404605</v>
      </c>
      <c r="F29" s="5">
        <f t="shared" si="7"/>
        <v>94.72224489288996</v>
      </c>
      <c r="G29" s="5">
        <f t="shared" si="7"/>
        <v>95.7235569051234</v>
      </c>
      <c r="H29" s="5">
        <f t="shared" si="7"/>
        <v>144.39934563861968</v>
      </c>
      <c r="I29" s="5">
        <f t="shared" si="7"/>
        <v>79.5909761754164</v>
      </c>
      <c r="J29" s="5">
        <f t="shared" si="7"/>
        <v>98.67573179936839</v>
      </c>
      <c r="K29" s="5">
        <f t="shared" si="7"/>
        <v>86.60577362379716</v>
      </c>
      <c r="L29" s="5">
        <f t="shared" si="7"/>
        <v>106.64920470627996</v>
      </c>
      <c r="M29" s="5">
        <f t="shared" si="7"/>
        <v>66.61566707466339</v>
      </c>
      <c r="N29" s="5">
        <f t="shared" si="7"/>
        <v>92.6366469939268</v>
      </c>
      <c r="O29" s="5">
        <f t="shared" si="7"/>
        <v>84.17125599573636</v>
      </c>
      <c r="P29" s="5">
        <f t="shared" si="7"/>
        <v>85.23454717179138</v>
      </c>
      <c r="Q29" s="5">
        <f t="shared" si="7"/>
        <v>99.03514856072583</v>
      </c>
      <c r="R29" s="5">
        <f t="shared" si="7"/>
        <v>95.60377995003975</v>
      </c>
      <c r="S29" s="5">
        <f t="shared" si="7"/>
        <v>78.23413402782359</v>
      </c>
      <c r="T29" s="5">
        <f t="shared" si="7"/>
        <v>82.95814453116674</v>
      </c>
      <c r="U29" s="5">
        <f t="shared" si="7"/>
        <v>97.19434877644063</v>
      </c>
      <c r="V29" s="5">
        <f t="shared" si="7"/>
        <v>87.36387376375153</v>
      </c>
      <c r="W29" s="5">
        <f t="shared" si="7"/>
        <v>82.61720166919527</v>
      </c>
      <c r="X29" s="5">
        <f t="shared" si="7"/>
        <v>105.69785759626475</v>
      </c>
      <c r="Y29" s="5">
        <f t="shared" si="7"/>
        <v>80.86838534599728</v>
      </c>
      <c r="Z29" s="5">
        <f t="shared" si="7"/>
        <v>85.81777588773124</v>
      </c>
      <c r="AA29" s="5">
        <f t="shared" si="7"/>
        <v>78.16119803557949</v>
      </c>
      <c r="AB29" s="5">
        <f t="shared" si="7"/>
        <v>83.00362535246482</v>
      </c>
      <c r="AC29" s="5">
        <f t="shared" si="7"/>
        <v>81.36214336317383</v>
      </c>
      <c r="AD29" s="5">
        <f t="shared" si="7"/>
        <v>78.54258447714801</v>
      </c>
      <c r="AE29" s="5">
        <f t="shared" si="7"/>
        <v>72.10041779125227</v>
      </c>
      <c r="AF29" s="5">
        <f t="shared" si="7"/>
        <v>93.12209790358399</v>
      </c>
      <c r="AG29" s="5">
        <f t="shared" si="7"/>
        <v>86.04795968606099</v>
      </c>
      <c r="AH29" s="5">
        <f t="shared" si="7"/>
        <v>78.6144578313253</v>
      </c>
      <c r="AI29" s="5">
        <f t="shared" si="7"/>
        <v>87.42489170431786</v>
      </c>
      <c r="AJ29" s="5">
        <f t="shared" si="7"/>
        <v>78.91300576748013</v>
      </c>
      <c r="AK29" s="5">
        <f t="shared" si="7"/>
        <v>98.52941176470588</v>
      </c>
      <c r="AL29" s="5">
        <f t="shared" si="7"/>
        <v>78.65702220982465</v>
      </c>
      <c r="AM29" s="5">
        <f t="shared" si="7"/>
        <v>62.26976287281361</v>
      </c>
      <c r="AN29" s="5">
        <f t="shared" si="7"/>
        <v>84.03668275219037</v>
      </c>
      <c r="AO29" s="5">
        <f t="shared" si="7"/>
        <v>78.73614341842512</v>
      </c>
      <c r="AP29" s="5">
        <f t="shared" si="7"/>
        <v>88.4669067987393</v>
      </c>
      <c r="AQ29" s="5">
        <f t="shared" si="7"/>
        <v>23.59462427443393</v>
      </c>
      <c r="AR29" s="5">
        <f t="shared" si="7"/>
        <v>78.25307114514547</v>
      </c>
      <c r="AS29" s="5">
        <f t="shared" si="7"/>
        <v>98.23944335060119</v>
      </c>
      <c r="AT29" s="5">
        <f t="shared" si="7"/>
        <v>80.84585629685414</v>
      </c>
      <c r="AU29" s="5">
        <f t="shared" si="7"/>
        <v>91.05705767451424</v>
      </c>
      <c r="AV29" s="5">
        <f t="shared" si="7"/>
        <v>58.15476529455314</v>
      </c>
      <c r="AW29" s="5">
        <f t="shared" si="7"/>
        <v>87.69369601650122</v>
      </c>
      <c r="AX29" s="5">
        <f t="shared" si="7"/>
        <v>97.93681495809156</v>
      </c>
      <c r="AY29" s="5">
        <f t="shared" si="7"/>
        <v>95.01497339589292</v>
      </c>
      <c r="AZ29" s="5">
        <f t="shared" si="7"/>
        <v>77.27970468434452</v>
      </c>
      <c r="BA29" s="5">
        <f t="shared" si="7"/>
        <v>76.25926041266578</v>
      </c>
      <c r="BB29" s="5">
        <f t="shared" si="7"/>
        <v>75.39851046222957</v>
      </c>
      <c r="BC29" s="5">
        <f t="shared" si="7"/>
        <v>71.60240008044963</v>
      </c>
      <c r="BD29" s="5">
        <f t="shared" si="7"/>
        <v>78.53409432261941</v>
      </c>
      <c r="BE29" s="5">
        <f t="shared" si="7"/>
        <v>63.14223786803211</v>
      </c>
      <c r="BF29" s="5">
        <f t="shared" si="7"/>
        <v>110.34900363316085</v>
      </c>
      <c r="BG29" s="5">
        <f t="shared" si="7"/>
        <v>67.64270660508498</v>
      </c>
      <c r="BH29" s="5">
        <f t="shared" si="7"/>
        <v>115.06209524089716</v>
      </c>
      <c r="BI29" s="5">
        <f t="shared" si="7"/>
        <v>80.67094013934117</v>
      </c>
    </row>
    <row r="30" spans="1:61" ht="12.75" customHeight="1">
      <c r="A30" s="26"/>
      <c r="B30" s="15" t="s">
        <v>77</v>
      </c>
      <c r="C30" s="5">
        <f>C19/C20*100</f>
        <v>45.02699543359497</v>
      </c>
      <c r="D30" s="5">
        <f aca="true" t="shared" si="8" ref="D30:BI30">D19/D20*100</f>
        <v>37.63130667640436</v>
      </c>
      <c r="E30" s="5">
        <f t="shared" si="8"/>
        <v>11.003193574845412</v>
      </c>
      <c r="F30" s="5">
        <f t="shared" si="8"/>
        <v>1.3208980608347358</v>
      </c>
      <c r="G30" s="5">
        <f t="shared" si="8"/>
        <v>95.56516195244834</v>
      </c>
      <c r="H30" s="5">
        <f t="shared" si="8"/>
        <v>0</v>
      </c>
      <c r="I30" s="5">
        <f t="shared" si="8"/>
        <v>3.7157615894039737</v>
      </c>
      <c r="J30" s="5">
        <f t="shared" si="8"/>
        <v>3.8702528212406153</v>
      </c>
      <c r="K30" s="5">
        <f t="shared" si="8"/>
        <v>4.535156665330793</v>
      </c>
      <c r="L30" s="5">
        <f t="shared" si="8"/>
        <v>1.8994311609703538</v>
      </c>
      <c r="M30" s="5">
        <f t="shared" si="8"/>
        <v>6.15480018373909</v>
      </c>
      <c r="N30" s="5">
        <f t="shared" si="8"/>
        <v>1.2302498077734674</v>
      </c>
      <c r="O30" s="5">
        <f t="shared" si="8"/>
        <v>0.9248628113127901</v>
      </c>
      <c r="P30" s="5">
        <f t="shared" si="8"/>
        <v>1.4385619305589756</v>
      </c>
      <c r="Q30" s="5">
        <f t="shared" si="8"/>
        <v>4.64414017199679</v>
      </c>
      <c r="R30" s="5">
        <f t="shared" si="8"/>
        <v>3.399264444878524</v>
      </c>
      <c r="S30" s="5">
        <f t="shared" si="8"/>
        <v>1.250785885729136</v>
      </c>
      <c r="T30" s="5">
        <f t="shared" si="8"/>
        <v>4.742721489718109</v>
      </c>
      <c r="U30" s="5">
        <f t="shared" si="8"/>
        <v>1.2124863413105795</v>
      </c>
      <c r="V30" s="5">
        <f t="shared" si="8"/>
        <v>16.138007790762384</v>
      </c>
      <c r="W30" s="5">
        <f t="shared" si="8"/>
        <v>1.7332957913172953</v>
      </c>
      <c r="X30" s="5">
        <f t="shared" si="8"/>
        <v>0.06953235748610101</v>
      </c>
      <c r="Y30" s="5">
        <f t="shared" si="8"/>
        <v>1.4944870565675936</v>
      </c>
      <c r="Z30" s="5">
        <f t="shared" si="8"/>
        <v>1.5748226590122423</v>
      </c>
      <c r="AA30" s="5">
        <f t="shared" si="8"/>
        <v>2.1371342728378284</v>
      </c>
      <c r="AB30" s="5">
        <f t="shared" si="8"/>
        <v>0.01673449716182928</v>
      </c>
      <c r="AC30" s="5">
        <f t="shared" si="8"/>
        <v>1.1343217420902232</v>
      </c>
      <c r="AD30" s="5">
        <f t="shared" si="8"/>
        <v>1.3958263740150518</v>
      </c>
      <c r="AE30" s="5">
        <f t="shared" si="8"/>
        <v>0.10255884313624941</v>
      </c>
      <c r="AF30" s="5">
        <f t="shared" si="8"/>
        <v>0</v>
      </c>
      <c r="AG30" s="5">
        <f t="shared" si="8"/>
        <v>0</v>
      </c>
      <c r="AH30" s="5">
        <f t="shared" si="8"/>
        <v>4.522988505747126</v>
      </c>
      <c r="AI30" s="5">
        <f t="shared" si="8"/>
        <v>0</v>
      </c>
      <c r="AJ30" s="5">
        <f t="shared" si="8"/>
        <v>0.7705506100597609</v>
      </c>
      <c r="AK30" s="5">
        <f t="shared" si="8"/>
        <v>1.1218905472636815</v>
      </c>
      <c r="AL30" s="5">
        <f t="shared" si="8"/>
        <v>0.03448520437986553</v>
      </c>
      <c r="AM30" s="5">
        <f t="shared" si="8"/>
        <v>0</v>
      </c>
      <c r="AN30" s="5">
        <f t="shared" si="8"/>
        <v>0.1862694269893085</v>
      </c>
      <c r="AO30" s="5">
        <f t="shared" si="8"/>
        <v>0.34864911665702303</v>
      </c>
      <c r="AP30" s="5">
        <f t="shared" si="8"/>
        <v>0</v>
      </c>
      <c r="AQ30" s="5">
        <f t="shared" si="8"/>
        <v>0</v>
      </c>
      <c r="AR30" s="5">
        <f t="shared" si="8"/>
        <v>0.04677749815228882</v>
      </c>
      <c r="AS30" s="5">
        <f t="shared" si="8"/>
        <v>0</v>
      </c>
      <c r="AT30" s="5">
        <f t="shared" si="8"/>
        <v>0</v>
      </c>
      <c r="AU30" s="5">
        <f t="shared" si="8"/>
        <v>0.0009032281373629351</v>
      </c>
      <c r="AV30" s="5">
        <f t="shared" si="8"/>
        <v>0.12501430733425747</v>
      </c>
      <c r="AW30" s="5">
        <f t="shared" si="8"/>
        <v>0.31263475636050025</v>
      </c>
      <c r="AX30" s="5">
        <f t="shared" si="8"/>
        <v>0</v>
      </c>
      <c r="AY30" s="5">
        <f t="shared" si="8"/>
        <v>0</v>
      </c>
      <c r="AZ30" s="5">
        <f t="shared" si="8"/>
        <v>0.15502238455091208</v>
      </c>
      <c r="BA30" s="5">
        <f t="shared" si="8"/>
        <v>0</v>
      </c>
      <c r="BB30" s="5">
        <f t="shared" si="8"/>
        <v>0</v>
      </c>
      <c r="BC30" s="5">
        <f t="shared" si="8"/>
        <v>0</v>
      </c>
      <c r="BD30" s="5">
        <f t="shared" si="8"/>
        <v>0</v>
      </c>
      <c r="BE30" s="5">
        <f t="shared" si="8"/>
        <v>0</v>
      </c>
      <c r="BF30" s="5">
        <f t="shared" si="8"/>
        <v>0.8899531078519405</v>
      </c>
      <c r="BG30" s="5">
        <f t="shared" si="8"/>
        <v>0</v>
      </c>
      <c r="BH30" s="5">
        <f t="shared" si="8"/>
        <v>0</v>
      </c>
      <c r="BI30" s="5">
        <f t="shared" si="8"/>
        <v>2.391072793673174</v>
      </c>
    </row>
    <row r="31" spans="1:61" ht="12.75" customHeight="1">
      <c r="A31" s="25"/>
      <c r="B31" s="15" t="s">
        <v>103</v>
      </c>
      <c r="C31" s="5">
        <f>C27/C20*100</f>
        <v>42.99680004697179</v>
      </c>
      <c r="D31" s="5">
        <f aca="true" t="shared" si="9" ref="D31:BI31">D27/D20*100</f>
        <v>28.868602032742984</v>
      </c>
      <c r="E31" s="5">
        <f t="shared" si="9"/>
        <v>9.495989125945517</v>
      </c>
      <c r="F31" s="5">
        <f t="shared" si="9"/>
        <v>1.660825145463618</v>
      </c>
      <c r="G31" s="5">
        <f t="shared" si="9"/>
        <v>92.71175107683217</v>
      </c>
      <c r="H31" s="5">
        <f t="shared" si="9"/>
        <v>71.92041183490979</v>
      </c>
      <c r="I31" s="5">
        <f t="shared" si="9"/>
        <v>3.708609271523179</v>
      </c>
      <c r="J31" s="5">
        <f t="shared" si="9"/>
        <v>2.437990271507739</v>
      </c>
      <c r="K31" s="5">
        <f t="shared" si="9"/>
        <v>4.0853214685892345</v>
      </c>
      <c r="L31" s="5">
        <f t="shared" si="9"/>
        <v>1.5819350034066961</v>
      </c>
      <c r="M31" s="5">
        <f t="shared" si="9"/>
        <v>3.491042719338539</v>
      </c>
      <c r="N31" s="5">
        <f t="shared" si="9"/>
        <v>1.6289632871411532</v>
      </c>
      <c r="O31" s="5">
        <f t="shared" si="9"/>
        <v>1.561840439003799</v>
      </c>
      <c r="P31" s="5">
        <f t="shared" si="9"/>
        <v>1.4282196503324305</v>
      </c>
      <c r="Q31" s="5">
        <f t="shared" si="9"/>
        <v>2.881073831592856</v>
      </c>
      <c r="R31" s="5">
        <f t="shared" si="9"/>
        <v>3.395483750364942</v>
      </c>
      <c r="S31" s="5">
        <f t="shared" si="9"/>
        <v>1.3002047171142939</v>
      </c>
      <c r="T31" s="5">
        <f t="shared" si="9"/>
        <v>4.065997307490725</v>
      </c>
      <c r="U31" s="5">
        <f t="shared" si="9"/>
        <v>0.9905569939504281</v>
      </c>
      <c r="V31" s="5">
        <f t="shared" si="9"/>
        <v>1.0915017091978694</v>
      </c>
      <c r="W31" s="5">
        <f t="shared" si="9"/>
        <v>1.9252373021289186</v>
      </c>
      <c r="X31" s="5">
        <f t="shared" si="9"/>
        <v>1.0345058065005273</v>
      </c>
      <c r="Y31" s="5">
        <f t="shared" si="9"/>
        <v>1.725790987535954</v>
      </c>
      <c r="Z31" s="5">
        <f t="shared" si="9"/>
        <v>1.5857245150532333</v>
      </c>
      <c r="AA31" s="5">
        <f t="shared" si="9"/>
        <v>2.3445883110379855</v>
      </c>
      <c r="AB31" s="5">
        <f t="shared" si="9"/>
        <v>1.0626405697761594</v>
      </c>
      <c r="AC31" s="5">
        <f t="shared" si="9"/>
        <v>1.813489958917447</v>
      </c>
      <c r="AD31" s="5">
        <f t="shared" si="9"/>
        <v>2.536303079129905</v>
      </c>
      <c r="AE31" s="5">
        <f t="shared" si="9"/>
        <v>1.0255884313624941</v>
      </c>
      <c r="AF31" s="5">
        <f t="shared" si="9"/>
        <v>1.038338658146965</v>
      </c>
      <c r="AG31" s="5">
        <f t="shared" si="9"/>
        <v>0.21675108964542347</v>
      </c>
      <c r="AH31" s="5">
        <f t="shared" si="9"/>
        <v>2.8735632183908044</v>
      </c>
      <c r="AI31" s="5">
        <f t="shared" si="9"/>
        <v>1.0067441870790432</v>
      </c>
      <c r="AJ31" s="5">
        <f t="shared" si="9"/>
        <v>1.4018146165338645</v>
      </c>
      <c r="AK31" s="5">
        <f t="shared" si="9"/>
        <v>1.4096185737976783</v>
      </c>
      <c r="AL31" s="5">
        <f t="shared" si="9"/>
        <v>1.0242839428572827</v>
      </c>
      <c r="AM31" s="5">
        <f t="shared" si="9"/>
        <v>0.9991235758106923</v>
      </c>
      <c r="AN31" s="5">
        <f t="shared" si="9"/>
        <v>1.0906528098875348</v>
      </c>
      <c r="AO31" s="5">
        <f t="shared" si="9"/>
        <v>0.34864911665702303</v>
      </c>
      <c r="AP31" s="5">
        <f t="shared" si="9"/>
        <v>1.0000763417054737</v>
      </c>
      <c r="AQ31" s="5">
        <f t="shared" si="9"/>
        <v>0.9973404255319149</v>
      </c>
      <c r="AR31" s="5">
        <f t="shared" si="9"/>
        <v>1.029104959350354</v>
      </c>
      <c r="AS31" s="5">
        <f t="shared" si="9"/>
        <v>1.0001556662515567</v>
      </c>
      <c r="AT31" s="5">
        <f t="shared" si="9"/>
        <v>1.0027874810345436</v>
      </c>
      <c r="AU31" s="5">
        <f t="shared" si="9"/>
        <v>1.0000993550951098</v>
      </c>
      <c r="AV31" s="5">
        <f t="shared" si="9"/>
        <v>1.0280932456664675</v>
      </c>
      <c r="AW31" s="5">
        <f t="shared" si="9"/>
        <v>1.0751107452271746</v>
      </c>
      <c r="AX31" s="5">
        <f t="shared" si="9"/>
        <v>1.053324555628703</v>
      </c>
      <c r="AY31" s="5">
        <f t="shared" si="9"/>
        <v>1.0001574292130788</v>
      </c>
      <c r="AZ31" s="5">
        <f t="shared" si="9"/>
        <v>1.0487008783466096</v>
      </c>
      <c r="BA31" s="5">
        <f t="shared" si="9"/>
        <v>1.0717437615846561</v>
      </c>
      <c r="BB31" s="5">
        <f t="shared" si="9"/>
        <v>0.9993791118163173</v>
      </c>
      <c r="BC31" s="5">
        <f t="shared" si="9"/>
        <v>0.9999687899878281</v>
      </c>
      <c r="BD31" s="5">
        <f t="shared" si="9"/>
        <v>1.0002294981640145</v>
      </c>
      <c r="BE31" s="5">
        <f t="shared" si="9"/>
        <v>0.9986983516293643</v>
      </c>
      <c r="BF31" s="5">
        <f t="shared" si="9"/>
        <v>1.295021450663474</v>
      </c>
      <c r="BG31" s="5">
        <f t="shared" si="9"/>
        <v>0.9993370898243289</v>
      </c>
      <c r="BH31" s="5">
        <f t="shared" si="9"/>
        <v>1.00007031494704</v>
      </c>
      <c r="BI31" s="5">
        <f t="shared" si="9"/>
        <v>3.669551750466683</v>
      </c>
    </row>
    <row r="32" spans="1:61" ht="12.75" customHeight="1">
      <c r="A32" s="25"/>
      <c r="B32" s="15" t="s">
        <v>104</v>
      </c>
      <c r="C32" s="5">
        <f>C25/C18*100</f>
        <v>0.9763083794543159</v>
      </c>
      <c r="D32" s="5">
        <f aca="true" t="shared" si="10" ref="D32:BI32">D25/D18*100</f>
        <v>0</v>
      </c>
      <c r="E32" s="5">
        <f t="shared" si="10"/>
        <v>0.9998322356022197</v>
      </c>
      <c r="F32" s="5">
        <f t="shared" si="10"/>
        <v>1.0158928772090734</v>
      </c>
      <c r="G32" s="5">
        <f t="shared" si="10"/>
        <v>0.9817671809256662</v>
      </c>
      <c r="H32" s="5">
        <f t="shared" si="10"/>
        <v>0.8682021411140205</v>
      </c>
      <c r="I32" s="5">
        <f t="shared" si="10"/>
        <v>1.0179573173248082</v>
      </c>
      <c r="J32" s="5">
        <f t="shared" si="10"/>
        <v>1.0000403056318485</v>
      </c>
      <c r="K32" s="5">
        <f t="shared" si="10"/>
        <v>1.0002398862253903</v>
      </c>
      <c r="L32" s="5">
        <f t="shared" si="10"/>
        <v>1.6125645570949205</v>
      </c>
      <c r="M32" s="5">
        <f t="shared" si="10"/>
        <v>0.9999951052613545</v>
      </c>
      <c r="N32" s="5">
        <f t="shared" si="10"/>
        <v>1.6492532217311988</v>
      </c>
      <c r="O32" s="5">
        <f t="shared" si="10"/>
        <v>1.0012398331550985</v>
      </c>
      <c r="P32" s="5">
        <f t="shared" si="10"/>
        <v>0.9993554157568368</v>
      </c>
      <c r="Q32" s="5">
        <f t="shared" si="10"/>
        <v>1.0538147260498005</v>
      </c>
      <c r="R32" s="5">
        <f t="shared" si="10"/>
        <v>1.8548918396500254</v>
      </c>
      <c r="S32" s="5">
        <f t="shared" si="10"/>
        <v>1.0000322972730549</v>
      </c>
      <c r="T32" s="5">
        <f t="shared" si="10"/>
        <v>1.0141112501618263</v>
      </c>
      <c r="U32" s="5">
        <f t="shared" si="10"/>
        <v>1.0027147736229092</v>
      </c>
      <c r="V32" s="5">
        <f t="shared" si="10"/>
        <v>1.191013366195848</v>
      </c>
      <c r="W32" s="5">
        <f t="shared" si="10"/>
        <v>0.9969355692507929</v>
      </c>
      <c r="X32" s="5">
        <f t="shared" si="10"/>
        <v>1.0003853395280489</v>
      </c>
      <c r="Y32" s="5">
        <f t="shared" si="10"/>
        <v>0.9976518681639556</v>
      </c>
      <c r="Z32" s="5">
        <f t="shared" si="10"/>
        <v>1.6110964266384724</v>
      </c>
      <c r="AA32" s="5">
        <f t="shared" si="10"/>
        <v>1.0130175496305502</v>
      </c>
      <c r="AB32" s="5">
        <f t="shared" si="10"/>
        <v>1.062818427095677</v>
      </c>
      <c r="AC32" s="5">
        <f t="shared" si="10"/>
        <v>0.7622219731300741</v>
      </c>
      <c r="AD32" s="5">
        <f t="shared" si="10"/>
        <v>1.2209885683027224</v>
      </c>
      <c r="AE32" s="5">
        <f t="shared" si="10"/>
        <v>1.0009753092757046</v>
      </c>
      <c r="AF32" s="5">
        <f t="shared" si="10"/>
        <v>1.038338658146965</v>
      </c>
      <c r="AG32" s="5">
        <f t="shared" si="10"/>
        <v>0.21675108964542347</v>
      </c>
      <c r="AH32" s="5">
        <f t="shared" si="10"/>
        <v>1.003230401894099</v>
      </c>
      <c r="AI32" s="5">
        <f t="shared" si="10"/>
        <v>1.0067441870790432</v>
      </c>
      <c r="AJ32" s="5">
        <f t="shared" si="10"/>
        <v>1.412700186438784</v>
      </c>
      <c r="AK32" s="5">
        <f t="shared" si="10"/>
        <v>1.0063146242672771</v>
      </c>
      <c r="AL32" s="5">
        <f t="shared" si="10"/>
        <v>0</v>
      </c>
      <c r="AM32" s="5">
        <f t="shared" si="10"/>
        <v>0.9991235758106923</v>
      </c>
      <c r="AN32" s="5">
        <f t="shared" si="10"/>
        <v>1.0000281984039703</v>
      </c>
      <c r="AO32" s="5">
        <f t="shared" si="10"/>
        <v>0.3498689315964916</v>
      </c>
      <c r="AP32" s="5">
        <f t="shared" si="10"/>
        <v>1.0000763417054737</v>
      </c>
      <c r="AQ32" s="5">
        <f t="shared" si="10"/>
        <v>0.9973404255319149</v>
      </c>
      <c r="AR32" s="5">
        <f t="shared" si="10"/>
        <v>1.0295865741910726</v>
      </c>
      <c r="AS32" s="5">
        <f t="shared" si="10"/>
        <v>1.0001556662515567</v>
      </c>
      <c r="AT32" s="5">
        <f t="shared" si="10"/>
        <v>1.0027874810345436</v>
      </c>
      <c r="AU32" s="5">
        <f t="shared" si="10"/>
        <v>1.0001083883554778</v>
      </c>
      <c r="AV32" s="5">
        <f t="shared" si="10"/>
        <v>0.998055587035719</v>
      </c>
      <c r="AW32" s="5">
        <f t="shared" si="10"/>
        <v>0.9998328696284791</v>
      </c>
      <c r="AX32" s="5">
        <f t="shared" si="10"/>
        <v>0.9874917709019092</v>
      </c>
      <c r="AY32" s="5">
        <f t="shared" si="10"/>
        <v>1.0001574292130788</v>
      </c>
      <c r="AZ32" s="5">
        <f t="shared" si="10"/>
        <v>1.0117692824798414</v>
      </c>
      <c r="BA32" s="5">
        <f t="shared" si="10"/>
        <v>1.0717437615846561</v>
      </c>
      <c r="BB32" s="5">
        <f t="shared" si="10"/>
        <v>0.9993791118163173</v>
      </c>
      <c r="BC32" s="5">
        <f t="shared" si="10"/>
        <v>0.9999687899878281</v>
      </c>
      <c r="BD32" s="5">
        <f t="shared" si="10"/>
        <v>1.0002294981640145</v>
      </c>
      <c r="BE32" s="5">
        <f t="shared" si="10"/>
        <v>0.9986983516293643</v>
      </c>
      <c r="BF32" s="5">
        <f t="shared" si="10"/>
        <v>1.3066500231532747</v>
      </c>
      <c r="BG32" s="5">
        <f t="shared" si="10"/>
        <v>0.9993370898243289</v>
      </c>
      <c r="BH32" s="5">
        <f t="shared" si="10"/>
        <v>1.00007031494704</v>
      </c>
      <c r="BI32" s="5">
        <f t="shared" si="10"/>
        <v>1.0292312942493507</v>
      </c>
    </row>
    <row r="33" spans="1:61" s="8" customFormat="1" ht="12.75" customHeight="1">
      <c r="A33" s="22">
        <v>16</v>
      </c>
      <c r="B33" s="16" t="s">
        <v>78</v>
      </c>
      <c r="C33" s="44">
        <v>13553</v>
      </c>
      <c r="D33" s="44">
        <v>514</v>
      </c>
      <c r="E33" s="45">
        <v>41753</v>
      </c>
      <c r="F33" s="44">
        <v>21603</v>
      </c>
      <c r="G33" s="45">
        <v>142</v>
      </c>
      <c r="H33" s="44">
        <v>3662</v>
      </c>
      <c r="I33" s="44">
        <v>13700</v>
      </c>
      <c r="J33" s="44">
        <v>21031</v>
      </c>
      <c r="K33" s="44">
        <v>5583</v>
      </c>
      <c r="L33" s="44">
        <v>4949</v>
      </c>
      <c r="M33" s="44">
        <v>42100</v>
      </c>
      <c r="N33" s="44">
        <v>12670</v>
      </c>
      <c r="O33" s="44">
        <v>6200</v>
      </c>
      <c r="P33" s="44">
        <v>25700</v>
      </c>
      <c r="Q33" s="44">
        <v>15850</v>
      </c>
      <c r="R33" s="44">
        <v>19964</v>
      </c>
      <c r="S33" s="44">
        <v>67947</v>
      </c>
      <c r="T33" s="44">
        <v>8379</v>
      </c>
      <c r="U33" s="44">
        <v>104661</v>
      </c>
      <c r="V33" s="44">
        <v>9370</v>
      </c>
      <c r="W33" s="44">
        <v>19281</v>
      </c>
      <c r="X33" s="44">
        <v>19672</v>
      </c>
      <c r="Y33" s="44">
        <v>11000</v>
      </c>
      <c r="Z33" s="44">
        <v>23900</v>
      </c>
      <c r="AA33" s="45">
        <v>8874</v>
      </c>
      <c r="AB33" s="44">
        <v>10109</v>
      </c>
      <c r="AC33" s="44">
        <v>8309</v>
      </c>
      <c r="AD33" s="44">
        <v>18268</v>
      </c>
      <c r="AE33" s="44">
        <v>63800</v>
      </c>
      <c r="AF33" s="44">
        <v>396</v>
      </c>
      <c r="AG33" s="44">
        <v>5271</v>
      </c>
      <c r="AH33" s="44">
        <v>5400</v>
      </c>
      <c r="AI33" s="44">
        <v>20823</v>
      </c>
      <c r="AJ33" s="44">
        <v>10086</v>
      </c>
      <c r="AK33" s="44">
        <v>7600</v>
      </c>
      <c r="AL33" s="44">
        <v>14927</v>
      </c>
      <c r="AM33" s="44">
        <v>2286</v>
      </c>
      <c r="AN33" s="44">
        <v>22499</v>
      </c>
      <c r="AO33" s="44">
        <v>14939</v>
      </c>
      <c r="AP33" s="44">
        <v>1091</v>
      </c>
      <c r="AQ33" s="45">
        <v>11900</v>
      </c>
      <c r="AR33" s="45">
        <v>5920</v>
      </c>
      <c r="AS33" s="45">
        <v>4574</v>
      </c>
      <c r="AT33" s="45">
        <v>1245</v>
      </c>
      <c r="AU33" s="45">
        <v>6439</v>
      </c>
      <c r="AV33" s="45">
        <v>47988</v>
      </c>
      <c r="AW33" s="45">
        <v>6791</v>
      </c>
      <c r="AX33" s="45">
        <v>6500</v>
      </c>
      <c r="AY33" s="45">
        <v>2171</v>
      </c>
      <c r="AZ33" s="45">
        <v>7168</v>
      </c>
      <c r="BA33" s="45">
        <v>10486</v>
      </c>
      <c r="BB33" s="45">
        <v>14163</v>
      </c>
      <c r="BC33" s="45">
        <v>4095</v>
      </c>
      <c r="BD33" s="45">
        <v>2969</v>
      </c>
      <c r="BE33" s="45">
        <v>9225</v>
      </c>
      <c r="BF33" s="45">
        <v>2457</v>
      </c>
      <c r="BG33" s="45">
        <v>1245</v>
      </c>
      <c r="BH33" s="45">
        <v>7034</v>
      </c>
      <c r="BI33" s="44">
        <f>SUM(C33:BH33)</f>
        <v>880232</v>
      </c>
    </row>
    <row r="34" spans="1:61" s="8" customFormat="1" ht="12.75" customHeight="1">
      <c r="A34" s="22">
        <v>17</v>
      </c>
      <c r="B34" s="16" t="s">
        <v>79</v>
      </c>
      <c r="C34" s="44">
        <v>22502</v>
      </c>
      <c r="D34" s="44">
        <v>1641</v>
      </c>
      <c r="E34" s="45">
        <v>21195</v>
      </c>
      <c r="F34" s="44">
        <v>7087</v>
      </c>
      <c r="G34" s="45">
        <v>2242</v>
      </c>
      <c r="H34" s="44">
        <v>13812</v>
      </c>
      <c r="I34" s="44">
        <v>200</v>
      </c>
      <c r="J34" s="44">
        <v>177</v>
      </c>
      <c r="K34" s="44">
        <v>7056</v>
      </c>
      <c r="L34" s="44">
        <v>14450</v>
      </c>
      <c r="M34" s="44">
        <v>42400</v>
      </c>
      <c r="N34" s="44">
        <v>5</v>
      </c>
      <c r="O34" s="44">
        <v>0</v>
      </c>
      <c r="P34" s="44">
        <v>300</v>
      </c>
      <c r="Q34" s="44">
        <v>0</v>
      </c>
      <c r="R34" s="44">
        <v>10350</v>
      </c>
      <c r="S34" s="44">
        <v>99172</v>
      </c>
      <c r="T34" s="44">
        <v>4991</v>
      </c>
      <c r="U34" s="44">
        <v>54996</v>
      </c>
      <c r="V34" s="44">
        <v>17590</v>
      </c>
      <c r="W34" s="44">
        <v>12838</v>
      </c>
      <c r="X34" s="44">
        <v>19833</v>
      </c>
      <c r="Y34" s="44">
        <v>28700</v>
      </c>
      <c r="Z34" s="44">
        <v>70300</v>
      </c>
      <c r="AA34" s="45">
        <v>28</v>
      </c>
      <c r="AB34" s="44">
        <v>59006</v>
      </c>
      <c r="AC34" s="44">
        <v>8</v>
      </c>
      <c r="AD34" s="44">
        <v>65985</v>
      </c>
      <c r="AE34" s="44">
        <v>136600</v>
      </c>
      <c r="AF34" s="44">
        <v>100</v>
      </c>
      <c r="AG34" s="44">
        <v>1</v>
      </c>
      <c r="AH34" s="44">
        <v>0</v>
      </c>
      <c r="AI34" s="44">
        <v>11339</v>
      </c>
      <c r="AJ34" s="44">
        <v>47525</v>
      </c>
      <c r="AK34" s="44">
        <v>100</v>
      </c>
      <c r="AL34" s="44">
        <v>14900</v>
      </c>
      <c r="AM34" s="44">
        <v>11</v>
      </c>
      <c r="AN34" s="44">
        <v>109655</v>
      </c>
      <c r="AO34" s="44">
        <v>13409</v>
      </c>
      <c r="AP34" s="44">
        <v>2759</v>
      </c>
      <c r="AQ34" s="45">
        <v>47500</v>
      </c>
      <c r="AR34" s="45">
        <v>600</v>
      </c>
      <c r="AS34" s="45">
        <v>0</v>
      </c>
      <c r="AT34" s="45">
        <v>3163</v>
      </c>
      <c r="AU34" s="45">
        <v>37647</v>
      </c>
      <c r="AV34" s="45">
        <v>119530</v>
      </c>
      <c r="AW34" s="45">
        <v>782</v>
      </c>
      <c r="AX34" s="45">
        <v>10</v>
      </c>
      <c r="AY34" s="45">
        <v>5726</v>
      </c>
      <c r="AZ34" s="45">
        <v>8498</v>
      </c>
      <c r="BA34" s="45">
        <v>17454</v>
      </c>
      <c r="BB34" s="45">
        <v>5469</v>
      </c>
      <c r="BC34" s="45">
        <v>25762</v>
      </c>
      <c r="BD34" s="45">
        <v>840</v>
      </c>
      <c r="BE34" s="45">
        <v>99</v>
      </c>
      <c r="BF34" s="45">
        <v>100</v>
      </c>
      <c r="BG34" s="45">
        <v>1731</v>
      </c>
      <c r="BH34" s="45">
        <v>14930</v>
      </c>
      <c r="BI34" s="44">
        <f>SUM(C34:BH34)</f>
        <v>1203104</v>
      </c>
    </row>
    <row r="35" spans="1:61" ht="12.75" customHeight="1">
      <c r="A35" s="22">
        <v>18</v>
      </c>
      <c r="B35" s="16" t="s">
        <v>80</v>
      </c>
      <c r="C35" s="44">
        <v>137992</v>
      </c>
      <c r="D35" s="44">
        <v>15499</v>
      </c>
      <c r="E35" s="45">
        <v>350829</v>
      </c>
      <c r="F35" s="44">
        <v>180074</v>
      </c>
      <c r="G35" s="45">
        <v>10767</v>
      </c>
      <c r="H35" s="44">
        <v>69019</v>
      </c>
      <c r="I35" s="44">
        <v>111100</v>
      </c>
      <c r="J35" s="44">
        <v>102272</v>
      </c>
      <c r="K35" s="44">
        <v>74677</v>
      </c>
      <c r="L35" s="44">
        <v>59311</v>
      </c>
      <c r="M35" s="44">
        <v>44000</v>
      </c>
      <c r="N35" s="44">
        <v>84567</v>
      </c>
      <c r="O35" s="44">
        <v>163700</v>
      </c>
      <c r="P35" s="44">
        <v>252500</v>
      </c>
      <c r="Q35" s="44">
        <v>52474</v>
      </c>
      <c r="R35" s="44">
        <v>24006</v>
      </c>
      <c r="S35" s="44">
        <v>674544</v>
      </c>
      <c r="T35" s="44">
        <v>162122</v>
      </c>
      <c r="U35" s="44">
        <v>147587</v>
      </c>
      <c r="V35" s="44">
        <v>185584</v>
      </c>
      <c r="W35" s="44">
        <v>255043</v>
      </c>
      <c r="X35" s="44">
        <v>119480</v>
      </c>
      <c r="Y35" s="44">
        <v>102200</v>
      </c>
      <c r="Z35" s="44">
        <v>47200</v>
      </c>
      <c r="AA35" s="45">
        <v>68393</v>
      </c>
      <c r="AB35" s="44">
        <v>168181</v>
      </c>
      <c r="AC35" s="44">
        <v>50288</v>
      </c>
      <c r="AD35" s="44">
        <v>248359</v>
      </c>
      <c r="AE35" s="44">
        <v>639000</v>
      </c>
      <c r="AF35" s="44">
        <v>31862</v>
      </c>
      <c r="AG35" s="44">
        <v>108842</v>
      </c>
      <c r="AH35" s="44">
        <v>49500</v>
      </c>
      <c r="AI35" s="44">
        <v>94557</v>
      </c>
      <c r="AJ35" s="44">
        <v>145157</v>
      </c>
      <c r="AK35" s="44">
        <v>19800</v>
      </c>
      <c r="AL35" s="44">
        <v>45053</v>
      </c>
      <c r="AM35" s="44">
        <v>34639</v>
      </c>
      <c r="AN35" s="44">
        <v>380560</v>
      </c>
      <c r="AO35" s="44">
        <v>159927</v>
      </c>
      <c r="AP35" s="44">
        <v>25486</v>
      </c>
      <c r="AQ35" s="45">
        <v>394200</v>
      </c>
      <c r="AR35" s="45">
        <v>38922</v>
      </c>
      <c r="AS35" s="45">
        <v>6633</v>
      </c>
      <c r="AT35" s="45">
        <v>67212</v>
      </c>
      <c r="AU35" s="45">
        <v>55736</v>
      </c>
      <c r="AV35" s="45">
        <v>371886</v>
      </c>
      <c r="AW35" s="45">
        <v>34580</v>
      </c>
      <c r="AX35" s="45">
        <v>14490</v>
      </c>
      <c r="AY35" s="45">
        <v>83288</v>
      </c>
      <c r="AZ35" s="45">
        <v>115138</v>
      </c>
      <c r="BA35" s="45">
        <v>168358</v>
      </c>
      <c r="BB35" s="45">
        <v>120958</v>
      </c>
      <c r="BC35" s="45">
        <v>166001</v>
      </c>
      <c r="BD35" s="45">
        <v>16518</v>
      </c>
      <c r="BE35" s="45">
        <v>61043</v>
      </c>
      <c r="BF35" s="45">
        <v>14221</v>
      </c>
      <c r="BG35" s="45">
        <v>48789</v>
      </c>
      <c r="BH35" s="45">
        <v>171086</v>
      </c>
      <c r="BI35" s="44">
        <f>SUM(C35:BH35)</f>
        <v>7645210</v>
      </c>
    </row>
    <row r="36" spans="1:61" ht="12.75" customHeight="1">
      <c r="A36" s="22">
        <v>19</v>
      </c>
      <c r="B36" s="16" t="s">
        <v>81</v>
      </c>
      <c r="C36" s="44">
        <v>0</v>
      </c>
      <c r="D36" s="44">
        <v>0</v>
      </c>
      <c r="E36" s="45">
        <v>41144</v>
      </c>
      <c r="F36" s="44">
        <v>0</v>
      </c>
      <c r="G36" s="45">
        <v>0</v>
      </c>
      <c r="H36" s="44">
        <v>10000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60499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25400</v>
      </c>
      <c r="Z36" s="44">
        <v>0</v>
      </c>
      <c r="AA36" s="45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2060</v>
      </c>
      <c r="AN36" s="44">
        <v>107859</v>
      </c>
      <c r="AO36" s="44">
        <v>0</v>
      </c>
      <c r="AP36" s="44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4">
        <f>SUM(C36:BH36)</f>
        <v>246962</v>
      </c>
    </row>
    <row r="37" spans="1:61" ht="12.75" customHeight="1">
      <c r="A37" s="24"/>
      <c r="B37" s="19" t="s">
        <v>82</v>
      </c>
      <c r="C37" s="46">
        <v>174047</v>
      </c>
      <c r="D37" s="46">
        <v>17654</v>
      </c>
      <c r="E37" s="47">
        <v>454921</v>
      </c>
      <c r="F37" s="46">
        <v>208764</v>
      </c>
      <c r="G37" s="47">
        <v>13151</v>
      </c>
      <c r="H37" s="46">
        <v>96493</v>
      </c>
      <c r="I37" s="46">
        <v>125000</v>
      </c>
      <c r="J37" s="46">
        <v>123480</v>
      </c>
      <c r="K37" s="46">
        <v>87316</v>
      </c>
      <c r="L37" s="46">
        <v>78710</v>
      </c>
      <c r="M37" s="46">
        <v>128500</v>
      </c>
      <c r="N37" s="46">
        <v>97242</v>
      </c>
      <c r="O37" s="46">
        <v>169900</v>
      </c>
      <c r="P37" s="46">
        <v>278500</v>
      </c>
      <c r="Q37" s="46">
        <v>68324</v>
      </c>
      <c r="R37" s="46">
        <v>54320</v>
      </c>
      <c r="S37" s="46">
        <v>902162</v>
      </c>
      <c r="T37" s="46">
        <v>175492</v>
      </c>
      <c r="U37" s="46">
        <v>307244</v>
      </c>
      <c r="V37" s="46">
        <v>212544</v>
      </c>
      <c r="W37" s="46">
        <v>287162</v>
      </c>
      <c r="X37" s="46">
        <v>158985</v>
      </c>
      <c r="Y37" s="46">
        <v>167300</v>
      </c>
      <c r="Z37" s="46">
        <v>141400</v>
      </c>
      <c r="AA37" s="47">
        <v>77295</v>
      </c>
      <c r="AB37" s="46">
        <v>237296</v>
      </c>
      <c r="AC37" s="46">
        <v>58605</v>
      </c>
      <c r="AD37" s="46">
        <v>332612</v>
      </c>
      <c r="AE37" s="46">
        <v>839400</v>
      </c>
      <c r="AF37" s="46">
        <v>32358</v>
      </c>
      <c r="AG37" s="46">
        <v>0</v>
      </c>
      <c r="AH37" s="46">
        <v>54900</v>
      </c>
      <c r="AI37" s="46">
        <v>126719</v>
      </c>
      <c r="AJ37" s="46">
        <v>202768</v>
      </c>
      <c r="AK37" s="46">
        <v>27500</v>
      </c>
      <c r="AL37" s="46">
        <v>74880</v>
      </c>
      <c r="AM37" s="46">
        <v>38996</v>
      </c>
      <c r="AN37" s="46">
        <v>620573</v>
      </c>
      <c r="AO37" s="46">
        <v>0</v>
      </c>
      <c r="AP37" s="46">
        <v>29336</v>
      </c>
      <c r="AQ37" s="47">
        <v>453600</v>
      </c>
      <c r="AR37" s="47">
        <v>45442</v>
      </c>
      <c r="AS37" s="47">
        <v>11207</v>
      </c>
      <c r="AT37" s="47">
        <v>71620</v>
      </c>
      <c r="AU37" s="47">
        <v>99822</v>
      </c>
      <c r="AV37" s="47">
        <v>539404</v>
      </c>
      <c r="AW37" s="47">
        <v>42153</v>
      </c>
      <c r="AX37" s="47">
        <v>21000</v>
      </c>
      <c r="AY37" s="47">
        <v>91185</v>
      </c>
      <c r="AZ37" s="47">
        <v>130804</v>
      </c>
      <c r="BA37" s="47">
        <v>196298</v>
      </c>
      <c r="BB37" s="47">
        <v>140590</v>
      </c>
      <c r="BC37" s="47">
        <v>195858</v>
      </c>
      <c r="BD37" s="47">
        <v>20327</v>
      </c>
      <c r="BE37" s="47">
        <v>70367</v>
      </c>
      <c r="BF37" s="47">
        <v>16778</v>
      </c>
      <c r="BG37" s="47">
        <v>51765</v>
      </c>
      <c r="BH37" s="47">
        <v>193050</v>
      </c>
      <c r="BI37" s="48">
        <f>SUM(C37:BH37)</f>
        <v>9673119</v>
      </c>
    </row>
    <row r="38" spans="1:61" ht="12.75" customHeight="1">
      <c r="A38" s="25"/>
      <c r="B38" s="15" t="s">
        <v>83</v>
      </c>
      <c r="C38" s="10">
        <v>42.750050966897305</v>
      </c>
      <c r="D38" s="10">
        <v>30.322392263959742</v>
      </c>
      <c r="E38" s="35">
        <v>44.61641364930509</v>
      </c>
      <c r="F38" s="10">
        <v>14.893055414858814</v>
      </c>
      <c r="G38" s="35">
        <v>253.78232342724817</v>
      </c>
      <c r="H38" s="10">
        <v>24.819690515875465</v>
      </c>
      <c r="I38" s="10">
        <v>26.35462787265444</v>
      </c>
      <c r="J38" s="10">
        <v>14.000285720116738</v>
      </c>
      <c r="K38" s="10">
        <v>30.924410224081207</v>
      </c>
      <c r="L38" s="10">
        <v>17.359564191349993</v>
      </c>
      <c r="M38" s="10">
        <v>39.32068543451652</v>
      </c>
      <c r="N38" s="10">
        <v>18.751156978896706</v>
      </c>
      <c r="O38" s="10">
        <v>31.900112654900486</v>
      </c>
      <c r="P38" s="10">
        <v>29.536536218050696</v>
      </c>
      <c r="Q38" s="10">
        <v>20.327445502607723</v>
      </c>
      <c r="R38" s="10">
        <v>11.136556073338896</v>
      </c>
      <c r="S38" s="10">
        <v>23.289647700198856</v>
      </c>
      <c r="T38" s="10">
        <v>75.16683085621278</v>
      </c>
      <c r="U38" s="10">
        <v>12.437985966358285</v>
      </c>
      <c r="V38" s="10">
        <v>29.523280364484943</v>
      </c>
      <c r="W38" s="10">
        <v>24.582504391536748</v>
      </c>
      <c r="X38" s="10">
        <v>16.763955992045332</v>
      </c>
      <c r="Y38" s="10">
        <v>32.42876526458616</v>
      </c>
      <c r="Z38" s="10">
        <v>30.149253731343283</v>
      </c>
      <c r="AA38" s="35">
        <v>36.015152503517875</v>
      </c>
      <c r="AB38" s="10">
        <v>22.17937274218498</v>
      </c>
      <c r="AC38" s="10">
        <v>37.743929928511626</v>
      </c>
      <c r="AD38" s="10">
        <v>27.132442492472777</v>
      </c>
      <c r="AE38" s="10">
        <v>31.040603505657867</v>
      </c>
      <c r="AF38" s="10">
        <v>36.311200386026734</v>
      </c>
      <c r="AG38" s="10">
        <v>0</v>
      </c>
      <c r="AH38" s="10">
        <v>41.34036144578313</v>
      </c>
      <c r="AI38" s="10">
        <v>25.646635471649233</v>
      </c>
      <c r="AJ38" s="10">
        <v>31.176994266402406</v>
      </c>
      <c r="AK38" s="10">
        <v>24.466192170818506</v>
      </c>
      <c r="AL38" s="10">
        <v>15.416447916988357</v>
      </c>
      <c r="AM38" s="10">
        <v>53.20490081043469</v>
      </c>
      <c r="AN38" s="10">
        <v>30.258436624930702</v>
      </c>
      <c r="AO38" s="10">
        <v>0</v>
      </c>
      <c r="AP38" s="10">
        <v>23.49041117828402</v>
      </c>
      <c r="AQ38" s="35">
        <v>23.72012759504262</v>
      </c>
      <c r="AR38" s="35">
        <v>33.26793270568253</v>
      </c>
      <c r="AS38" s="35">
        <v>10.71148662856269</v>
      </c>
      <c r="AT38" s="35">
        <v>40.86080397996326</v>
      </c>
      <c r="AU38" s="35">
        <v>23.141764228584677</v>
      </c>
      <c r="AV38" s="35">
        <v>39.89382434274413</v>
      </c>
      <c r="AW38" s="35">
        <v>36.22792316617249</v>
      </c>
      <c r="AX38" s="35">
        <v>13.990672884743505</v>
      </c>
      <c r="AY38" s="35">
        <v>27.835863496356627</v>
      </c>
      <c r="AZ38" s="35">
        <v>34.440503742788906</v>
      </c>
      <c r="BA38" s="35">
        <v>33.96170921006647</v>
      </c>
      <c r="BB38" s="35">
        <v>33.24033573708476</v>
      </c>
      <c r="BC38" s="35">
        <v>43.76861794250087</v>
      </c>
      <c r="BD38" s="35">
        <v>30.530189246019823</v>
      </c>
      <c r="BE38" s="35">
        <v>51.18046665890842</v>
      </c>
      <c r="BF38" s="35">
        <v>46.71585688431018</v>
      </c>
      <c r="BG38" s="35">
        <v>58.029908972691814</v>
      </c>
      <c r="BH38" s="35">
        <v>70.99488454367261</v>
      </c>
      <c r="BI38" s="10">
        <f>BI36/BI35*100</f>
        <v>3.230284060215481</v>
      </c>
    </row>
    <row r="39" spans="1:61" ht="12.75" customHeight="1">
      <c r="A39" s="22">
        <v>20</v>
      </c>
      <c r="B39" s="16" t="s">
        <v>81</v>
      </c>
      <c r="C39" s="9">
        <v>0</v>
      </c>
      <c r="D39" s="9">
        <v>0</v>
      </c>
      <c r="E39" s="34">
        <v>41144</v>
      </c>
      <c r="F39" s="9">
        <v>0</v>
      </c>
      <c r="G39" s="34">
        <v>0</v>
      </c>
      <c r="H39" s="9">
        <v>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60499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25400</v>
      </c>
      <c r="Z39" s="9">
        <v>0</v>
      </c>
      <c r="AA39" s="34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2060</v>
      </c>
      <c r="AN39" s="9">
        <v>107859</v>
      </c>
      <c r="AO39" s="9">
        <v>0</v>
      </c>
      <c r="AP39" s="9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9">
        <f>SUM(C39:BH39)</f>
        <v>246962</v>
      </c>
    </row>
    <row r="40" spans="1:61" ht="12.75" customHeight="1">
      <c r="A40" s="22">
        <v>21</v>
      </c>
      <c r="B40" s="16" t="s">
        <v>84</v>
      </c>
      <c r="C40" s="9">
        <v>87700</v>
      </c>
      <c r="D40" s="9">
        <v>0</v>
      </c>
      <c r="E40" s="34">
        <v>4194</v>
      </c>
      <c r="F40" s="9">
        <v>43000</v>
      </c>
      <c r="G40" s="34">
        <v>0</v>
      </c>
      <c r="H40" s="9">
        <v>300</v>
      </c>
      <c r="I40" s="9">
        <v>31700</v>
      </c>
      <c r="J40" s="9">
        <v>3000</v>
      </c>
      <c r="K40" s="9">
        <v>0</v>
      </c>
      <c r="L40" s="9">
        <v>0</v>
      </c>
      <c r="M40" s="9">
        <v>0</v>
      </c>
      <c r="N40" s="9">
        <v>1320</v>
      </c>
      <c r="O40" s="9">
        <v>147500</v>
      </c>
      <c r="P40" s="9">
        <v>0</v>
      </c>
      <c r="Q40" s="9">
        <v>0</v>
      </c>
      <c r="R40" s="9">
        <v>300</v>
      </c>
      <c r="S40" s="9">
        <v>0</v>
      </c>
      <c r="T40" s="9">
        <v>300</v>
      </c>
      <c r="U40" s="9">
        <v>191801</v>
      </c>
      <c r="V40" s="9">
        <v>0</v>
      </c>
      <c r="W40" s="9">
        <v>10500</v>
      </c>
      <c r="X40" s="9">
        <v>0</v>
      </c>
      <c r="Y40" s="9">
        <v>3500</v>
      </c>
      <c r="Z40" s="9">
        <v>0</v>
      </c>
      <c r="AA40" s="34">
        <v>0</v>
      </c>
      <c r="AB40" s="9">
        <v>74130</v>
      </c>
      <c r="AC40" s="9">
        <v>0</v>
      </c>
      <c r="AD40" s="9">
        <v>9519</v>
      </c>
      <c r="AE40" s="9">
        <v>0</v>
      </c>
      <c r="AF40" s="9">
        <v>0</v>
      </c>
      <c r="AG40" s="9">
        <v>200</v>
      </c>
      <c r="AH40" s="9">
        <v>0</v>
      </c>
      <c r="AI40" s="9">
        <v>130</v>
      </c>
      <c r="AJ40" s="9">
        <v>200</v>
      </c>
      <c r="AK40" s="9">
        <v>0</v>
      </c>
      <c r="AL40" s="9">
        <v>20000</v>
      </c>
      <c r="AM40" s="9">
        <v>0</v>
      </c>
      <c r="AN40" s="9">
        <v>19234</v>
      </c>
      <c r="AO40" s="9">
        <v>0</v>
      </c>
      <c r="AP40" s="9">
        <v>0</v>
      </c>
      <c r="AQ40" s="34">
        <v>1363100</v>
      </c>
      <c r="AR40" s="34">
        <v>0</v>
      </c>
      <c r="AS40" s="34">
        <v>0</v>
      </c>
      <c r="AT40" s="34">
        <v>0</v>
      </c>
      <c r="AU40" s="34">
        <v>0</v>
      </c>
      <c r="AV40" s="34">
        <v>135000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9">
        <f>SUM(C40:BH40)</f>
        <v>2146628</v>
      </c>
    </row>
    <row r="41" spans="1:61" ht="12.75" customHeight="1">
      <c r="A41" s="22">
        <v>22</v>
      </c>
      <c r="B41" s="16" t="s">
        <v>105</v>
      </c>
      <c r="C41" s="9">
        <v>0</v>
      </c>
      <c r="D41" s="9">
        <v>0</v>
      </c>
      <c r="E41" s="34">
        <v>0</v>
      </c>
      <c r="F41" s="9">
        <v>0</v>
      </c>
      <c r="G41" s="34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34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9">
        <f>SUM(C41:BF41)</f>
        <v>0</v>
      </c>
    </row>
    <row r="42" spans="1:61" ht="12.75" customHeight="1">
      <c r="A42" s="22">
        <v>23</v>
      </c>
      <c r="B42" s="16" t="s">
        <v>85</v>
      </c>
      <c r="C42" s="9">
        <v>0</v>
      </c>
      <c r="D42" s="9">
        <v>0</v>
      </c>
      <c r="E42" s="34">
        <v>161000</v>
      </c>
      <c r="F42" s="9">
        <v>0</v>
      </c>
      <c r="G42" s="34">
        <v>3801</v>
      </c>
      <c r="H42" s="9">
        <v>0</v>
      </c>
      <c r="I42" s="9">
        <v>0</v>
      </c>
      <c r="J42" s="9">
        <v>0</v>
      </c>
      <c r="K42" s="9">
        <v>0</v>
      </c>
      <c r="L42" s="9">
        <v>27300</v>
      </c>
      <c r="M42" s="9">
        <v>0</v>
      </c>
      <c r="N42" s="9">
        <v>0</v>
      </c>
      <c r="O42" s="9">
        <v>0</v>
      </c>
      <c r="P42" s="9">
        <v>0</v>
      </c>
      <c r="Q42" s="9">
        <v>5000</v>
      </c>
      <c r="R42" s="9">
        <v>0</v>
      </c>
      <c r="S42" s="9">
        <v>251006</v>
      </c>
      <c r="T42" s="9">
        <v>0</v>
      </c>
      <c r="U42" s="9">
        <v>0</v>
      </c>
      <c r="V42" s="9">
        <v>0</v>
      </c>
      <c r="W42" s="9">
        <v>24100</v>
      </c>
      <c r="X42" s="9">
        <v>35000</v>
      </c>
      <c r="Y42" s="9">
        <v>0</v>
      </c>
      <c r="Z42" s="9">
        <v>0</v>
      </c>
      <c r="AA42" s="34">
        <v>0</v>
      </c>
      <c r="AB42" s="9">
        <v>0</v>
      </c>
      <c r="AC42" s="9">
        <v>0</v>
      </c>
      <c r="AD42" s="9">
        <v>285000</v>
      </c>
      <c r="AE42" s="9">
        <v>146200</v>
      </c>
      <c r="AF42" s="9">
        <v>10000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203148</v>
      </c>
      <c r="AO42" s="9">
        <v>0</v>
      </c>
      <c r="AP42" s="9">
        <v>0</v>
      </c>
      <c r="AQ42" s="34">
        <v>50000</v>
      </c>
      <c r="AR42" s="34">
        <v>0</v>
      </c>
      <c r="AS42" s="34">
        <v>0</v>
      </c>
      <c r="AT42" s="34">
        <v>0</v>
      </c>
      <c r="AU42" s="34">
        <v>500</v>
      </c>
      <c r="AV42" s="34">
        <v>43063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10000</v>
      </c>
      <c r="BG42" s="34">
        <v>0</v>
      </c>
      <c r="BH42" s="34">
        <v>0</v>
      </c>
      <c r="BI42" s="9">
        <f>SUM(C42:BH42)</f>
        <v>1255118</v>
      </c>
    </row>
    <row r="43" spans="1:61" ht="12.75" customHeight="1">
      <c r="A43" s="25"/>
      <c r="B43" s="19" t="s">
        <v>86</v>
      </c>
      <c r="C43" s="49">
        <f>SUM(C39:C42)</f>
        <v>87700</v>
      </c>
      <c r="D43" s="49">
        <f aca="true" t="shared" si="11" ref="D43:BI43">SUM(D39:D42)</f>
        <v>0</v>
      </c>
      <c r="E43" s="49">
        <f t="shared" si="11"/>
        <v>206338</v>
      </c>
      <c r="F43" s="49">
        <f t="shared" si="11"/>
        <v>43000</v>
      </c>
      <c r="G43" s="49">
        <f t="shared" si="11"/>
        <v>3801</v>
      </c>
      <c r="H43" s="49">
        <f t="shared" si="11"/>
        <v>10300</v>
      </c>
      <c r="I43" s="49">
        <f t="shared" si="11"/>
        <v>31700</v>
      </c>
      <c r="J43" s="49">
        <f t="shared" si="11"/>
        <v>3000</v>
      </c>
      <c r="K43" s="49">
        <f t="shared" si="11"/>
        <v>0</v>
      </c>
      <c r="L43" s="49">
        <f t="shared" si="11"/>
        <v>27300</v>
      </c>
      <c r="M43" s="49">
        <f t="shared" si="11"/>
        <v>0</v>
      </c>
      <c r="N43" s="49">
        <f t="shared" si="11"/>
        <v>1320</v>
      </c>
      <c r="O43" s="49">
        <f t="shared" si="11"/>
        <v>147500</v>
      </c>
      <c r="P43" s="49">
        <f t="shared" si="11"/>
        <v>0</v>
      </c>
      <c r="Q43" s="49">
        <f t="shared" si="11"/>
        <v>5000</v>
      </c>
      <c r="R43" s="49">
        <f t="shared" si="11"/>
        <v>300</v>
      </c>
      <c r="S43" s="49">
        <f t="shared" si="11"/>
        <v>311505</v>
      </c>
      <c r="T43" s="49">
        <f t="shared" si="11"/>
        <v>300</v>
      </c>
      <c r="U43" s="49">
        <f t="shared" si="11"/>
        <v>191801</v>
      </c>
      <c r="V43" s="49">
        <f t="shared" si="11"/>
        <v>0</v>
      </c>
      <c r="W43" s="49">
        <f t="shared" si="11"/>
        <v>34600</v>
      </c>
      <c r="X43" s="49">
        <f t="shared" si="11"/>
        <v>35000</v>
      </c>
      <c r="Y43" s="49">
        <f t="shared" si="11"/>
        <v>28900</v>
      </c>
      <c r="Z43" s="49">
        <f t="shared" si="11"/>
        <v>0</v>
      </c>
      <c r="AA43" s="49">
        <f t="shared" si="11"/>
        <v>0</v>
      </c>
      <c r="AB43" s="49">
        <f t="shared" si="11"/>
        <v>74130</v>
      </c>
      <c r="AC43" s="49">
        <f t="shared" si="11"/>
        <v>0</v>
      </c>
      <c r="AD43" s="49">
        <f t="shared" si="11"/>
        <v>294519</v>
      </c>
      <c r="AE43" s="49">
        <f t="shared" si="11"/>
        <v>146200</v>
      </c>
      <c r="AF43" s="49">
        <f t="shared" si="11"/>
        <v>10000</v>
      </c>
      <c r="AG43" s="49">
        <f t="shared" si="11"/>
        <v>200</v>
      </c>
      <c r="AH43" s="49">
        <f t="shared" si="11"/>
        <v>0</v>
      </c>
      <c r="AI43" s="49">
        <f t="shared" si="11"/>
        <v>130</v>
      </c>
      <c r="AJ43" s="49">
        <f t="shared" si="11"/>
        <v>200</v>
      </c>
      <c r="AK43" s="49">
        <f t="shared" si="11"/>
        <v>0</v>
      </c>
      <c r="AL43" s="49">
        <f t="shared" si="11"/>
        <v>20000</v>
      </c>
      <c r="AM43" s="49">
        <f t="shared" si="11"/>
        <v>2060</v>
      </c>
      <c r="AN43" s="49">
        <f t="shared" si="11"/>
        <v>330241</v>
      </c>
      <c r="AO43" s="49">
        <f t="shared" si="11"/>
        <v>0</v>
      </c>
      <c r="AP43" s="49">
        <f t="shared" si="11"/>
        <v>0</v>
      </c>
      <c r="AQ43" s="49">
        <f t="shared" si="11"/>
        <v>1413100</v>
      </c>
      <c r="AR43" s="49">
        <f t="shared" si="11"/>
        <v>0</v>
      </c>
      <c r="AS43" s="49">
        <f t="shared" si="11"/>
        <v>0</v>
      </c>
      <c r="AT43" s="49">
        <f t="shared" si="11"/>
        <v>0</v>
      </c>
      <c r="AU43" s="49">
        <f t="shared" si="11"/>
        <v>500</v>
      </c>
      <c r="AV43" s="49">
        <f t="shared" si="11"/>
        <v>178063</v>
      </c>
      <c r="AW43" s="49">
        <f t="shared" si="11"/>
        <v>0</v>
      </c>
      <c r="AX43" s="49">
        <f t="shared" si="11"/>
        <v>0</v>
      </c>
      <c r="AY43" s="49">
        <f t="shared" si="11"/>
        <v>0</v>
      </c>
      <c r="AZ43" s="49">
        <f t="shared" si="11"/>
        <v>0</v>
      </c>
      <c r="BA43" s="49">
        <f t="shared" si="11"/>
        <v>0</v>
      </c>
      <c r="BB43" s="49">
        <f t="shared" si="11"/>
        <v>0</v>
      </c>
      <c r="BC43" s="49">
        <f t="shared" si="11"/>
        <v>0</v>
      </c>
      <c r="BD43" s="49">
        <f t="shared" si="11"/>
        <v>0</v>
      </c>
      <c r="BE43" s="49">
        <f t="shared" si="11"/>
        <v>0</v>
      </c>
      <c r="BF43" s="49">
        <f t="shared" si="11"/>
        <v>10000</v>
      </c>
      <c r="BG43" s="49">
        <f t="shared" si="11"/>
        <v>0</v>
      </c>
      <c r="BH43" s="49">
        <f t="shared" si="11"/>
        <v>0</v>
      </c>
      <c r="BI43" s="49">
        <f t="shared" si="11"/>
        <v>3648708</v>
      </c>
    </row>
    <row r="44" spans="1:61" ht="12.75" customHeight="1">
      <c r="A44" s="25"/>
      <c r="B44" s="19" t="s">
        <v>87</v>
      </c>
      <c r="C44" s="11">
        <f>C43/C7*100</f>
        <v>-25.998434757861784</v>
      </c>
      <c r="D44" s="11">
        <f aca="true" t="shared" si="12" ref="D44:BI44">D43/D7*100</f>
        <v>0</v>
      </c>
      <c r="E44" s="11">
        <f t="shared" si="12"/>
        <v>223.44978449676205</v>
      </c>
      <c r="F44" s="11">
        <f t="shared" si="12"/>
        <v>25.48253853493182</v>
      </c>
      <c r="G44" s="11">
        <f t="shared" si="12"/>
        <v>-6.594150098886228</v>
      </c>
      <c r="H44" s="11">
        <f t="shared" si="12"/>
        <v>-5.203045044225883</v>
      </c>
      <c r="I44" s="11">
        <f t="shared" si="12"/>
        <v>73.04147465437788</v>
      </c>
      <c r="J44" s="11">
        <f t="shared" si="12"/>
        <v>2.3917913720112574</v>
      </c>
      <c r="K44" s="11">
        <f t="shared" si="12"/>
        <v>0</v>
      </c>
      <c r="L44" s="11">
        <f t="shared" si="12"/>
        <v>19.718879563150978</v>
      </c>
      <c r="M44" s="11">
        <f t="shared" si="12"/>
        <v>0</v>
      </c>
      <c r="N44" s="11">
        <f t="shared" si="12"/>
        <v>2.150117279124316</v>
      </c>
      <c r="O44" s="11">
        <f t="shared" si="12"/>
        <v>62.15760640539402</v>
      </c>
      <c r="P44" s="11">
        <f t="shared" si="12"/>
        <v>0</v>
      </c>
      <c r="Q44" s="11">
        <f t="shared" si="12"/>
        <v>9.150637799454623</v>
      </c>
      <c r="R44" s="11">
        <f t="shared" si="12"/>
        <v>0.5922182521665318</v>
      </c>
      <c r="S44" s="11">
        <f t="shared" si="12"/>
        <v>69.39605239707717</v>
      </c>
      <c r="T44" s="11">
        <f t="shared" si="12"/>
        <v>0.22431080505147935</v>
      </c>
      <c r="U44" s="11">
        <f t="shared" si="12"/>
        <v>34.47704987282385</v>
      </c>
      <c r="V44" s="11">
        <f t="shared" si="12"/>
        <v>0</v>
      </c>
      <c r="W44" s="11">
        <f t="shared" si="12"/>
        <v>24.215447495870777</v>
      </c>
      <c r="X44" s="11">
        <f t="shared" si="12"/>
        <v>13.474546581507532</v>
      </c>
      <c r="Y44" s="11">
        <f t="shared" si="12"/>
        <v>42.066957787481805</v>
      </c>
      <c r="Z44" s="11">
        <f t="shared" si="12"/>
        <v>0</v>
      </c>
      <c r="AA44" s="11">
        <f t="shared" si="12"/>
        <v>0</v>
      </c>
      <c r="AB44" s="11">
        <f t="shared" si="12"/>
        <v>62.85186190056298</v>
      </c>
      <c r="AC44" s="11">
        <f t="shared" si="12"/>
        <v>0</v>
      </c>
      <c r="AD44" s="11">
        <f t="shared" si="12"/>
        <v>80.60754186121618</v>
      </c>
      <c r="AE44" s="11">
        <f t="shared" si="12"/>
        <v>45.26315789473684</v>
      </c>
      <c r="AF44" s="11">
        <f t="shared" si="12"/>
        <v>32.90556103981573</v>
      </c>
      <c r="AG44" s="11">
        <f t="shared" si="12"/>
        <v>0.31616054632542406</v>
      </c>
      <c r="AH44" s="11">
        <f t="shared" si="12"/>
        <v>0</v>
      </c>
      <c r="AI44" s="11">
        <f t="shared" si="12"/>
        <v>0.22124646856598248</v>
      </c>
      <c r="AJ44" s="11">
        <f t="shared" si="12"/>
        <v>0.3213367609254499</v>
      </c>
      <c r="AK44" s="11">
        <f t="shared" si="12"/>
        <v>0</v>
      </c>
      <c r="AL44" s="11">
        <f t="shared" si="12"/>
        <v>31.517405487180294</v>
      </c>
      <c r="AM44" s="11">
        <f t="shared" si="12"/>
        <v>16.917138868358382</v>
      </c>
      <c r="AN44" s="11">
        <f t="shared" si="12"/>
        <v>61.36050301190268</v>
      </c>
      <c r="AO44" s="11">
        <f t="shared" si="12"/>
        <v>0</v>
      </c>
      <c r="AP44" s="11">
        <f t="shared" si="12"/>
        <v>0</v>
      </c>
      <c r="AQ44" s="11">
        <f t="shared" si="12"/>
        <v>388.74828060522697</v>
      </c>
      <c r="AR44" s="11">
        <f t="shared" si="12"/>
        <v>0</v>
      </c>
      <c r="AS44" s="11">
        <f t="shared" si="12"/>
        <v>0</v>
      </c>
      <c r="AT44" s="11">
        <f t="shared" si="12"/>
        <v>0</v>
      </c>
      <c r="AU44" s="11">
        <f t="shared" si="12"/>
        <v>0.884548703251601</v>
      </c>
      <c r="AV44" s="11">
        <f t="shared" si="12"/>
        <v>77.26249105070184</v>
      </c>
      <c r="AW44" s="11">
        <f t="shared" si="12"/>
        <v>0</v>
      </c>
      <c r="AX44" s="11">
        <f t="shared" si="12"/>
        <v>0</v>
      </c>
      <c r="AY44" s="11">
        <f t="shared" si="12"/>
        <v>0</v>
      </c>
      <c r="AZ44" s="11">
        <f t="shared" si="12"/>
        <v>0</v>
      </c>
      <c r="BA44" s="11">
        <f t="shared" si="12"/>
        <v>0</v>
      </c>
      <c r="BB44" s="11">
        <f t="shared" si="12"/>
        <v>0</v>
      </c>
      <c r="BC44" s="11">
        <f t="shared" si="12"/>
        <v>0</v>
      </c>
      <c r="BD44" s="11">
        <f t="shared" si="12"/>
        <v>0</v>
      </c>
      <c r="BE44" s="11">
        <f t="shared" si="12"/>
        <v>0</v>
      </c>
      <c r="BF44" s="11">
        <f t="shared" si="12"/>
        <v>29.353058588704943</v>
      </c>
      <c r="BG44" s="11">
        <f t="shared" si="12"/>
        <v>0</v>
      </c>
      <c r="BH44" s="11">
        <f t="shared" si="12"/>
        <v>0</v>
      </c>
      <c r="BI44" s="11">
        <f t="shared" si="12"/>
        <v>64.23312381225668</v>
      </c>
    </row>
    <row r="45" spans="1:61" ht="12.75" customHeight="1">
      <c r="A45" s="25"/>
      <c r="B45" s="15" t="s">
        <v>106</v>
      </c>
      <c r="C45" s="11">
        <f>C40/C7*100</f>
        <v>-25.998434757861784</v>
      </c>
      <c r="D45" s="11">
        <f aca="true" t="shared" si="13" ref="D45:BI45">D40/D7*100</f>
        <v>0</v>
      </c>
      <c r="E45" s="11">
        <f t="shared" si="13"/>
        <v>4.541811959888242</v>
      </c>
      <c r="F45" s="11">
        <f t="shared" si="13"/>
        <v>25.48253853493182</v>
      </c>
      <c r="G45" s="11">
        <f t="shared" si="13"/>
        <v>0</v>
      </c>
      <c r="H45" s="11">
        <f t="shared" si="13"/>
        <v>-0.1515450012881325</v>
      </c>
      <c r="I45" s="11">
        <f t="shared" si="13"/>
        <v>73.04147465437788</v>
      </c>
      <c r="J45" s="11">
        <f t="shared" si="13"/>
        <v>2.3917913720112574</v>
      </c>
      <c r="K45" s="11">
        <f t="shared" si="13"/>
        <v>0</v>
      </c>
      <c r="L45" s="11">
        <f t="shared" si="13"/>
        <v>0</v>
      </c>
      <c r="M45" s="11">
        <f t="shared" si="13"/>
        <v>0</v>
      </c>
      <c r="N45" s="11">
        <f t="shared" si="13"/>
        <v>2.150117279124316</v>
      </c>
      <c r="O45" s="11">
        <f t="shared" si="13"/>
        <v>62.15760640539402</v>
      </c>
      <c r="P45" s="11">
        <f t="shared" si="13"/>
        <v>0</v>
      </c>
      <c r="Q45" s="11">
        <f t="shared" si="13"/>
        <v>0</v>
      </c>
      <c r="R45" s="11">
        <f t="shared" si="13"/>
        <v>0.5922182521665318</v>
      </c>
      <c r="S45" s="11">
        <f t="shared" si="13"/>
        <v>0</v>
      </c>
      <c r="T45" s="11">
        <f t="shared" si="13"/>
        <v>0.22431080505147935</v>
      </c>
      <c r="U45" s="11">
        <f t="shared" si="13"/>
        <v>34.47704987282385</v>
      </c>
      <c r="V45" s="11">
        <f t="shared" si="13"/>
        <v>0</v>
      </c>
      <c r="W45" s="11">
        <f t="shared" si="13"/>
        <v>7.348618459729571</v>
      </c>
      <c r="X45" s="11">
        <f t="shared" si="13"/>
        <v>0</v>
      </c>
      <c r="Y45" s="11">
        <f t="shared" si="13"/>
        <v>5.094614264919942</v>
      </c>
      <c r="Z45" s="11">
        <f t="shared" si="13"/>
        <v>0</v>
      </c>
      <c r="AA45" s="11">
        <f t="shared" si="13"/>
        <v>0</v>
      </c>
      <c r="AB45" s="11">
        <f t="shared" si="13"/>
        <v>62.85186190056298</v>
      </c>
      <c r="AC45" s="11">
        <f t="shared" si="13"/>
        <v>0</v>
      </c>
      <c r="AD45" s="11">
        <f t="shared" si="13"/>
        <v>2.6052756901147864</v>
      </c>
      <c r="AE45" s="11">
        <f t="shared" si="13"/>
        <v>0</v>
      </c>
      <c r="AF45" s="11">
        <f t="shared" si="13"/>
        <v>0</v>
      </c>
      <c r="AG45" s="11">
        <f t="shared" si="13"/>
        <v>0.31616054632542406</v>
      </c>
      <c r="AH45" s="11">
        <f t="shared" si="13"/>
        <v>0</v>
      </c>
      <c r="AI45" s="11">
        <f t="shared" si="13"/>
        <v>0.22124646856598248</v>
      </c>
      <c r="AJ45" s="11">
        <f t="shared" si="13"/>
        <v>0.3213367609254499</v>
      </c>
      <c r="AK45" s="11">
        <f t="shared" si="13"/>
        <v>0</v>
      </c>
      <c r="AL45" s="11">
        <f t="shared" si="13"/>
        <v>31.517405487180294</v>
      </c>
      <c r="AM45" s="11">
        <f t="shared" si="13"/>
        <v>0</v>
      </c>
      <c r="AN45" s="11">
        <f t="shared" si="13"/>
        <v>3.57377768033326</v>
      </c>
      <c r="AO45" s="11">
        <f t="shared" si="13"/>
        <v>0</v>
      </c>
      <c r="AP45" s="11">
        <f t="shared" si="13"/>
        <v>0</v>
      </c>
      <c r="AQ45" s="11">
        <f t="shared" si="13"/>
        <v>374.99312242090787</v>
      </c>
      <c r="AR45" s="11">
        <f t="shared" si="13"/>
        <v>0</v>
      </c>
      <c r="AS45" s="11">
        <f t="shared" si="13"/>
        <v>0</v>
      </c>
      <c r="AT45" s="11">
        <f t="shared" si="13"/>
        <v>0</v>
      </c>
      <c r="AU45" s="11">
        <f t="shared" si="13"/>
        <v>0</v>
      </c>
      <c r="AV45" s="11">
        <f t="shared" si="13"/>
        <v>58.577224307378565</v>
      </c>
      <c r="AW45" s="11">
        <f t="shared" si="13"/>
        <v>0</v>
      </c>
      <c r="AX45" s="11">
        <f t="shared" si="13"/>
        <v>0</v>
      </c>
      <c r="AY45" s="11">
        <f t="shared" si="13"/>
        <v>0</v>
      </c>
      <c r="AZ45" s="11">
        <f t="shared" si="13"/>
        <v>0</v>
      </c>
      <c r="BA45" s="11">
        <f t="shared" si="13"/>
        <v>0</v>
      </c>
      <c r="BB45" s="11">
        <f t="shared" si="13"/>
        <v>0</v>
      </c>
      <c r="BC45" s="11">
        <f t="shared" si="13"/>
        <v>0</v>
      </c>
      <c r="BD45" s="11">
        <f t="shared" si="13"/>
        <v>0</v>
      </c>
      <c r="BE45" s="11">
        <f t="shared" si="13"/>
        <v>0</v>
      </c>
      <c r="BF45" s="11">
        <f t="shared" si="13"/>
        <v>0</v>
      </c>
      <c r="BG45" s="11">
        <f t="shared" si="13"/>
        <v>0</v>
      </c>
      <c r="BH45" s="11">
        <f t="shared" si="13"/>
        <v>0</v>
      </c>
      <c r="BI45" s="11">
        <f t="shared" si="13"/>
        <v>37.78998541479804</v>
      </c>
    </row>
    <row r="46" spans="1:61" ht="12.75" customHeight="1">
      <c r="A46" s="25"/>
      <c r="B46" s="15" t="s">
        <v>107</v>
      </c>
      <c r="C46" s="38">
        <f>C41/C7*100</f>
        <v>0</v>
      </c>
      <c r="D46" s="38">
        <f aca="true" t="shared" si="14" ref="D46:BI46">D41/D7*100</f>
        <v>0</v>
      </c>
      <c r="E46" s="38">
        <f t="shared" si="14"/>
        <v>0</v>
      </c>
      <c r="F46" s="38">
        <f t="shared" si="14"/>
        <v>0</v>
      </c>
      <c r="G46" s="38">
        <f t="shared" si="14"/>
        <v>0</v>
      </c>
      <c r="H46" s="38">
        <f t="shared" si="14"/>
        <v>0</v>
      </c>
      <c r="I46" s="38">
        <f t="shared" si="14"/>
        <v>0</v>
      </c>
      <c r="J46" s="38">
        <f t="shared" si="14"/>
        <v>0</v>
      </c>
      <c r="K46" s="38">
        <f t="shared" si="14"/>
        <v>0</v>
      </c>
      <c r="L46" s="38">
        <f t="shared" si="14"/>
        <v>0</v>
      </c>
      <c r="M46" s="38">
        <f t="shared" si="14"/>
        <v>0</v>
      </c>
      <c r="N46" s="38">
        <f t="shared" si="14"/>
        <v>0</v>
      </c>
      <c r="O46" s="38">
        <f t="shared" si="14"/>
        <v>0</v>
      </c>
      <c r="P46" s="38">
        <f t="shared" si="14"/>
        <v>0</v>
      </c>
      <c r="Q46" s="38">
        <f t="shared" si="14"/>
        <v>0</v>
      </c>
      <c r="R46" s="38">
        <f t="shared" si="14"/>
        <v>0</v>
      </c>
      <c r="S46" s="38">
        <f t="shared" si="14"/>
        <v>0</v>
      </c>
      <c r="T46" s="38">
        <f t="shared" si="14"/>
        <v>0</v>
      </c>
      <c r="U46" s="38">
        <f t="shared" si="14"/>
        <v>0</v>
      </c>
      <c r="V46" s="38">
        <f t="shared" si="14"/>
        <v>0</v>
      </c>
      <c r="W46" s="38">
        <f t="shared" si="14"/>
        <v>0</v>
      </c>
      <c r="X46" s="38">
        <f t="shared" si="14"/>
        <v>0</v>
      </c>
      <c r="Y46" s="38">
        <f t="shared" si="14"/>
        <v>0</v>
      </c>
      <c r="Z46" s="38">
        <f t="shared" si="14"/>
        <v>0</v>
      </c>
      <c r="AA46" s="38">
        <f t="shared" si="14"/>
        <v>0</v>
      </c>
      <c r="AB46" s="38">
        <f t="shared" si="14"/>
        <v>0</v>
      </c>
      <c r="AC46" s="38">
        <f t="shared" si="14"/>
        <v>0</v>
      </c>
      <c r="AD46" s="38">
        <f t="shared" si="14"/>
        <v>0</v>
      </c>
      <c r="AE46" s="38">
        <f t="shared" si="14"/>
        <v>0</v>
      </c>
      <c r="AF46" s="38">
        <f t="shared" si="14"/>
        <v>0</v>
      </c>
      <c r="AG46" s="38">
        <f t="shared" si="14"/>
        <v>0</v>
      </c>
      <c r="AH46" s="38">
        <f t="shared" si="14"/>
        <v>0</v>
      </c>
      <c r="AI46" s="38">
        <f t="shared" si="14"/>
        <v>0</v>
      </c>
      <c r="AJ46" s="38">
        <f t="shared" si="14"/>
        <v>0</v>
      </c>
      <c r="AK46" s="38">
        <f t="shared" si="14"/>
        <v>0</v>
      </c>
      <c r="AL46" s="38">
        <f t="shared" si="14"/>
        <v>0</v>
      </c>
      <c r="AM46" s="38">
        <f t="shared" si="14"/>
        <v>0</v>
      </c>
      <c r="AN46" s="38">
        <f t="shared" si="14"/>
        <v>0</v>
      </c>
      <c r="AO46" s="38">
        <f t="shared" si="14"/>
        <v>0</v>
      </c>
      <c r="AP46" s="38">
        <f t="shared" si="14"/>
        <v>0</v>
      </c>
      <c r="AQ46" s="38">
        <f t="shared" si="14"/>
        <v>0</v>
      </c>
      <c r="AR46" s="38">
        <f t="shared" si="14"/>
        <v>0</v>
      </c>
      <c r="AS46" s="38">
        <f t="shared" si="14"/>
        <v>0</v>
      </c>
      <c r="AT46" s="38">
        <f t="shared" si="14"/>
        <v>0</v>
      </c>
      <c r="AU46" s="38">
        <f t="shared" si="14"/>
        <v>0</v>
      </c>
      <c r="AV46" s="38">
        <f t="shared" si="14"/>
        <v>0</v>
      </c>
      <c r="AW46" s="38">
        <f t="shared" si="14"/>
        <v>0</v>
      </c>
      <c r="AX46" s="38">
        <f t="shared" si="14"/>
        <v>0</v>
      </c>
      <c r="AY46" s="38">
        <f t="shared" si="14"/>
        <v>0</v>
      </c>
      <c r="AZ46" s="38">
        <f t="shared" si="14"/>
        <v>0</v>
      </c>
      <c r="BA46" s="38">
        <f t="shared" si="14"/>
        <v>0</v>
      </c>
      <c r="BB46" s="38">
        <f t="shared" si="14"/>
        <v>0</v>
      </c>
      <c r="BC46" s="38">
        <f t="shared" si="14"/>
        <v>0</v>
      </c>
      <c r="BD46" s="38">
        <f t="shared" si="14"/>
        <v>0</v>
      </c>
      <c r="BE46" s="38">
        <f t="shared" si="14"/>
        <v>0</v>
      </c>
      <c r="BF46" s="38">
        <f t="shared" si="14"/>
        <v>0</v>
      </c>
      <c r="BG46" s="38">
        <f t="shared" si="14"/>
        <v>0</v>
      </c>
      <c r="BH46" s="38">
        <f t="shared" si="14"/>
        <v>0</v>
      </c>
      <c r="BI46" s="38">
        <f t="shared" si="14"/>
        <v>0</v>
      </c>
    </row>
    <row r="47" spans="1:61" ht="12.75">
      <c r="A47" s="23">
        <v>24</v>
      </c>
      <c r="B47" s="12" t="s">
        <v>88</v>
      </c>
      <c r="C47" s="50">
        <v>8454</v>
      </c>
      <c r="D47" s="50">
        <v>9787</v>
      </c>
      <c r="E47" s="51">
        <v>11470</v>
      </c>
      <c r="F47" s="50">
        <v>309</v>
      </c>
      <c r="G47" s="51">
        <v>2750</v>
      </c>
      <c r="H47" s="50">
        <v>26601</v>
      </c>
      <c r="I47" s="50">
        <v>3800</v>
      </c>
      <c r="J47" s="50">
        <v>2295</v>
      </c>
      <c r="K47" s="50">
        <v>166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1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0">
        <f>SUM(C47:BH47)</f>
        <v>65632</v>
      </c>
    </row>
    <row r="48" spans="1:61" ht="12.75">
      <c r="A48" s="22">
        <v>25</v>
      </c>
      <c r="B48" s="20" t="s">
        <v>89</v>
      </c>
      <c r="C48" s="50">
        <v>0</v>
      </c>
      <c r="D48" s="50">
        <v>5435</v>
      </c>
      <c r="E48" s="51">
        <v>0</v>
      </c>
      <c r="F48" s="50">
        <v>77</v>
      </c>
      <c r="G48" s="51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1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/>
      <c r="AP48" s="50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0">
        <f>SUM(C48:BH48)</f>
        <v>5512</v>
      </c>
    </row>
    <row r="49" spans="1:61" ht="12.75">
      <c r="A49" s="24"/>
      <c r="B49" s="15" t="s">
        <v>90</v>
      </c>
      <c r="C49" s="38">
        <f>C47/C10*100</f>
        <v>0.621552292663345</v>
      </c>
      <c r="D49" s="38">
        <f aca="true" t="shared" si="15" ref="D49:BI49">D47/D10*100</f>
        <v>8.243766846361186</v>
      </c>
      <c r="E49" s="38">
        <f t="shared" si="15"/>
        <v>0.8964130971658654</v>
      </c>
      <c r="F49" s="38">
        <f t="shared" si="15"/>
        <v>0.018820932531525062</v>
      </c>
      <c r="G49" s="38">
        <f t="shared" si="15"/>
        <v>1.68099074538186</v>
      </c>
      <c r="H49" s="38">
        <f t="shared" si="15"/>
        <v>3.8313464371978063</v>
      </c>
      <c r="I49" s="38">
        <f t="shared" si="15"/>
        <v>0.6829618979151689</v>
      </c>
      <c r="J49" s="38">
        <f t="shared" si="15"/>
        <v>0.21053326838450806</v>
      </c>
      <c r="K49" s="38">
        <f t="shared" si="15"/>
        <v>0.04883976145012901</v>
      </c>
      <c r="L49" s="38">
        <f t="shared" si="15"/>
        <v>0</v>
      </c>
      <c r="M49" s="38">
        <f t="shared" si="15"/>
        <v>0</v>
      </c>
      <c r="N49" s="38">
        <f t="shared" si="15"/>
        <v>0</v>
      </c>
      <c r="O49" s="38">
        <f t="shared" si="15"/>
        <v>0</v>
      </c>
      <c r="P49" s="38">
        <f t="shared" si="15"/>
        <v>0</v>
      </c>
      <c r="Q49" s="38">
        <f t="shared" si="15"/>
        <v>0</v>
      </c>
      <c r="R49" s="38">
        <f t="shared" si="15"/>
        <v>0</v>
      </c>
      <c r="S49" s="38">
        <f t="shared" si="15"/>
        <v>0</v>
      </c>
      <c r="T49" s="38">
        <f t="shared" si="15"/>
        <v>0</v>
      </c>
      <c r="U49" s="38">
        <f t="shared" si="15"/>
        <v>0</v>
      </c>
      <c r="V49" s="38">
        <f t="shared" si="15"/>
        <v>0</v>
      </c>
      <c r="W49" s="38">
        <f t="shared" si="15"/>
        <v>0</v>
      </c>
      <c r="X49" s="38">
        <f t="shared" si="15"/>
        <v>0</v>
      </c>
      <c r="Y49" s="38">
        <f t="shared" si="15"/>
        <v>0</v>
      </c>
      <c r="Z49" s="38">
        <f t="shared" si="15"/>
        <v>0</v>
      </c>
      <c r="AA49" s="38">
        <f t="shared" si="15"/>
        <v>0</v>
      </c>
      <c r="AB49" s="38">
        <f t="shared" si="15"/>
        <v>0</v>
      </c>
      <c r="AC49" s="38">
        <f t="shared" si="15"/>
        <v>0</v>
      </c>
      <c r="AD49" s="38">
        <f t="shared" si="15"/>
        <v>0</v>
      </c>
      <c r="AE49" s="38">
        <f t="shared" si="15"/>
        <v>0</v>
      </c>
      <c r="AF49" s="38">
        <f t="shared" si="15"/>
        <v>0</v>
      </c>
      <c r="AG49" s="38">
        <f t="shared" si="15"/>
        <v>0</v>
      </c>
      <c r="AH49" s="38">
        <f t="shared" si="15"/>
        <v>0</v>
      </c>
      <c r="AI49" s="38">
        <f t="shared" si="15"/>
        <v>0</v>
      </c>
      <c r="AJ49" s="38">
        <f t="shared" si="15"/>
        <v>0</v>
      </c>
      <c r="AK49" s="38">
        <f t="shared" si="15"/>
        <v>0</v>
      </c>
      <c r="AL49" s="38">
        <f t="shared" si="15"/>
        <v>0</v>
      </c>
      <c r="AM49" s="38">
        <f t="shared" si="15"/>
        <v>0</v>
      </c>
      <c r="AN49" s="38">
        <f t="shared" si="15"/>
        <v>0</v>
      </c>
      <c r="AO49" s="38">
        <f t="shared" si="15"/>
        <v>0</v>
      </c>
      <c r="AP49" s="38">
        <f t="shared" si="15"/>
        <v>0</v>
      </c>
      <c r="AQ49" s="38">
        <f t="shared" si="15"/>
        <v>0</v>
      </c>
      <c r="AR49" s="38">
        <f t="shared" si="15"/>
        <v>0</v>
      </c>
      <c r="AS49" s="38">
        <f t="shared" si="15"/>
        <v>0</v>
      </c>
      <c r="AT49" s="38">
        <f t="shared" si="15"/>
        <v>0</v>
      </c>
      <c r="AU49" s="38">
        <f t="shared" si="15"/>
        <v>0</v>
      </c>
      <c r="AV49" s="38">
        <f t="shared" si="15"/>
        <v>0</v>
      </c>
      <c r="AW49" s="38">
        <f t="shared" si="15"/>
        <v>0</v>
      </c>
      <c r="AX49" s="38">
        <f t="shared" si="15"/>
        <v>0</v>
      </c>
      <c r="AY49" s="38">
        <f t="shared" si="15"/>
        <v>0</v>
      </c>
      <c r="AZ49" s="38">
        <f t="shared" si="15"/>
        <v>0</v>
      </c>
      <c r="BA49" s="38">
        <f t="shared" si="15"/>
        <v>0</v>
      </c>
      <c r="BB49" s="38">
        <f t="shared" si="15"/>
        <v>0</v>
      </c>
      <c r="BC49" s="38">
        <f t="shared" si="15"/>
        <v>0</v>
      </c>
      <c r="BD49" s="38">
        <f t="shared" si="15"/>
        <v>0</v>
      </c>
      <c r="BE49" s="38">
        <f t="shared" si="15"/>
        <v>0</v>
      </c>
      <c r="BF49" s="38">
        <f t="shared" si="15"/>
        <v>0</v>
      </c>
      <c r="BG49" s="38">
        <f t="shared" si="15"/>
        <v>0</v>
      </c>
      <c r="BH49" s="38">
        <f t="shared" si="15"/>
        <v>0</v>
      </c>
      <c r="BI49" s="38">
        <f t="shared" si="15"/>
        <v>0.14054964264259712</v>
      </c>
    </row>
    <row r="50" spans="1:61" ht="12.75">
      <c r="A50" s="24"/>
      <c r="B50" s="15" t="s">
        <v>91</v>
      </c>
      <c r="C50" s="38">
        <f aca="true" t="shared" si="16" ref="C50:K50">C48/C47*100</f>
        <v>0</v>
      </c>
      <c r="D50" s="38">
        <f t="shared" si="16"/>
        <v>55.532849698579746</v>
      </c>
      <c r="E50" s="38">
        <f t="shared" si="16"/>
        <v>0</v>
      </c>
      <c r="F50" s="38">
        <f t="shared" si="16"/>
        <v>24.919093851132686</v>
      </c>
      <c r="G50" s="38">
        <f t="shared" si="16"/>
        <v>0</v>
      </c>
      <c r="H50" s="38">
        <f t="shared" si="16"/>
        <v>0</v>
      </c>
      <c r="I50" s="38">
        <f t="shared" si="16"/>
        <v>0</v>
      </c>
      <c r="J50" s="38">
        <f t="shared" si="16"/>
        <v>0</v>
      </c>
      <c r="K50" s="38">
        <f t="shared" si="16"/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f>BI48/BI47*100</f>
        <v>8.39834227206241</v>
      </c>
    </row>
    <row r="51" spans="1:61" ht="12.75">
      <c r="A51" s="23">
        <v>26</v>
      </c>
      <c r="B51" s="12" t="s">
        <v>92</v>
      </c>
      <c r="C51" s="50">
        <v>38453</v>
      </c>
      <c r="D51" s="50">
        <v>7074</v>
      </c>
      <c r="E51" s="51">
        <v>44610</v>
      </c>
      <c r="F51" s="50">
        <v>74945</v>
      </c>
      <c r="G51" s="51">
        <v>1871</v>
      </c>
      <c r="H51" s="50">
        <v>18469</v>
      </c>
      <c r="I51" s="50">
        <v>22500</v>
      </c>
      <c r="J51" s="50">
        <v>52748</v>
      </c>
      <c r="K51" s="50">
        <v>18177</v>
      </c>
      <c r="L51" s="50">
        <v>22944</v>
      </c>
      <c r="M51" s="50">
        <v>20000</v>
      </c>
      <c r="N51" s="50">
        <v>28272</v>
      </c>
      <c r="O51" s="50">
        <v>34900</v>
      </c>
      <c r="P51" s="50">
        <v>39200</v>
      </c>
      <c r="Q51" s="50">
        <v>21384</v>
      </c>
      <c r="R51" s="50">
        <v>26144</v>
      </c>
      <c r="S51" s="50">
        <v>156587</v>
      </c>
      <c r="T51" s="50">
        <v>15053</v>
      </c>
      <c r="U51" s="50">
        <v>110324</v>
      </c>
      <c r="V51" s="50">
        <v>35518</v>
      </c>
      <c r="W51" s="50">
        <v>58357</v>
      </c>
      <c r="X51" s="50">
        <v>0</v>
      </c>
      <c r="Y51" s="50">
        <v>22300</v>
      </c>
      <c r="Z51" s="50">
        <v>21300</v>
      </c>
      <c r="AA51" s="51">
        <v>9271</v>
      </c>
      <c r="AB51" s="50">
        <v>50936</v>
      </c>
      <c r="AC51" s="50">
        <v>5859</v>
      </c>
      <c r="AD51" s="50">
        <v>68588</v>
      </c>
      <c r="AE51" s="50">
        <v>102000</v>
      </c>
      <c r="AF51" s="50">
        <v>2393</v>
      </c>
      <c r="AG51" s="50">
        <v>17491</v>
      </c>
      <c r="AH51" s="50">
        <v>5800</v>
      </c>
      <c r="AI51" s="50">
        <v>23650</v>
      </c>
      <c r="AJ51" s="50">
        <v>27417</v>
      </c>
      <c r="AK51" s="50">
        <v>6100</v>
      </c>
      <c r="AL51" s="50">
        <v>24643</v>
      </c>
      <c r="AM51" s="50">
        <v>2745</v>
      </c>
      <c r="AN51" s="50">
        <v>31289</v>
      </c>
      <c r="AO51" s="50">
        <v>23448</v>
      </c>
      <c r="AP51" s="50">
        <v>5331</v>
      </c>
      <c r="AQ51" s="51">
        <v>26900</v>
      </c>
      <c r="AR51" s="51">
        <v>4485</v>
      </c>
      <c r="AS51" s="51">
        <v>5704</v>
      </c>
      <c r="AT51" s="51">
        <v>7217</v>
      </c>
      <c r="AU51" s="51">
        <v>19193</v>
      </c>
      <c r="AV51" s="51">
        <v>44674</v>
      </c>
      <c r="AW51" s="51">
        <v>882</v>
      </c>
      <c r="AX51" s="51">
        <v>7161</v>
      </c>
      <c r="AY51" s="51">
        <v>14806</v>
      </c>
      <c r="AZ51" s="51">
        <v>15185</v>
      </c>
      <c r="BA51" s="51">
        <v>25435</v>
      </c>
      <c r="BB51" s="51">
        <v>12151</v>
      </c>
      <c r="BC51" s="51">
        <v>18305</v>
      </c>
      <c r="BD51" s="51">
        <v>1567</v>
      </c>
      <c r="BE51" s="51">
        <v>4533</v>
      </c>
      <c r="BF51" s="51">
        <v>2867</v>
      </c>
      <c r="BG51" s="51">
        <v>3835</v>
      </c>
      <c r="BH51" s="51">
        <v>12453</v>
      </c>
      <c r="BI51" s="50">
        <f>SUM(C51:BH51)</f>
        <v>1525444</v>
      </c>
    </row>
    <row r="52" spans="1:61" ht="12.75">
      <c r="A52" s="22">
        <v>27</v>
      </c>
      <c r="B52" s="21" t="s">
        <v>93</v>
      </c>
      <c r="C52" s="50">
        <v>26965</v>
      </c>
      <c r="D52" s="50">
        <v>2338</v>
      </c>
      <c r="E52" s="51">
        <v>25904</v>
      </c>
      <c r="F52" s="50">
        <v>43867</v>
      </c>
      <c r="G52" s="51">
        <v>2970</v>
      </c>
      <c r="H52" s="50">
        <v>16013</v>
      </c>
      <c r="I52" s="50">
        <v>15100</v>
      </c>
      <c r="J52" s="50">
        <v>30682</v>
      </c>
      <c r="K52" s="50">
        <v>8058</v>
      </c>
      <c r="L52" s="50">
        <v>11196</v>
      </c>
      <c r="M52" s="50">
        <v>8500</v>
      </c>
      <c r="N52" s="50">
        <v>14688</v>
      </c>
      <c r="O52" s="50">
        <v>17600</v>
      </c>
      <c r="P52" s="50">
        <v>24300</v>
      </c>
      <c r="Q52" s="50">
        <v>10883</v>
      </c>
      <c r="R52" s="50">
        <v>12824</v>
      </c>
      <c r="S52" s="50">
        <v>106466</v>
      </c>
      <c r="T52" s="50">
        <v>7715</v>
      </c>
      <c r="U52" s="50">
        <v>60717</v>
      </c>
      <c r="V52" s="50">
        <v>21023</v>
      </c>
      <c r="W52" s="50">
        <v>38255</v>
      </c>
      <c r="X52" s="50">
        <v>0</v>
      </c>
      <c r="Y52" s="50">
        <v>12600</v>
      </c>
      <c r="Z52" s="50">
        <v>17200</v>
      </c>
      <c r="AA52" s="51">
        <v>5254</v>
      </c>
      <c r="AB52" s="50">
        <v>31462</v>
      </c>
      <c r="AC52" s="50">
        <v>3797</v>
      </c>
      <c r="AD52" s="50">
        <v>35670</v>
      </c>
      <c r="AE52" s="50">
        <v>70500</v>
      </c>
      <c r="AF52" s="50">
        <v>1183</v>
      </c>
      <c r="AG52" s="50">
        <v>10762</v>
      </c>
      <c r="AH52" s="50">
        <v>3300</v>
      </c>
      <c r="AI52" s="50">
        <v>13103</v>
      </c>
      <c r="AJ52" s="50">
        <v>19684</v>
      </c>
      <c r="AK52" s="50">
        <v>2500</v>
      </c>
      <c r="AL52" s="50">
        <v>14151</v>
      </c>
      <c r="AM52" s="50">
        <v>1332</v>
      </c>
      <c r="AN52" s="50">
        <v>11371</v>
      </c>
      <c r="AO52" s="50">
        <v>15087</v>
      </c>
      <c r="AP52" s="50">
        <v>3713</v>
      </c>
      <c r="AQ52" s="51">
        <v>45500</v>
      </c>
      <c r="AR52" s="51">
        <v>2012</v>
      </c>
      <c r="AS52" s="51">
        <v>2878</v>
      </c>
      <c r="AT52" s="51">
        <v>3990</v>
      </c>
      <c r="AU52" s="51">
        <v>14021</v>
      </c>
      <c r="AV52" s="51">
        <v>26794</v>
      </c>
      <c r="AW52" s="51">
        <v>488</v>
      </c>
      <c r="AX52" s="51">
        <v>4219</v>
      </c>
      <c r="AY52" s="51">
        <v>7014</v>
      </c>
      <c r="AZ52" s="51">
        <v>10121</v>
      </c>
      <c r="BA52" s="51">
        <v>15275</v>
      </c>
      <c r="BB52" s="51">
        <v>8613</v>
      </c>
      <c r="BC52" s="51">
        <v>11208</v>
      </c>
      <c r="BD52" s="51">
        <v>931</v>
      </c>
      <c r="BE52" s="51">
        <v>2074</v>
      </c>
      <c r="BF52" s="51">
        <v>936</v>
      </c>
      <c r="BG52" s="51">
        <v>2341</v>
      </c>
      <c r="BH52" s="51">
        <v>2931</v>
      </c>
      <c r="BI52" s="50">
        <f>SUM(C52:BH52)</f>
        <v>940079</v>
      </c>
    </row>
    <row r="53" spans="1:61" ht="12.75">
      <c r="A53" s="22">
        <v>28</v>
      </c>
      <c r="B53" s="12" t="s">
        <v>94</v>
      </c>
      <c r="C53" s="50">
        <v>42332</v>
      </c>
      <c r="D53" s="50">
        <v>7982</v>
      </c>
      <c r="E53" s="51">
        <v>49309</v>
      </c>
      <c r="F53" s="50">
        <v>87146</v>
      </c>
      <c r="G53" s="51">
        <v>1882</v>
      </c>
      <c r="H53" s="50">
        <v>20978</v>
      </c>
      <c r="I53" s="50">
        <v>25000</v>
      </c>
      <c r="J53" s="50">
        <v>59012</v>
      </c>
      <c r="K53" s="50">
        <v>21343</v>
      </c>
      <c r="L53" s="50">
        <v>27779</v>
      </c>
      <c r="M53" s="50">
        <v>20000</v>
      </c>
      <c r="N53" s="50">
        <v>31235</v>
      </c>
      <c r="O53" s="50">
        <v>41100</v>
      </c>
      <c r="P53" s="50">
        <v>51100</v>
      </c>
      <c r="Q53" s="50">
        <v>23999</v>
      </c>
      <c r="R53" s="50">
        <v>29620</v>
      </c>
      <c r="S53" s="50">
        <v>185438</v>
      </c>
      <c r="T53" s="50">
        <v>17560</v>
      </c>
      <c r="U53" s="50">
        <v>126572</v>
      </c>
      <c r="V53" s="50">
        <v>39645</v>
      </c>
      <c r="W53" s="50">
        <v>66688</v>
      </c>
      <c r="X53" s="50">
        <v>0</v>
      </c>
      <c r="Y53" s="50">
        <v>32200</v>
      </c>
      <c r="Z53" s="50">
        <v>25000</v>
      </c>
      <c r="AA53" s="51">
        <v>11624</v>
      </c>
      <c r="AB53" s="50">
        <v>57918</v>
      </c>
      <c r="AC53" s="50">
        <v>7525</v>
      </c>
      <c r="AD53" s="50">
        <v>74333</v>
      </c>
      <c r="AE53" s="50">
        <v>115100</v>
      </c>
      <c r="AF53" s="50">
        <v>2767</v>
      </c>
      <c r="AG53" s="50">
        <v>18814</v>
      </c>
      <c r="AH53" s="50">
        <v>6800</v>
      </c>
      <c r="AI53" s="50">
        <v>29155</v>
      </c>
      <c r="AJ53" s="50">
        <v>32262</v>
      </c>
      <c r="AK53" s="50">
        <v>6700</v>
      </c>
      <c r="AL53" s="50">
        <v>31528</v>
      </c>
      <c r="AM53" s="50">
        <v>3371</v>
      </c>
      <c r="AN53" s="50">
        <v>33258</v>
      </c>
      <c r="AO53" s="50">
        <v>27356</v>
      </c>
      <c r="AP53" s="50">
        <v>7004</v>
      </c>
      <c r="AQ53" s="51">
        <v>30700</v>
      </c>
      <c r="AR53" s="51">
        <v>6358</v>
      </c>
      <c r="AS53" s="51">
        <v>7185</v>
      </c>
      <c r="AT53" s="51">
        <v>8263</v>
      </c>
      <c r="AU53" s="51">
        <v>24303</v>
      </c>
      <c r="AV53" s="51">
        <v>52558</v>
      </c>
      <c r="AW53" s="51">
        <v>1493</v>
      </c>
      <c r="AX53" s="51">
        <v>8289</v>
      </c>
      <c r="AY53" s="51">
        <v>18732</v>
      </c>
      <c r="AZ53" s="51">
        <v>17571</v>
      </c>
      <c r="BA53" s="51">
        <v>28924</v>
      </c>
      <c r="BB53" s="51">
        <v>17323</v>
      </c>
      <c r="BC53" s="51">
        <v>20362</v>
      </c>
      <c r="BD53" s="51">
        <v>3094</v>
      </c>
      <c r="BE53" s="51">
        <v>5673</v>
      </c>
      <c r="BF53" s="51">
        <v>3102</v>
      </c>
      <c r="BG53" s="51">
        <v>4660</v>
      </c>
      <c r="BH53" s="51">
        <v>16259</v>
      </c>
      <c r="BI53" s="50">
        <f>SUM(C53:BH53)</f>
        <v>1773284</v>
      </c>
    </row>
    <row r="54" spans="1:61" ht="12.75">
      <c r="A54" s="23">
        <v>29</v>
      </c>
      <c r="B54" s="12" t="s">
        <v>95</v>
      </c>
      <c r="C54" s="50">
        <v>14009</v>
      </c>
      <c r="D54" s="50">
        <v>2926</v>
      </c>
      <c r="E54" s="51">
        <v>961</v>
      </c>
      <c r="F54" s="50">
        <v>20469</v>
      </c>
      <c r="G54" s="51">
        <v>-16579</v>
      </c>
      <c r="H54" s="50">
        <v>13765</v>
      </c>
      <c r="I54" s="50">
        <v>6600</v>
      </c>
      <c r="J54" s="50">
        <v>8296</v>
      </c>
      <c r="K54" s="50">
        <v>5558</v>
      </c>
      <c r="L54" s="50">
        <v>9122</v>
      </c>
      <c r="M54" s="50">
        <v>3100</v>
      </c>
      <c r="N54" s="50">
        <v>4957</v>
      </c>
      <c r="O54" s="50">
        <v>14000</v>
      </c>
      <c r="P54" s="50">
        <v>17800</v>
      </c>
      <c r="Q54" s="50">
        <v>5421</v>
      </c>
      <c r="R54" s="50">
        <v>10579</v>
      </c>
      <c r="S54" s="50">
        <v>21278</v>
      </c>
      <c r="T54" s="50">
        <v>5010</v>
      </c>
      <c r="U54" s="50">
        <v>43680</v>
      </c>
      <c r="V54" s="50">
        <v>12583</v>
      </c>
      <c r="W54" s="50">
        <v>19134</v>
      </c>
      <c r="X54" s="50">
        <v>0</v>
      </c>
      <c r="Y54" s="50">
        <v>6900</v>
      </c>
      <c r="Z54" s="50">
        <v>800</v>
      </c>
      <c r="AA54" s="51">
        <v>2285</v>
      </c>
      <c r="AB54" s="50">
        <v>10761</v>
      </c>
      <c r="AC54" s="50">
        <v>1225</v>
      </c>
      <c r="AD54" s="50">
        <v>20209</v>
      </c>
      <c r="AE54" s="50">
        <v>7400</v>
      </c>
      <c r="AF54" s="50">
        <v>368</v>
      </c>
      <c r="AG54" s="50">
        <v>4869</v>
      </c>
      <c r="AH54" s="50">
        <v>-300</v>
      </c>
      <c r="AI54" s="50">
        <v>7122</v>
      </c>
      <c r="AJ54" s="50">
        <v>3948</v>
      </c>
      <c r="AK54" s="50">
        <v>1300</v>
      </c>
      <c r="AL54" s="50">
        <v>5386</v>
      </c>
      <c r="AM54" s="50">
        <v>500</v>
      </c>
      <c r="AN54" s="50">
        <v>16550</v>
      </c>
      <c r="AO54" s="50">
        <v>4200</v>
      </c>
      <c r="AP54" s="50">
        <v>318</v>
      </c>
      <c r="AQ54" s="51">
        <v>-15112</v>
      </c>
      <c r="AR54" s="51">
        <v>2368</v>
      </c>
      <c r="AS54" s="51">
        <v>2165</v>
      </c>
      <c r="AT54" s="51">
        <v>2001</v>
      </c>
      <c r="AU54" s="51">
        <v>4552</v>
      </c>
      <c r="AV54" s="51">
        <v>7404</v>
      </c>
      <c r="AW54" s="51">
        <v>-140</v>
      </c>
      <c r="AX54" s="51">
        <v>2118</v>
      </c>
      <c r="AY54" s="51">
        <v>6555</v>
      </c>
      <c r="AZ54" s="51">
        <v>2645</v>
      </c>
      <c r="BA54" s="51">
        <v>5555</v>
      </c>
      <c r="BB54" s="51">
        <v>538</v>
      </c>
      <c r="BC54" s="51">
        <v>2815</v>
      </c>
      <c r="BD54" s="51">
        <v>578</v>
      </c>
      <c r="BE54" s="51">
        <v>-5</v>
      </c>
      <c r="BF54" s="51">
        <v>213</v>
      </c>
      <c r="BG54" s="51">
        <v>129</v>
      </c>
      <c r="BH54" s="51">
        <v>-2816</v>
      </c>
      <c r="BI54" s="50">
        <f>SUM(C54:BH54)</f>
        <v>338073</v>
      </c>
    </row>
    <row r="55" spans="1:61" ht="12.75">
      <c r="A55" s="25"/>
      <c r="B55" s="15" t="s">
        <v>108</v>
      </c>
      <c r="C55" s="38">
        <v>0.9636987762009259</v>
      </c>
      <c r="D55" s="38">
        <v>1.7987225750133704</v>
      </c>
      <c r="E55" s="38">
        <v>0.07745505732762321</v>
      </c>
      <c r="F55" s="38">
        <v>1.3382100517102564</v>
      </c>
      <c r="G55" s="38">
        <v>-10.463633839085103</v>
      </c>
      <c r="H55" s="38">
        <v>1.9646070999887248</v>
      </c>
      <c r="I55" s="38">
        <v>1.2343370114082663</v>
      </c>
      <c r="J55" s="38">
        <v>0.7803960302902027</v>
      </c>
      <c r="K55" s="38">
        <v>1.593858568710417</v>
      </c>
      <c r="L55" s="38">
        <v>1.5937814220157438</v>
      </c>
      <c r="M55" s="38">
        <v>0.9018181818181817</v>
      </c>
      <c r="N55" s="38">
        <v>0.7965745846587481</v>
      </c>
      <c r="O55" s="38">
        <v>1.7362187635642092</v>
      </c>
      <c r="P55" s="38">
        <v>1.704491046634109</v>
      </c>
      <c r="Q55" s="38">
        <v>1.2799369121669562</v>
      </c>
      <c r="R55" s="38">
        <v>1.9589452915595365</v>
      </c>
      <c r="S55" s="38">
        <v>0.4676052394729761</v>
      </c>
      <c r="T55" s="38">
        <v>1.3517305388575314</v>
      </c>
      <c r="U55" s="38">
        <v>1.505657591127099</v>
      </c>
      <c r="V55" s="38">
        <v>1.5459019102325242</v>
      </c>
      <c r="W55" s="38">
        <v>1.2730970911188604</v>
      </c>
      <c r="X55" s="38">
        <v>0</v>
      </c>
      <c r="Y55" s="38">
        <v>1.1238700219887612</v>
      </c>
      <c r="Z55" s="38">
        <v>0.1530661054242801</v>
      </c>
      <c r="AA55" s="38">
        <v>0.9483196895653708</v>
      </c>
      <c r="AB55" s="38">
        <v>0.9370122448979591</v>
      </c>
      <c r="AC55" s="38">
        <v>0.602906254229572</v>
      </c>
      <c r="AD55" s="38">
        <v>1.1698052591744679</v>
      </c>
      <c r="AE55" s="38">
        <v>0.24360535931790497</v>
      </c>
      <c r="AF55" s="38">
        <v>0.3042881476459012</v>
      </c>
      <c r="AG55" s="38">
        <v>1.29</v>
      </c>
      <c r="AH55" s="38">
        <v>-0.1986754966887417</v>
      </c>
      <c r="AI55" s="38">
        <v>1.2944266228042276</v>
      </c>
      <c r="AJ55" s="38">
        <v>0.6011241386818358</v>
      </c>
      <c r="AK55" s="38">
        <v>0.9148486980999296</v>
      </c>
      <c r="AL55" s="38">
        <v>0.8051435909164973</v>
      </c>
      <c r="AM55" s="38">
        <v>0.6267274174443309</v>
      </c>
      <c r="AN55" s="38">
        <v>0.44726206029984394</v>
      </c>
      <c r="AO55" s="38">
        <v>0.67</v>
      </c>
      <c r="AP55" s="38">
        <v>0.20677748986432667</v>
      </c>
      <c r="AQ55" s="38">
        <v>-0.6611685953667447</v>
      </c>
      <c r="AR55" s="38">
        <v>1.6877095828121604</v>
      </c>
      <c r="AS55" s="38">
        <v>1.9048456987000417</v>
      </c>
      <c r="AT55" s="38">
        <v>1.072367380953019</v>
      </c>
      <c r="AU55" s="38">
        <v>0.8266376350754407</v>
      </c>
      <c r="AV55" s="38">
        <v>0.5257352144959202</v>
      </c>
      <c r="AW55" s="38">
        <v>-0.08578720483839836</v>
      </c>
      <c r="AX55" s="38">
        <v>1.198641765704584</v>
      </c>
      <c r="AY55" s="38">
        <v>1.8302336165472104</v>
      </c>
      <c r="AZ55" s="38">
        <v>0.6626473576153714</v>
      </c>
      <c r="BA55" s="38">
        <v>0.8889400969592808</v>
      </c>
      <c r="BB55" s="38">
        <v>0.13353371664294253</v>
      </c>
      <c r="BC55" s="38">
        <v>0.5898104225682629</v>
      </c>
      <c r="BD55" s="38">
        <v>0.7949387979645166</v>
      </c>
      <c r="BE55" s="38">
        <v>-0.0034810578238515123</v>
      </c>
      <c r="BF55" s="38">
        <v>0.2830282696076803</v>
      </c>
      <c r="BG55" s="38">
        <v>0.12290806191136328</v>
      </c>
      <c r="BH55" s="38">
        <v>-0.6366093318880011</v>
      </c>
      <c r="BI55" s="38">
        <f>SUM(C55:BH55)/58</f>
        <v>0.6668767057948004</v>
      </c>
    </row>
    <row r="56" spans="1:61" ht="12.75">
      <c r="A56" s="24"/>
      <c r="B56" s="15" t="s">
        <v>96</v>
      </c>
      <c r="C56" s="38">
        <f>C54/C7*100</f>
        <v>-4.152931271640659</v>
      </c>
      <c r="D56" s="38">
        <f aca="true" t="shared" si="17" ref="D56:BI56">D54/D7*100</f>
        <v>10.294117647058822</v>
      </c>
      <c r="E56" s="38">
        <f t="shared" si="17"/>
        <v>1.0406965411188842</v>
      </c>
      <c r="F56" s="38">
        <f t="shared" si="17"/>
        <v>12.130280959802777</v>
      </c>
      <c r="G56" s="38">
        <f t="shared" si="17"/>
        <v>28.76201380937511</v>
      </c>
      <c r="H56" s="38">
        <f t="shared" si="17"/>
        <v>-6.953389809103813</v>
      </c>
      <c r="I56" s="38">
        <f t="shared" si="17"/>
        <v>15.207373271889402</v>
      </c>
      <c r="J56" s="38">
        <f t="shared" si="17"/>
        <v>6.614100407401797</v>
      </c>
      <c r="K56" s="38">
        <f t="shared" si="17"/>
        <v>12.848490452633039</v>
      </c>
      <c r="L56" s="38">
        <f t="shared" si="17"/>
        <v>6.588850526559091</v>
      </c>
      <c r="M56" s="38">
        <f t="shared" si="17"/>
        <v>9.779179810725552</v>
      </c>
      <c r="N56" s="38">
        <f t="shared" si="17"/>
        <v>8.07434193380245</v>
      </c>
      <c r="O56" s="38">
        <f t="shared" si="17"/>
        <v>5.899705014749262</v>
      </c>
      <c r="P56" s="38">
        <f t="shared" si="17"/>
        <v>14.38965238480194</v>
      </c>
      <c r="Q56" s="38">
        <f t="shared" si="17"/>
        <v>9.9211215021687</v>
      </c>
      <c r="R56" s="38">
        <f t="shared" si="17"/>
        <v>20.883589632232464</v>
      </c>
      <c r="S56" s="38">
        <f t="shared" si="17"/>
        <v>4.740242381037248</v>
      </c>
      <c r="T56" s="38">
        <f t="shared" si="17"/>
        <v>3.745990444359705</v>
      </c>
      <c r="U56" s="38">
        <f t="shared" si="17"/>
        <v>7.851666771523328</v>
      </c>
      <c r="V56" s="38">
        <f t="shared" si="17"/>
        <v>11.873891216547767</v>
      </c>
      <c r="W56" s="38">
        <f t="shared" si="17"/>
        <v>13.391282438901486</v>
      </c>
      <c r="X56" s="38">
        <f t="shared" si="17"/>
        <v>0</v>
      </c>
      <c r="Y56" s="38">
        <f t="shared" si="17"/>
        <v>10.043668122270741</v>
      </c>
      <c r="Z56" s="38">
        <f>Z54/Z7*100</f>
        <v>1.0666666666666667</v>
      </c>
      <c r="AA56" s="38">
        <f t="shared" si="17"/>
        <v>6.404506979090756</v>
      </c>
      <c r="AB56" s="38">
        <f t="shared" si="17"/>
        <v>9.123821474598115</v>
      </c>
      <c r="AC56" s="38">
        <f t="shared" si="17"/>
        <v>4.550858161824801</v>
      </c>
      <c r="AD56" s="38">
        <f t="shared" si="17"/>
        <v>5.531044901936098</v>
      </c>
      <c r="AE56" s="38">
        <f t="shared" si="17"/>
        <v>2.291021671826625</v>
      </c>
      <c r="AF56" s="38">
        <f t="shared" si="17"/>
        <v>1.2109246462652188</v>
      </c>
      <c r="AG56" s="38">
        <f t="shared" si="17"/>
        <v>7.696928500292448</v>
      </c>
      <c r="AH56" s="38">
        <f t="shared" si="17"/>
        <v>-1.1450381679389312</v>
      </c>
      <c r="AI56" s="38">
        <f t="shared" si="17"/>
        <v>12.120902685591748</v>
      </c>
      <c r="AJ56" s="38">
        <f t="shared" si="17"/>
        <v>6.34318766066838</v>
      </c>
      <c r="AK56" s="38">
        <f t="shared" si="17"/>
        <v>4.482758620689655</v>
      </c>
      <c r="AL56" s="38">
        <f t="shared" si="17"/>
        <v>8.487637297697653</v>
      </c>
      <c r="AM56" s="38">
        <f t="shared" si="17"/>
        <v>4.106101667077277</v>
      </c>
      <c r="AN56" s="38">
        <f t="shared" si="17"/>
        <v>3.075076458849717</v>
      </c>
      <c r="AO56" s="38">
        <f t="shared" si="17"/>
        <v>5.581840412524587</v>
      </c>
      <c r="AP56" s="38">
        <f t="shared" si="17"/>
        <v>1.9521178637200736</v>
      </c>
      <c r="AQ56" s="38">
        <f t="shared" si="17"/>
        <v>-4.15735900962861</v>
      </c>
      <c r="AR56" s="38">
        <f t="shared" si="17"/>
        <v>13.592790310544745</v>
      </c>
      <c r="AS56" s="38">
        <f t="shared" si="17"/>
        <v>17.725560831832325</v>
      </c>
      <c r="AT56" s="38">
        <f t="shared" si="17"/>
        <v>5.042080330595172</v>
      </c>
      <c r="AU56" s="38">
        <f t="shared" si="17"/>
        <v>8.052931394402576</v>
      </c>
      <c r="AV56" s="38">
        <f t="shared" si="17"/>
        <v>3.2126353242357837</v>
      </c>
      <c r="AW56" s="38">
        <f t="shared" si="17"/>
        <v>-0.42753313381787095</v>
      </c>
      <c r="AX56" s="38">
        <f t="shared" si="17"/>
        <v>9.248908296943231</v>
      </c>
      <c r="AY56" s="38">
        <f t="shared" si="17"/>
        <v>8.523503023210456</v>
      </c>
      <c r="AZ56" s="38">
        <f t="shared" si="17"/>
        <v>7.0499493576416645</v>
      </c>
      <c r="BA56" s="38">
        <f t="shared" si="17"/>
        <v>7.649091885490822</v>
      </c>
      <c r="BB56" s="38">
        <f t="shared" si="17"/>
        <v>1.0819724881345023</v>
      </c>
      <c r="BC56" s="38">
        <f t="shared" si="17"/>
        <v>3.6712443105494477</v>
      </c>
      <c r="BD56" s="38">
        <f t="shared" si="17"/>
        <v>6.4108251996450765</v>
      </c>
      <c r="BE56" s="38">
        <f t="shared" si="17"/>
        <v>-0.020332642023504533</v>
      </c>
      <c r="BF56" s="38">
        <f t="shared" si="17"/>
        <v>0.6252201479394153</v>
      </c>
      <c r="BG56" s="38">
        <f t="shared" si="17"/>
        <v>0.5003878975950349</v>
      </c>
      <c r="BH56" s="38">
        <f t="shared" si="17"/>
        <v>-1.099209942853574</v>
      </c>
      <c r="BI56" s="38">
        <f t="shared" si="17"/>
        <v>5.951554595923009</v>
      </c>
    </row>
    <row r="58" spans="3:60" ht="12.7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</row>
  </sheetData>
  <mergeCells count="3">
    <mergeCell ref="A4:A5"/>
    <mergeCell ref="B4:B5"/>
    <mergeCell ref="BI4:BI5"/>
  </mergeCells>
  <conditionalFormatting sqref="A30">
    <cfRule type="cellIs" priority="1" dxfId="0" operator="greaterThan" stopIfTrue="1">
      <formula>5</formula>
    </cfRule>
  </conditionalFormatting>
  <conditionalFormatting sqref="C11:BI11">
    <cfRule type="cellIs" priority="2" dxfId="0" operator="lessThan" stopIfTrue="1">
      <formula>5.5</formula>
    </cfRule>
  </conditionalFormatting>
  <conditionalFormatting sqref="C12:BI12">
    <cfRule type="cellIs" priority="3" dxfId="0" operator="lessThan" stopIfTrue="1">
      <formula>11</formula>
    </cfRule>
  </conditionalFormatting>
  <conditionalFormatting sqref="C17:BI17">
    <cfRule type="cellIs" priority="4" dxfId="0" operator="greaterThan" stopIfTrue="1">
      <formula>20</formula>
    </cfRule>
  </conditionalFormatting>
  <conditionalFormatting sqref="C23:BI23">
    <cfRule type="cellIs" priority="5" dxfId="0" operator="lessThan" stopIfTrue="1">
      <formula>1.5</formula>
    </cfRule>
  </conditionalFormatting>
  <conditionalFormatting sqref="C24:BI24">
    <cfRule type="cellIs" priority="6" dxfId="0" operator="greaterThan" stopIfTrue="1">
      <formula>100</formula>
    </cfRule>
  </conditionalFormatting>
  <conditionalFormatting sqref="C32:BI32">
    <cfRule type="cellIs" priority="7" dxfId="0" operator="lessThan" stopIfTrue="1">
      <formula>1</formula>
    </cfRule>
  </conditionalFormatting>
  <conditionalFormatting sqref="C55:BI56">
    <cfRule type="cellIs" priority="8" dxfId="0" operator="lessThanOrEqual" stopIfTrue="1">
      <formula>0</formula>
    </cfRule>
  </conditionalFormatting>
  <conditionalFormatting sqref="C45:BI45">
    <cfRule type="cellIs" priority="9" dxfId="0" operator="greaterThan" stopIfTrue="1">
      <formula>30</formula>
    </cfRule>
  </conditionalFormatting>
  <conditionalFormatting sqref="C30:BH30">
    <cfRule type="cellIs" priority="10" dxfId="1" operator="greaterThan" stopIfTrue="1">
      <formula>5</formula>
    </cfRule>
  </conditionalFormatting>
  <printOptions/>
  <pageMargins left="0.46" right="0.25" top="0.82" bottom="0.25" header="0.63" footer="0.25"/>
  <pageSetup horizontalDpi="600" verticalDpi="600" orientation="landscape" scale="59" r:id="rId1"/>
  <headerFooter alignWithMargins="0">
    <oddHeader>&amp;CKeey Financial Highlights of Development Banks
Quarter end Poush 2065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FIS</cp:lastModifiedBy>
  <cp:lastPrinted>2009-07-05T09:26:44Z</cp:lastPrinted>
  <dcterms:created xsi:type="dcterms:W3CDTF">1996-10-14T23:33:28Z</dcterms:created>
  <dcterms:modified xsi:type="dcterms:W3CDTF">2009-07-05T09:27:19Z</dcterms:modified>
  <cp:category/>
  <cp:version/>
  <cp:contentType/>
  <cp:contentStatus/>
</cp:coreProperties>
</file>