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Development Bank" sheetId="1" r:id="rId1"/>
  </sheets>
  <externalReferences>
    <externalReference r:id="rId4"/>
  </externalReferences>
  <definedNames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<sst xmlns="http://schemas.openxmlformats.org/spreadsheetml/2006/main" count="136" uniqueCount="135">
  <si>
    <t>S. N.</t>
  </si>
  <si>
    <t>Financial Indicators</t>
  </si>
  <si>
    <t>NIDC</t>
  </si>
  <si>
    <t>Udhyam</t>
  </si>
  <si>
    <t>Malika</t>
  </si>
  <si>
    <t>Sidartha</t>
  </si>
  <si>
    <t>United</t>
  </si>
  <si>
    <t>Manakamana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</si>
  <si>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</si>
  <si>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</si>
  <si>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</si>
  <si>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</si>
  <si>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</si>
  <si>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</si>
  <si>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</si>
  <si>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</si>
  <si>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</si>
  <si>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</si>
  <si>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</si>
  <si>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</si>
  <si>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</si>
  <si>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</si>
  <si>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</si>
  <si>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</si>
  <si>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</si>
  <si>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</si>
  <si>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</si>
  <si>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</si>
  <si>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</si>
  <si>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</si>
  <si>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</si>
  <si>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</si>
  <si>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</si>
  <si>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</si>
  <si>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</si>
  <si>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</si>
  <si>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</si>
  <si>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</si>
  <si>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</si>
  <si>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</si>
  <si>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</si>
  <si>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</si>
  <si>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</si>
  <si>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</si>
  <si>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</si>
  <si>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</si>
  <si>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</si>
  <si>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</si>
  <si>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</si>
  <si>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</si>
  <si>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</si>
  <si>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</si>
  <si>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</si>
  <si>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</si>
  <si>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Bishwo</t>
  </si>
  <si>
    <t>Pathivara</t>
  </si>
  <si>
    <t>Professional</t>
  </si>
  <si>
    <t>Kabeli</t>
  </si>
  <si>
    <t>Purnima</t>
  </si>
  <si>
    <t>Jyoti</t>
  </si>
  <si>
    <t>Shine</t>
  </si>
  <si>
    <t>Bagmati</t>
  </si>
  <si>
    <t>Hamro</t>
  </si>
  <si>
    <t>Kankrebihar</t>
  </si>
  <si>
    <t>Pacific</t>
  </si>
  <si>
    <t>International</t>
  </si>
  <si>
    <t>Civic</t>
  </si>
  <si>
    <t>Gulmi</t>
  </si>
  <si>
    <t>Matribhimi</t>
  </si>
  <si>
    <t>Bright</t>
  </si>
  <si>
    <t>Kanchan</t>
  </si>
  <si>
    <t>Metro</t>
  </si>
  <si>
    <t>Innovative</t>
  </si>
  <si>
    <t>Jhimruk</t>
  </si>
  <si>
    <t>Raptiveri</t>
  </si>
  <si>
    <t>Goumukhi</t>
  </si>
  <si>
    <t>N.Consumer</t>
  </si>
  <si>
    <t>Khadbari</t>
  </si>
  <si>
    <t>Tourism</t>
  </si>
  <si>
    <t>2066 Poush End 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</si>
  <si>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</si>
  <si>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</si>
  <si>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</si>
  <si>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</si>
  <si>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</si>
  <si>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</si>
  <si>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</si>
  <si>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</si>
  <si>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</si>
  <si>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</si>
  <si>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</si>
  <si>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Last Quarter's Core Capital (times)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</si>
  <si>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</si>
  <si>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</si>
  <si>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</si>
  <si>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</si>
  <si>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</si>
  <si>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</si>
  <si>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Loans &amp; Advances of 2 Quarters Earlier(%)</t>
  </si>
  <si>
    <t>Max. Loan in a Single Sector to Core Capital (%)</t>
  </si>
  <si>
    <t>Max. Loan to a Single Borrower to Last Quarter's Core Capital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</si>
  <si>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</si>
  <si>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</si>
  <si>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</si>
  <si>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</si>
  <si>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</si>
  <si>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Credit to Deposits &amp;Core Capital(%)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</si>
  <si>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</si>
  <si>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</si>
  <si>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</si>
  <si>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</si>
  <si>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</si>
  <si>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</si>
  <si>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</si>
  <si>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</si>
  <si>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</si>
  <si>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</si>
  <si>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Investment in Land and Building Development</t>
  </si>
  <si>
    <t>Others</t>
  </si>
  <si>
    <t>Total Investment</t>
  </si>
  <si>
    <t>Total Investment to Previous Quarter's Core Capital (%)</t>
  </si>
  <si>
    <t>Investment in Shares/Debentures to Core Capital (%)</t>
  </si>
  <si>
    <t>Investment in Land and Building Development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</si>
  <si>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</si>
  <si>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</si>
  <si>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</si>
  <si>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</si>
  <si>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</si>
  <si>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</si>
  <si>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</si>
  <si>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</si>
  <si>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Assets (ROA) (%)</t>
  </si>
  <si>
    <t>Return on Equity (ROE) (%)</t>
  </si>
  <si>
    <t>Last Quarter Core Capital</t>
  </si>
  <si>
    <t>Core Capital 2 Quarters Earlier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</si>
</sst>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  <numFmt numFmtId="216" formatCode="0.000_);\(0.000\)"/>
    <numFmt numFmtId="217" formatCode="0.0_);\(0.0\)"/>
    <numFmt numFmtId="218" formatCode="0.0000_);\(0.0000\)"/>
  </numFmts>
  <fonts count="14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2" borderId="1" xfId="0" applyNumberFormat="1" applyFont="1" applyFill="1" applyBorder="1" applyAlignment="1" applyProtection="1">
      <alignment horizontal="center"/>
      <protection/>
    </xf>
    <xf numFmtId="1" fontId="9" fillId="2" borderId="1" xfId="0" applyNumberFormat="1" applyFont="1" applyFill="1" applyBorder="1" applyAlignment="1" applyProtection="1">
      <alignment/>
      <protection/>
    </xf>
    <xf numFmtId="176" fontId="9" fillId="0" borderId="1" xfId="15" applyNumberFormat="1" applyFont="1" applyFill="1" applyBorder="1" applyAlignment="1" applyProtection="1">
      <alignment/>
      <protection/>
    </xf>
    <xf numFmtId="176" fontId="9" fillId="0" borderId="1" xfId="15" applyNumberFormat="1" applyFont="1" applyBorder="1" applyAlignment="1">
      <alignment/>
    </xf>
    <xf numFmtId="164" fontId="9" fillId="0" borderId="1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21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Fill="1" applyBorder="1" applyAlignment="1" applyProtection="1">
      <alignment/>
      <protection/>
    </xf>
    <xf numFmtId="41" fontId="9" fillId="4" borderId="1" xfId="0" applyNumberFormat="1" applyFont="1" applyFill="1" applyBorder="1" applyAlignment="1" applyProtection="1">
      <alignment/>
      <protection locked="0"/>
    </xf>
    <xf numFmtId="41" fontId="9" fillId="4" borderId="1" xfId="0" applyNumberFormat="1" applyFont="1" applyFill="1" applyBorder="1" applyAlignment="1" applyProtection="1">
      <alignment/>
      <protection locked="0"/>
    </xf>
    <xf numFmtId="0" fontId="11" fillId="0" borderId="1" xfId="21" applyFont="1" applyFill="1" applyBorder="1" applyAlignment="1" applyProtection="1">
      <alignment horizontal="right"/>
      <protection/>
    </xf>
    <xf numFmtId="0" fontId="11" fillId="0" borderId="1" xfId="21" applyFont="1" applyFill="1" applyBorder="1" applyAlignment="1" applyProtection="1">
      <alignment horizontal="center"/>
      <protection/>
    </xf>
    <xf numFmtId="41" fontId="4" fillId="0" borderId="1" xfId="0" applyNumberFormat="1" applyFont="1" applyBorder="1" applyAlignment="1">
      <alignment horizontal="right"/>
    </xf>
    <xf numFmtId="0" fontId="0" fillId="4" borderId="0" xfId="0" applyFill="1" applyAlignment="1">
      <alignment/>
    </xf>
    <xf numFmtId="1" fontId="9" fillId="0" borderId="1" xfId="21" applyNumberFormat="1" applyFont="1" applyFill="1" applyBorder="1" applyAlignment="1" applyProtection="1">
      <alignment horizontal="right"/>
      <protection/>
    </xf>
    <xf numFmtId="1" fontId="9" fillId="0" borderId="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/>
    </xf>
    <xf numFmtId="0" fontId="9" fillId="2" borderId="1" xfId="0" applyNumberFormat="1" applyFont="1" applyFill="1" applyBorder="1" applyAlignment="1" applyProtection="1">
      <alignment horizontal="center"/>
      <protection/>
    </xf>
    <xf numFmtId="43" fontId="9" fillId="0" borderId="1" xfId="15" applyFont="1" applyBorder="1" applyAlignment="1">
      <alignment/>
    </xf>
    <xf numFmtId="0" fontId="5" fillId="2" borderId="1" xfId="0" applyNumberFormat="1" applyFont="1" applyFill="1" applyBorder="1" applyAlignment="1" applyProtection="1">
      <alignment horizontal="center"/>
      <protection/>
    </xf>
    <xf numFmtId="2" fontId="5" fillId="2" borderId="1" xfId="0" applyNumberFormat="1" applyFont="1" applyFill="1" applyBorder="1" applyAlignment="1" applyProtection="1">
      <alignment horizontal="left" wrapText="1"/>
      <protection/>
    </xf>
    <xf numFmtId="165" fontId="5" fillId="0" borderId="1" xfId="22" applyNumberFormat="1" applyFont="1" applyFill="1" applyBorder="1" applyProtection="1">
      <alignment/>
      <protection/>
    </xf>
    <xf numFmtId="2" fontId="5" fillId="0" borderId="1" xfId="15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43" fontId="5" fillId="0" borderId="1" xfId="15" applyFont="1" applyBorder="1" applyAlignment="1">
      <alignment/>
    </xf>
    <xf numFmtId="165" fontId="5" fillId="0" borderId="1" xfId="0" applyNumberFormat="1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/>
      <protection/>
    </xf>
    <xf numFmtId="43" fontId="5" fillId="4" borderId="1" xfId="0" applyNumberFormat="1" applyFont="1" applyFill="1" applyBorder="1" applyAlignment="1" applyProtection="1">
      <alignment/>
      <protection/>
    </xf>
    <xf numFmtId="173" fontId="4" fillId="0" borderId="1" xfId="0" applyNumberFormat="1" applyFont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right"/>
      <protection/>
    </xf>
    <xf numFmtId="1" fontId="9" fillId="2" borderId="1" xfId="0" applyNumberFormat="1" applyFont="1" applyFill="1" applyBorder="1" applyAlignment="1" applyProtection="1">
      <alignment wrapText="1"/>
      <protection/>
    </xf>
    <xf numFmtId="164" fontId="9" fillId="0" borderId="1" xfId="22" applyNumberFormat="1" applyFont="1" applyFill="1" applyBorder="1" applyProtection="1">
      <alignment/>
      <protection/>
    </xf>
    <xf numFmtId="2" fontId="5" fillId="2" borderId="1" xfId="0" applyNumberFormat="1" applyFont="1" applyFill="1" applyBorder="1" applyAlignment="1" applyProtection="1">
      <alignment wrapText="1"/>
      <protection/>
    </xf>
    <xf numFmtId="164" fontId="5" fillId="0" borderId="1" xfId="22" applyNumberFormat="1" applyFont="1" applyFill="1" applyBorder="1" applyProtection="1">
      <alignment/>
      <protection/>
    </xf>
    <xf numFmtId="2" fontId="7" fillId="2" borderId="1" xfId="0" applyNumberFormat="1" applyFont="1" applyFill="1" applyBorder="1" applyAlignment="1" applyProtection="1">
      <alignment wrapText="1"/>
      <protection/>
    </xf>
    <xf numFmtId="2" fontId="4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 applyProtection="1">
      <alignment wrapText="1"/>
      <protection/>
    </xf>
    <xf numFmtId="0" fontId="4" fillId="4" borderId="0" xfId="0" applyFont="1" applyFill="1" applyAlignment="1">
      <alignment/>
    </xf>
    <xf numFmtId="41" fontId="9" fillId="0" borderId="1" xfId="0" applyNumberFormat="1" applyFont="1" applyFill="1" applyBorder="1" applyAlignment="1" applyProtection="1">
      <alignment/>
      <protection locked="0"/>
    </xf>
    <xf numFmtId="1" fontId="5" fillId="2" borderId="1" xfId="0" applyNumberFormat="1" applyFont="1" applyFill="1" applyBorder="1" applyAlignment="1" applyProtection="1">
      <alignment wrapText="1"/>
      <protection/>
    </xf>
    <xf numFmtId="176" fontId="5" fillId="0" borderId="1" xfId="15" applyNumberFormat="1" applyFont="1" applyFill="1" applyBorder="1" applyAlignment="1" applyProtection="1">
      <alignment/>
      <protection/>
    </xf>
    <xf numFmtId="164" fontId="9" fillId="0" borderId="1" xfId="22" applyNumberFormat="1" applyFont="1" applyFill="1" applyBorder="1" applyProtection="1">
      <alignment/>
      <protection/>
    </xf>
    <xf numFmtId="41" fontId="9" fillId="4" borderId="1" xfId="0" applyNumberFormat="1" applyFont="1" applyFill="1" applyBorder="1" applyAlignment="1" applyProtection="1">
      <alignment/>
      <protection locked="0"/>
    </xf>
    <xf numFmtId="41" fontId="9" fillId="4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/>
      <protection/>
    </xf>
    <xf numFmtId="2" fontId="9" fillId="0" borderId="1" xfId="21" applyNumberFormat="1" applyFont="1" applyFill="1" applyBorder="1" applyAlignment="1" applyProtection="1">
      <alignment horizontal="right"/>
      <protection/>
    </xf>
    <xf numFmtId="43" fontId="12" fillId="0" borderId="1" xfId="15" applyFont="1" applyBorder="1" applyAlignment="1">
      <alignment/>
    </xf>
    <xf numFmtId="2" fontId="9" fillId="0" borderId="1" xfId="0" applyNumberFormat="1" applyFont="1" applyFill="1" applyBorder="1" applyAlignment="1">
      <alignment/>
    </xf>
    <xf numFmtId="2" fontId="9" fillId="0" borderId="1" xfId="0" applyNumberFormat="1" applyFont="1" applyBorder="1" applyAlignment="1">
      <alignment/>
    </xf>
    <xf numFmtId="165" fontId="13" fillId="0" borderId="1" xfId="0" applyNumberFormat="1" applyFont="1" applyFill="1" applyBorder="1" applyAlignment="1" applyProtection="1">
      <alignment/>
      <protection/>
    </xf>
    <xf numFmtId="2" fontId="5" fillId="4" borderId="1" xfId="0" applyNumberFormat="1" applyFont="1" applyFill="1" applyBorder="1" applyAlignment="1" applyProtection="1">
      <alignment/>
      <protection locked="0"/>
    </xf>
    <xf numFmtId="2" fontId="13" fillId="4" borderId="1" xfId="0" applyNumberFormat="1" applyFont="1" applyFill="1" applyBorder="1" applyAlignment="1" applyProtection="1">
      <alignment/>
      <protection locked="0"/>
    </xf>
    <xf numFmtId="164" fontId="12" fillId="0" borderId="1" xfId="0" applyNumberFormat="1" applyFont="1" applyFill="1" applyBorder="1" applyAlignment="1" applyProtection="1">
      <alignment/>
      <protection/>
    </xf>
    <xf numFmtId="2" fontId="5" fillId="5" borderId="1" xfId="0" applyNumberFormat="1" applyFont="1" applyFill="1" applyBorder="1" applyAlignment="1">
      <alignment/>
    </xf>
    <xf numFmtId="43" fontId="5" fillId="5" borderId="1" xfId="15" applyFont="1" applyFill="1" applyBorder="1" applyAlignment="1">
      <alignment/>
    </xf>
    <xf numFmtId="43" fontId="9" fillId="5" borderId="1" xfId="15" applyFont="1" applyFill="1" applyBorder="1" applyAlignment="1">
      <alignment/>
    </xf>
    <xf numFmtId="2" fontId="5" fillId="4" borderId="1" xfId="0" applyNumberFormat="1" applyFont="1" applyFill="1" applyBorder="1" applyAlignment="1" applyProtection="1">
      <alignment/>
      <protection/>
    </xf>
    <xf numFmtId="43" fontId="5" fillId="0" borderId="1" xfId="15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 wrapText="1"/>
      <protection/>
    </xf>
    <xf numFmtId="1" fontId="5" fillId="2" borderId="1" xfId="0" applyNumberFormat="1" applyFont="1" applyFill="1" applyBorder="1" applyAlignment="1" applyProtection="1">
      <alignment/>
      <protection/>
    </xf>
    <xf numFmtId="43" fontId="5" fillId="0" borderId="1" xfId="15" applyFont="1" applyFill="1" applyBorder="1" applyAlignment="1" applyProtection="1">
      <alignment/>
      <protection/>
    </xf>
    <xf numFmtId="2" fontId="5" fillId="5" borderId="1" xfId="15" applyNumberFormat="1" applyFont="1" applyFill="1" applyBorder="1" applyAlignment="1">
      <alignment/>
    </xf>
    <xf numFmtId="41" fontId="0" fillId="4" borderId="0" xfId="0" applyNumberFormat="1" applyFill="1" applyAlignment="1">
      <alignment/>
    </xf>
    <xf numFmtId="2" fontId="9" fillId="0" borderId="0" xfId="0" applyNumberFormat="1" applyFont="1" applyAlignment="1">
      <alignment/>
    </xf>
    <xf numFmtId="43" fontId="5" fillId="2" borderId="1" xfId="0" applyNumberFormat="1" applyFont="1" applyFill="1" applyBorder="1" applyAlignment="1" applyProtection="1">
      <alignment horizontal="center"/>
      <protection/>
    </xf>
    <xf numFmtId="2" fontId="13" fillId="0" borderId="1" xfId="15" applyNumberFormat="1" applyFont="1" applyBorder="1" applyAlignment="1">
      <alignment/>
    </xf>
    <xf numFmtId="176" fontId="5" fillId="0" borderId="1" xfId="15" applyNumberFormat="1" applyFont="1" applyBorder="1" applyAlignment="1">
      <alignment/>
    </xf>
    <xf numFmtId="41" fontId="5" fillId="4" borderId="1" xfId="0" applyNumberFormat="1" applyFont="1" applyFill="1" applyBorder="1" applyAlignment="1" applyProtection="1">
      <alignment/>
      <protection/>
    </xf>
    <xf numFmtId="43" fontId="5" fillId="0" borderId="1" xfId="15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43" fontId="5" fillId="4" borderId="1" xfId="0" applyNumberFormat="1" applyFont="1" applyFill="1" applyBorder="1" applyAlignment="1" applyProtection="1">
      <alignment horizontal="right"/>
      <protection/>
    </xf>
    <xf numFmtId="173" fontId="5" fillId="4" borderId="1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/>
      <protection/>
    </xf>
    <xf numFmtId="3" fontId="9" fillId="2" borderId="1" xfId="0" applyNumberFormat="1" applyFont="1" applyFill="1" applyBorder="1" applyAlignment="1" applyProtection="1">
      <alignment/>
      <protection/>
    </xf>
    <xf numFmtId="0" fontId="9" fillId="0" borderId="1" xfId="21" applyFont="1" applyFill="1" applyBorder="1" applyAlignment="1" applyProtection="1">
      <alignment horizontal="center"/>
      <protection/>
    </xf>
    <xf numFmtId="173" fontId="5" fillId="4" borderId="1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1" xfId="0" applyBorder="1" applyAlignment="1">
      <alignment/>
    </xf>
    <xf numFmtId="41" fontId="9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ercent" xfId="23"/>
  </cellStyles>
  <dxfs count="4">
    <dxf>
      <fill>
        <patternFill>
          <bgColor rgb="FFFF6600"/>
        </patternFill>
      </fill>
      <border/>
    </dxf>
    <dxf>
      <fill>
        <patternFill>
          <bgColor rgb="FFCCFFFF"/>
        </patternFill>
      </fill>
      <border/>
    </dxf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8"/>
  <sheetViews>
    <sheetView tabSelected="1" workbookViewId="0" topLeftCell="A1">
      <pane xSplit="2" topLeftCell="C1" activePane="topRight" state="frozen"/>
      <selection pane="topLeft" activeCell="A1" sqref="A1"/>
      <selection pane="topRight" activeCell="CA21" sqref="CA21"/>
    </sheetView>
  </sheetViews>
  <sheetFormatPr defaultColWidth="9.140625" defaultRowHeight="12.75"/>
  <cols>
    <col min="1" max="1" width="4.00390625" style="100" customWidth="1"/>
    <col min="2" max="2" width="54.00390625" style="0" bestFit="1" customWidth="1"/>
    <col min="3" max="3" width="9.421875" style="0" customWidth="1"/>
    <col min="4" max="4" width="11.28125" style="0" customWidth="1"/>
    <col min="5" max="5" width="11.7109375" style="0" customWidth="1"/>
    <col min="6" max="6" width="11.421875" style="0" customWidth="1"/>
    <col min="7" max="7" width="9.8515625" style="0" bestFit="1" customWidth="1"/>
    <col min="8" max="8" width="11.28125" style="0" customWidth="1"/>
    <col min="9" max="9" width="11.140625" style="0" customWidth="1"/>
    <col min="10" max="10" width="11.421875" style="0" customWidth="1"/>
    <col min="12" max="12" width="10.7109375" style="0" customWidth="1"/>
    <col min="15" max="15" width="10.8515625" style="0" customWidth="1"/>
    <col min="17" max="17" width="10.421875" style="0" customWidth="1"/>
    <col min="18" max="18" width="10.8515625" style="0" customWidth="1"/>
    <col min="19" max="19" width="11.421875" style="0" customWidth="1"/>
    <col min="21" max="21" width="11.00390625" style="0" customWidth="1"/>
    <col min="22" max="22" width="10.00390625" style="0" customWidth="1"/>
    <col min="23" max="23" width="10.57421875" style="0" customWidth="1"/>
    <col min="24" max="24" width="9.8515625" style="0" customWidth="1"/>
    <col min="25" max="25" width="10.57421875" style="0" customWidth="1"/>
    <col min="51" max="51" width="10.57421875" style="0" customWidth="1"/>
    <col min="53" max="53" width="9.8515625" style="0" bestFit="1" customWidth="1"/>
    <col min="60" max="60" width="9.8515625" style="0" bestFit="1" customWidth="1"/>
    <col min="66" max="66" width="9.8515625" style="0" bestFit="1" customWidth="1"/>
    <col min="80" max="80" width="14.140625" style="101" customWidth="1"/>
    <col min="81" max="81" width="9.140625" style="30" customWidth="1"/>
    <col min="82" max="82" width="11.28125" style="30" bestFit="1" customWidth="1"/>
    <col min="83" max="16384" width="9.140625" style="30" customWidth="1"/>
  </cols>
  <sheetData>
    <row r="1" spans="1:80" s="7" customFormat="1" ht="27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4" t="s">
        <v>67</v>
      </c>
      <c r="BQ1" s="3" t="s">
        <v>68</v>
      </c>
      <c r="BR1" s="3" t="s">
        <v>69</v>
      </c>
      <c r="BS1" s="3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6" t="s">
        <v>79</v>
      </c>
    </row>
    <row r="2" spans="1:80" s="14" customFormat="1" ht="13.5" customHeight="1">
      <c r="A2" s="8"/>
      <c r="B2" s="8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9">
        <v>31</v>
      </c>
      <c r="AH2" s="9">
        <v>32</v>
      </c>
      <c r="AI2" s="9">
        <v>33</v>
      </c>
      <c r="AJ2" s="9">
        <v>34</v>
      </c>
      <c r="AK2" s="9">
        <v>35</v>
      </c>
      <c r="AL2" s="9">
        <v>36</v>
      </c>
      <c r="AM2" s="9">
        <v>37</v>
      </c>
      <c r="AN2" s="9">
        <v>38</v>
      </c>
      <c r="AO2" s="9">
        <v>39</v>
      </c>
      <c r="AP2" s="9">
        <v>40</v>
      </c>
      <c r="AQ2" s="9">
        <v>41</v>
      </c>
      <c r="AR2" s="9">
        <v>42</v>
      </c>
      <c r="AS2" s="9">
        <v>43</v>
      </c>
      <c r="AT2" s="9">
        <v>44</v>
      </c>
      <c r="AU2" s="9">
        <v>45</v>
      </c>
      <c r="AV2" s="9">
        <v>46</v>
      </c>
      <c r="AW2" s="9">
        <v>47</v>
      </c>
      <c r="AX2" s="9">
        <v>48</v>
      </c>
      <c r="AY2" s="9">
        <v>49</v>
      </c>
      <c r="AZ2" s="9">
        <v>50</v>
      </c>
      <c r="BA2" s="9">
        <v>51</v>
      </c>
      <c r="BB2" s="9">
        <v>52</v>
      </c>
      <c r="BC2" s="9">
        <v>53</v>
      </c>
      <c r="BD2" s="9">
        <v>54</v>
      </c>
      <c r="BE2" s="9">
        <v>55</v>
      </c>
      <c r="BF2" s="9">
        <v>56</v>
      </c>
      <c r="BG2" s="9">
        <v>57</v>
      </c>
      <c r="BH2" s="9">
        <v>58</v>
      </c>
      <c r="BI2" s="9">
        <v>59</v>
      </c>
      <c r="BJ2" s="9">
        <v>60</v>
      </c>
      <c r="BK2" s="9">
        <v>61</v>
      </c>
      <c r="BL2" s="9">
        <v>62</v>
      </c>
      <c r="BM2" s="9">
        <v>63</v>
      </c>
      <c r="BN2" s="9">
        <v>64</v>
      </c>
      <c r="BO2" s="9">
        <v>65</v>
      </c>
      <c r="BP2" s="10">
        <v>66</v>
      </c>
      <c r="BQ2" s="9">
        <v>67</v>
      </c>
      <c r="BR2" s="9">
        <v>68</v>
      </c>
      <c r="BS2" s="11">
        <v>69</v>
      </c>
      <c r="BT2" s="12">
        <v>70</v>
      </c>
      <c r="BU2" s="12">
        <v>71</v>
      </c>
      <c r="BV2" s="12">
        <v>72</v>
      </c>
      <c r="BW2" s="12">
        <v>73</v>
      </c>
      <c r="BX2" s="12">
        <v>74</v>
      </c>
      <c r="BY2" s="12">
        <v>75</v>
      </c>
      <c r="BZ2" s="12">
        <v>76</v>
      </c>
      <c r="CA2" s="12">
        <v>77</v>
      </c>
      <c r="CB2" s="13"/>
    </row>
    <row r="3" spans="1:80" s="14" customFormat="1" ht="12.75">
      <c r="A3" s="15">
        <v>1</v>
      </c>
      <c r="B3" s="16" t="s">
        <v>80</v>
      </c>
      <c r="C3" s="17">
        <v>415823</v>
      </c>
      <c r="D3" s="18">
        <v>50000</v>
      </c>
      <c r="E3" s="18">
        <v>204243</v>
      </c>
      <c r="F3" s="18">
        <v>645000</v>
      </c>
      <c r="G3" s="18">
        <v>80200</v>
      </c>
      <c r="H3" s="18">
        <v>700000</v>
      </c>
      <c r="I3" s="18">
        <v>35000</v>
      </c>
      <c r="J3" s="18">
        <v>324117</v>
      </c>
      <c r="K3" s="18">
        <v>45000</v>
      </c>
      <c r="L3" s="18">
        <v>200000</v>
      </c>
      <c r="M3" s="18">
        <v>40800</v>
      </c>
      <c r="N3" s="18">
        <v>111215</v>
      </c>
      <c r="O3" s="19">
        <v>210000</v>
      </c>
      <c r="P3" s="19">
        <v>232600</v>
      </c>
      <c r="Q3" s="20">
        <v>48000</v>
      </c>
      <c r="R3" s="21">
        <v>49500</v>
      </c>
      <c r="S3" s="19">
        <v>806400</v>
      </c>
      <c r="T3" s="22">
        <v>140000</v>
      </c>
      <c r="U3" s="19">
        <v>600000</v>
      </c>
      <c r="V3" s="23">
        <v>100000</v>
      </c>
      <c r="W3" s="23">
        <v>320000</v>
      </c>
      <c r="X3" s="23">
        <v>651000</v>
      </c>
      <c r="Y3" s="23">
        <v>55000</v>
      </c>
      <c r="Z3" s="23">
        <v>80000</v>
      </c>
      <c r="AA3" s="24">
        <v>27000</v>
      </c>
      <c r="AB3" s="24">
        <v>271068</v>
      </c>
      <c r="AC3" s="24">
        <v>102000</v>
      </c>
      <c r="AD3" s="24">
        <v>512000</v>
      </c>
      <c r="AE3" s="24">
        <v>320000</v>
      </c>
      <c r="AF3" s="24">
        <v>45144</v>
      </c>
      <c r="AG3" s="24">
        <v>70000</v>
      </c>
      <c r="AH3" s="24">
        <v>27500</v>
      </c>
      <c r="AI3" s="24">
        <v>65000</v>
      </c>
      <c r="AJ3" s="24">
        <v>100000</v>
      </c>
      <c r="AK3" s="24">
        <v>28000</v>
      </c>
      <c r="AL3" s="24">
        <v>150000</v>
      </c>
      <c r="AM3" s="24">
        <v>20000</v>
      </c>
      <c r="AN3" s="24">
        <v>750464</v>
      </c>
      <c r="AO3" s="24">
        <v>130000</v>
      </c>
      <c r="AP3" s="24">
        <v>12000</v>
      </c>
      <c r="AQ3" s="24">
        <v>680000</v>
      </c>
      <c r="AR3" s="24">
        <v>30600</v>
      </c>
      <c r="AS3" s="24">
        <v>21800</v>
      </c>
      <c r="AT3" s="24">
        <v>65000</v>
      </c>
      <c r="AU3" s="24">
        <v>224000</v>
      </c>
      <c r="AV3" s="24">
        <v>320000</v>
      </c>
      <c r="AW3" s="24">
        <v>67000</v>
      </c>
      <c r="AX3" s="24">
        <v>35000</v>
      </c>
      <c r="AY3" s="24">
        <v>104175</v>
      </c>
      <c r="AZ3" s="25">
        <v>65000</v>
      </c>
      <c r="BA3" s="25">
        <v>200000</v>
      </c>
      <c r="BB3" s="25">
        <v>106000</v>
      </c>
      <c r="BC3" s="25">
        <v>146400</v>
      </c>
      <c r="BD3" s="25">
        <v>50000</v>
      </c>
      <c r="BE3" s="25">
        <v>35000</v>
      </c>
      <c r="BF3" s="25">
        <v>14000</v>
      </c>
      <c r="BG3" s="25">
        <v>63955</v>
      </c>
      <c r="BH3" s="25">
        <v>448000</v>
      </c>
      <c r="BI3" s="25">
        <v>60000</v>
      </c>
      <c r="BJ3" s="25">
        <v>14000</v>
      </c>
      <c r="BK3" s="25">
        <v>21000</v>
      </c>
      <c r="BL3" s="25">
        <v>12000</v>
      </c>
      <c r="BM3" s="25">
        <v>19500</v>
      </c>
      <c r="BN3" s="25">
        <v>448000</v>
      </c>
      <c r="BO3" s="25">
        <v>14000</v>
      </c>
      <c r="BP3" s="25">
        <v>14000</v>
      </c>
      <c r="BQ3" s="25">
        <v>15400</v>
      </c>
      <c r="BR3" s="26">
        <v>98000</v>
      </c>
      <c r="BS3" s="25">
        <v>70000</v>
      </c>
      <c r="BT3" s="25">
        <v>70000</v>
      </c>
      <c r="BU3" s="25">
        <v>66250</v>
      </c>
      <c r="BV3" s="25">
        <v>12000</v>
      </c>
      <c r="BW3" s="27">
        <v>60000</v>
      </c>
      <c r="BX3" s="27">
        <v>14000</v>
      </c>
      <c r="BY3" s="27">
        <v>140000</v>
      </c>
      <c r="BZ3" s="27">
        <v>17500</v>
      </c>
      <c r="CA3" s="28">
        <v>406282</v>
      </c>
      <c r="CB3" s="29">
        <f>SUM(C3:CA3)</f>
        <v>13021936</v>
      </c>
    </row>
    <row r="4" spans="1:80" ht="12.75" customHeight="1">
      <c r="A4" s="15">
        <v>2</v>
      </c>
      <c r="B4" s="16" t="s">
        <v>81</v>
      </c>
      <c r="C4" s="17">
        <v>609624</v>
      </c>
      <c r="D4" s="18">
        <v>59177.14</v>
      </c>
      <c r="E4" s="18">
        <v>233754</v>
      </c>
      <c r="F4" s="18">
        <v>700862</v>
      </c>
      <c r="G4" s="18">
        <v>59115</v>
      </c>
      <c r="H4" s="18">
        <v>535000</v>
      </c>
      <c r="I4" s="18">
        <v>71490</v>
      </c>
      <c r="J4" s="18">
        <v>355338</v>
      </c>
      <c r="K4" s="18">
        <v>70543</v>
      </c>
      <c r="L4" s="18">
        <v>221049</v>
      </c>
      <c r="M4" s="18">
        <v>50300</v>
      </c>
      <c r="N4" s="18">
        <v>144754</v>
      </c>
      <c r="O4" s="19">
        <v>254500</v>
      </c>
      <c r="P4" s="19">
        <v>310900</v>
      </c>
      <c r="Q4" s="20">
        <v>81865</v>
      </c>
      <c r="R4" s="21">
        <v>77187</v>
      </c>
      <c r="S4" s="19">
        <v>928382</v>
      </c>
      <c r="T4" s="22">
        <v>177291</v>
      </c>
      <c r="U4" s="19">
        <v>700301</v>
      </c>
      <c r="V4" s="23">
        <v>153518</v>
      </c>
      <c r="W4" s="23">
        <v>436283</v>
      </c>
      <c r="X4" s="23">
        <v>774585</v>
      </c>
      <c r="Y4" s="23">
        <v>113200</v>
      </c>
      <c r="Z4" s="23">
        <v>113500</v>
      </c>
      <c r="AA4" s="24">
        <v>44637</v>
      </c>
      <c r="AB4" s="24">
        <v>309945</v>
      </c>
      <c r="AC4" s="24">
        <v>116364</v>
      </c>
      <c r="AD4" s="24">
        <v>561412</v>
      </c>
      <c r="AE4" s="24">
        <v>421600</v>
      </c>
      <c r="AF4" s="24">
        <v>49511</v>
      </c>
      <c r="AG4" s="24">
        <v>76155</v>
      </c>
      <c r="AH4" s="24">
        <v>46500</v>
      </c>
      <c r="AI4" s="24">
        <v>118233</v>
      </c>
      <c r="AJ4" s="24">
        <v>118646</v>
      </c>
      <c r="AK4" s="24">
        <v>31400</v>
      </c>
      <c r="AL4" s="24">
        <v>157602</v>
      </c>
      <c r="AM4" s="24">
        <v>22917</v>
      </c>
      <c r="AN4" s="24">
        <v>848827</v>
      </c>
      <c r="AO4" s="24">
        <v>141924</v>
      </c>
      <c r="AP4" s="24">
        <v>22392</v>
      </c>
      <c r="AQ4" s="24">
        <v>818100</v>
      </c>
      <c r="AR4" s="24">
        <v>41231</v>
      </c>
      <c r="AS4" s="24">
        <v>28522</v>
      </c>
      <c r="AT4" s="24">
        <v>74775</v>
      </c>
      <c r="AU4" s="24">
        <v>246150</v>
      </c>
      <c r="AV4" s="24">
        <v>338937</v>
      </c>
      <c r="AW4" s="24">
        <v>74155</v>
      </c>
      <c r="AX4" s="24">
        <v>45300</v>
      </c>
      <c r="AY4" s="24">
        <v>135593</v>
      </c>
      <c r="AZ4" s="25">
        <v>149123</v>
      </c>
      <c r="BA4" s="25">
        <v>232235</v>
      </c>
      <c r="BB4" s="25">
        <v>127330</v>
      </c>
      <c r="BC4" s="25">
        <v>154709</v>
      </c>
      <c r="BD4" s="25">
        <v>57000</v>
      </c>
      <c r="BE4" s="25">
        <v>66175</v>
      </c>
      <c r="BF4" s="25">
        <v>11216</v>
      </c>
      <c r="BG4" s="25">
        <v>66204</v>
      </c>
      <c r="BH4" s="25">
        <v>460713</v>
      </c>
      <c r="BI4" s="25">
        <v>71676</v>
      </c>
      <c r="BJ4" s="25">
        <v>12800</v>
      </c>
      <c r="BK4" s="25">
        <v>17500</v>
      </c>
      <c r="BL4" s="25">
        <v>12138</v>
      </c>
      <c r="BM4" s="25">
        <v>25860</v>
      </c>
      <c r="BN4" s="25">
        <v>464664</v>
      </c>
      <c r="BO4" s="25">
        <v>13943</v>
      </c>
      <c r="BP4" s="25">
        <v>13601</v>
      </c>
      <c r="BQ4" s="25">
        <v>15323</v>
      </c>
      <c r="BR4" s="26">
        <v>99758</v>
      </c>
      <c r="BS4" s="25">
        <v>70317</v>
      </c>
      <c r="BT4" s="25">
        <v>70419</v>
      </c>
      <c r="BU4" s="25">
        <v>66345</v>
      </c>
      <c r="BV4" s="25">
        <v>9939</v>
      </c>
      <c r="BW4" s="24">
        <v>58800</v>
      </c>
      <c r="BX4" s="24">
        <v>13100</v>
      </c>
      <c r="BY4" s="24">
        <v>101231</v>
      </c>
      <c r="BZ4" s="24">
        <v>16998</v>
      </c>
      <c r="CA4" s="24">
        <v>408303</v>
      </c>
      <c r="CB4" s="29">
        <f aca="true" t="shared" si="0" ref="CB4:CB54">SUM(C4:CA4)</f>
        <v>15010766.14</v>
      </c>
    </row>
    <row r="5" spans="1:80" ht="12.75" customHeight="1">
      <c r="A5" s="15">
        <v>3</v>
      </c>
      <c r="B5" s="16" t="s">
        <v>82</v>
      </c>
      <c r="C5" s="17">
        <v>636687.5275</v>
      </c>
      <c r="D5" s="18">
        <v>64223.11</v>
      </c>
      <c r="E5" s="18">
        <v>238764</v>
      </c>
      <c r="F5" s="18">
        <v>725712.25</v>
      </c>
      <c r="G5" s="18">
        <v>59795</v>
      </c>
      <c r="H5" s="18">
        <v>550791.64</v>
      </c>
      <c r="I5" s="18">
        <v>77722.92475</v>
      </c>
      <c r="J5" s="18">
        <v>368840.1285</v>
      </c>
      <c r="K5" s="18">
        <v>74620.25</v>
      </c>
      <c r="L5" s="18">
        <v>227601</v>
      </c>
      <c r="M5" s="18">
        <v>53600</v>
      </c>
      <c r="N5" s="18">
        <v>154222.75</v>
      </c>
      <c r="O5" s="19">
        <v>263602</v>
      </c>
      <c r="P5" s="19">
        <v>324189.5</v>
      </c>
      <c r="Q5" s="20">
        <v>90930.16375</v>
      </c>
      <c r="R5" s="31">
        <v>86743.22625</v>
      </c>
      <c r="S5" s="19">
        <v>981004.25</v>
      </c>
      <c r="T5" s="32">
        <v>182169.75</v>
      </c>
      <c r="U5" s="19">
        <v>758653.9175</v>
      </c>
      <c r="V5" s="33">
        <v>163487.5</v>
      </c>
      <c r="W5" s="33">
        <v>452785.25</v>
      </c>
      <c r="X5" s="33">
        <v>791020.5</v>
      </c>
      <c r="Y5" s="33">
        <v>121061.5</v>
      </c>
      <c r="Z5" s="33">
        <v>122480.5</v>
      </c>
      <c r="AA5" s="24">
        <v>47580</v>
      </c>
      <c r="AB5" s="24">
        <v>334731.5</v>
      </c>
      <c r="AC5" s="24">
        <v>119698</v>
      </c>
      <c r="AD5" s="24">
        <v>588434</v>
      </c>
      <c r="AE5" s="24">
        <v>454017.5</v>
      </c>
      <c r="AF5" s="24">
        <v>52996.75</v>
      </c>
      <c r="AG5" s="24">
        <v>80428.75</v>
      </c>
      <c r="AH5" s="24">
        <v>50880.75</v>
      </c>
      <c r="AI5" s="24">
        <v>128368</v>
      </c>
      <c r="AJ5" s="24">
        <v>125405.25</v>
      </c>
      <c r="AK5" s="24">
        <v>33475</v>
      </c>
      <c r="AL5" s="24">
        <v>163109</v>
      </c>
      <c r="AM5" s="24">
        <v>24174.75</v>
      </c>
      <c r="AN5" s="24">
        <v>881340.75</v>
      </c>
      <c r="AO5" s="24">
        <v>154157.5</v>
      </c>
      <c r="AP5" s="24">
        <v>23368</v>
      </c>
      <c r="AQ5" s="24">
        <v>842500</v>
      </c>
      <c r="AR5" s="24">
        <v>44301</v>
      </c>
      <c r="AS5" s="24">
        <v>30202.25</v>
      </c>
      <c r="AT5" s="24">
        <v>77118</v>
      </c>
      <c r="AU5" s="24">
        <v>253357</v>
      </c>
      <c r="AV5" s="24">
        <v>354378</v>
      </c>
      <c r="AW5" s="24">
        <v>77589.75</v>
      </c>
      <c r="AX5" s="24">
        <v>47100.25</v>
      </c>
      <c r="AY5" s="24">
        <v>108135.75</v>
      </c>
      <c r="AZ5" s="25">
        <v>156088.5</v>
      </c>
      <c r="BA5" s="25">
        <v>243311</v>
      </c>
      <c r="BB5" s="25">
        <v>136355</v>
      </c>
      <c r="BC5" s="25">
        <v>162892.5</v>
      </c>
      <c r="BD5" s="25">
        <v>59854.25</v>
      </c>
      <c r="BE5" s="25">
        <v>67236.5</v>
      </c>
      <c r="BF5" s="25">
        <v>11947.25</v>
      </c>
      <c r="BG5" s="25">
        <v>68760.5</v>
      </c>
      <c r="BH5" s="25">
        <v>473067</v>
      </c>
      <c r="BI5" s="25">
        <v>75711</v>
      </c>
      <c r="BJ5" s="25">
        <v>13200</v>
      </c>
      <c r="BK5" s="25">
        <v>18100</v>
      </c>
      <c r="BL5" s="25">
        <v>12767</v>
      </c>
      <c r="BM5" s="25">
        <v>26633</v>
      </c>
      <c r="BN5" s="25">
        <v>483416</v>
      </c>
      <c r="BO5" s="25">
        <v>14246</v>
      </c>
      <c r="BP5" s="25">
        <v>14026</v>
      </c>
      <c r="BQ5" s="25">
        <v>15660.25</v>
      </c>
      <c r="BR5" s="26">
        <v>101005</v>
      </c>
      <c r="BS5" s="25">
        <v>71336</v>
      </c>
      <c r="BT5" s="25">
        <v>72220</v>
      </c>
      <c r="BU5" s="25">
        <v>67149</v>
      </c>
      <c r="BV5" s="25">
        <v>9939</v>
      </c>
      <c r="BW5" s="24">
        <v>58800</v>
      </c>
      <c r="BX5" s="24">
        <v>13100</v>
      </c>
      <c r="BY5" s="24">
        <v>102415</v>
      </c>
      <c r="BZ5" s="24">
        <v>16998</v>
      </c>
      <c r="CA5" s="24">
        <v>408749</v>
      </c>
      <c r="CB5" s="29">
        <f t="shared" si="0"/>
        <v>15642538.88825</v>
      </c>
    </row>
    <row r="6" spans="1:80" ht="12.75" customHeight="1">
      <c r="A6" s="34">
        <v>4</v>
      </c>
      <c r="B6" s="16" t="s">
        <v>83</v>
      </c>
      <c r="C6" s="17">
        <v>1687802.2</v>
      </c>
      <c r="D6" s="18">
        <v>158936.567</v>
      </c>
      <c r="E6" s="18">
        <v>992120.5</v>
      </c>
      <c r="F6" s="18">
        <v>2915830.4</v>
      </c>
      <c r="G6" s="18">
        <v>156964.4</v>
      </c>
      <c r="H6" s="18">
        <v>1882090</v>
      </c>
      <c r="I6" s="18">
        <v>699220</v>
      </c>
      <c r="J6" s="18">
        <v>1397297.8</v>
      </c>
      <c r="K6" s="18">
        <v>448799.8</v>
      </c>
      <c r="L6" s="18">
        <v>731919.9</v>
      </c>
      <c r="M6" s="18">
        <v>417560</v>
      </c>
      <c r="N6" s="18">
        <v>1055605.6</v>
      </c>
      <c r="O6" s="19">
        <v>1000309</v>
      </c>
      <c r="P6" s="19">
        <v>1572350</v>
      </c>
      <c r="Q6" s="20">
        <v>725213.1</v>
      </c>
      <c r="R6" s="31">
        <v>764498.1</v>
      </c>
      <c r="S6" s="19">
        <v>5336706.1</v>
      </c>
      <c r="T6" s="32">
        <v>581623.7</v>
      </c>
      <c r="U6" s="19">
        <v>4668233.4</v>
      </c>
      <c r="V6" s="23">
        <v>1071520.2</v>
      </c>
      <c r="W6" s="23">
        <v>1831359.5</v>
      </c>
      <c r="X6" s="23">
        <v>1762436.4</v>
      </c>
      <c r="Y6" s="23">
        <v>912020</v>
      </c>
      <c r="Z6" s="23">
        <v>1027550</v>
      </c>
      <c r="AA6" s="24">
        <v>365461.7</v>
      </c>
      <c r="AB6" s="24">
        <v>2131552.5</v>
      </c>
      <c r="AC6" s="24">
        <v>420153.2</v>
      </c>
      <c r="AD6" s="24">
        <v>2956014.8</v>
      </c>
      <c r="AE6" s="24">
        <v>3681695</v>
      </c>
      <c r="AF6" s="24">
        <v>305488.8</v>
      </c>
      <c r="AG6" s="24">
        <v>454555.6</v>
      </c>
      <c r="AH6" s="24">
        <v>506960</v>
      </c>
      <c r="AI6" s="24">
        <v>1120606.5</v>
      </c>
      <c r="AJ6" s="24">
        <v>792416.1</v>
      </c>
      <c r="AK6" s="24">
        <v>236320</v>
      </c>
      <c r="AL6" s="24">
        <v>633623.1</v>
      </c>
      <c r="AM6" s="24">
        <v>108094.4</v>
      </c>
      <c r="AN6" s="24">
        <v>5733091</v>
      </c>
      <c r="AO6" s="24">
        <v>1350710.6</v>
      </c>
      <c r="AP6" s="24">
        <v>151945.2</v>
      </c>
      <c r="AQ6" s="24">
        <v>3590450</v>
      </c>
      <c r="AR6" s="24">
        <v>313267.9</v>
      </c>
      <c r="AS6" s="24">
        <v>188622</v>
      </c>
      <c r="AT6" s="24">
        <v>237187.4</v>
      </c>
      <c r="AU6" s="24">
        <v>747651.8</v>
      </c>
      <c r="AV6" s="24">
        <v>1987850.8</v>
      </c>
      <c r="AW6" s="24">
        <v>371789.5</v>
      </c>
      <c r="AX6" s="24">
        <v>202588</v>
      </c>
      <c r="AY6" s="24">
        <v>792865.3</v>
      </c>
      <c r="AZ6" s="25">
        <v>684808.2</v>
      </c>
      <c r="BA6" s="25">
        <v>1226325.5</v>
      </c>
      <c r="BB6" s="25">
        <v>971675.5</v>
      </c>
      <c r="BC6" s="25">
        <v>948589.4</v>
      </c>
      <c r="BD6" s="25">
        <v>342100</v>
      </c>
      <c r="BE6" s="25">
        <v>125490.4</v>
      </c>
      <c r="BF6" s="25">
        <v>103634.2</v>
      </c>
      <c r="BG6" s="25">
        <v>281081.8</v>
      </c>
      <c r="BH6" s="25">
        <v>1421851</v>
      </c>
      <c r="BI6" s="25">
        <v>482658.8</v>
      </c>
      <c r="BJ6" s="25">
        <v>54550</v>
      </c>
      <c r="BK6" s="25">
        <v>76100</v>
      </c>
      <c r="BL6" s="25">
        <v>67665.6</v>
      </c>
      <c r="BM6" s="25">
        <v>93652.2</v>
      </c>
      <c r="BN6" s="25">
        <v>2124785.7</v>
      </c>
      <c r="BO6" s="25">
        <v>39473.2</v>
      </c>
      <c r="BP6" s="25">
        <v>52787</v>
      </c>
      <c r="BQ6" s="25">
        <v>54209.4</v>
      </c>
      <c r="BR6" s="26">
        <v>138716.8</v>
      </c>
      <c r="BS6" s="25">
        <v>194884.6</v>
      </c>
      <c r="BT6" s="25">
        <v>221677.8</v>
      </c>
      <c r="BU6" s="25">
        <v>102232.2</v>
      </c>
      <c r="BV6" s="25">
        <v>24311.8</v>
      </c>
      <c r="BW6" s="24">
        <v>52320</v>
      </c>
      <c r="BX6" s="24">
        <v>9060</v>
      </c>
      <c r="BY6" s="24">
        <v>182701</v>
      </c>
      <c r="BZ6" s="24">
        <v>17709.8</v>
      </c>
      <c r="CA6" s="24">
        <v>664054.4</v>
      </c>
      <c r="CB6" s="29">
        <f t="shared" si="0"/>
        <v>73938034.167</v>
      </c>
    </row>
    <row r="7" spans="1:80" ht="12.75" customHeight="1">
      <c r="A7" s="34">
        <v>5</v>
      </c>
      <c r="B7" s="16" t="s">
        <v>84</v>
      </c>
      <c r="C7" s="17">
        <v>2473176</v>
      </c>
      <c r="D7" s="18">
        <v>195842.83</v>
      </c>
      <c r="E7" s="18">
        <v>1450874</v>
      </c>
      <c r="F7" s="18">
        <v>3746815</v>
      </c>
      <c r="G7" s="35">
        <v>221107</v>
      </c>
      <c r="H7" s="18">
        <v>2277100</v>
      </c>
      <c r="I7" s="18">
        <v>884600</v>
      </c>
      <c r="J7" s="18">
        <v>1772214</v>
      </c>
      <c r="K7" s="18">
        <v>571795</v>
      </c>
      <c r="L7" s="18">
        <v>906208</v>
      </c>
      <c r="M7" s="18">
        <v>656700</v>
      </c>
      <c r="N7" s="18">
        <v>1285198</v>
      </c>
      <c r="O7" s="19">
        <v>1297000</v>
      </c>
      <c r="P7" s="19">
        <v>1869300</v>
      </c>
      <c r="Q7" s="20">
        <v>867974</v>
      </c>
      <c r="R7" s="21">
        <v>893558</v>
      </c>
      <c r="S7" s="19">
        <v>6768884</v>
      </c>
      <c r="T7" s="22">
        <v>701200</v>
      </c>
      <c r="U7" s="19">
        <v>5692030</v>
      </c>
      <c r="V7" s="23">
        <v>1364166</v>
      </c>
      <c r="W7" s="23">
        <v>2173202</v>
      </c>
      <c r="X7" s="23">
        <v>2284926</v>
      </c>
      <c r="Y7" s="23">
        <v>1196500</v>
      </c>
      <c r="Z7" s="23">
        <v>1311900</v>
      </c>
      <c r="AA7" s="24">
        <v>431229</v>
      </c>
      <c r="AB7" s="24">
        <v>2595437</v>
      </c>
      <c r="AC7" s="24">
        <v>473602</v>
      </c>
      <c r="AD7" s="24">
        <v>3248129</v>
      </c>
      <c r="AE7" s="24">
        <v>4261000</v>
      </c>
      <c r="AF7" s="24">
        <v>371861</v>
      </c>
      <c r="AG7" s="24">
        <v>556816</v>
      </c>
      <c r="AH7" s="24">
        <v>624500</v>
      </c>
      <c r="AI7" s="24">
        <v>1296425</v>
      </c>
      <c r="AJ7" s="24">
        <v>1179275</v>
      </c>
      <c r="AK7" s="24">
        <v>277900</v>
      </c>
      <c r="AL7" s="24">
        <v>744629</v>
      </c>
      <c r="AM7" s="24">
        <v>174227</v>
      </c>
      <c r="AN7" s="24">
        <v>9581990</v>
      </c>
      <c r="AO7" s="24">
        <v>1614328</v>
      </c>
      <c r="AP7" s="24">
        <v>210462</v>
      </c>
      <c r="AQ7" s="24">
        <v>4215600</v>
      </c>
      <c r="AR7" s="24">
        <v>393302</v>
      </c>
      <c r="AS7" s="24">
        <v>251273</v>
      </c>
      <c r="AT7" s="24">
        <v>340272</v>
      </c>
      <c r="AU7" s="24">
        <v>852015</v>
      </c>
      <c r="AV7" s="24">
        <v>2451836</v>
      </c>
      <c r="AW7" s="24">
        <v>454605</v>
      </c>
      <c r="AX7" s="24">
        <v>268400</v>
      </c>
      <c r="AY7" s="24">
        <v>867663</v>
      </c>
      <c r="AZ7" s="25">
        <v>922081</v>
      </c>
      <c r="BA7" s="25">
        <v>1635454</v>
      </c>
      <c r="BB7" s="25">
        <v>1270988</v>
      </c>
      <c r="BC7" s="25">
        <v>1372822</v>
      </c>
      <c r="BD7" s="25">
        <v>454900</v>
      </c>
      <c r="BE7" s="25">
        <v>195148</v>
      </c>
      <c r="BF7" s="25">
        <v>144444</v>
      </c>
      <c r="BG7" s="25">
        <v>369675</v>
      </c>
      <c r="BH7" s="25">
        <v>1768005</v>
      </c>
      <c r="BI7" s="25">
        <v>712098</v>
      </c>
      <c r="BJ7" s="25">
        <v>83200</v>
      </c>
      <c r="BK7" s="25">
        <v>98400</v>
      </c>
      <c r="BL7" s="25">
        <v>83688</v>
      </c>
      <c r="BM7" s="25">
        <v>119215</v>
      </c>
      <c r="BN7" s="25">
        <v>2511204</v>
      </c>
      <c r="BO7" s="25">
        <v>61213</v>
      </c>
      <c r="BP7" s="25">
        <v>73117</v>
      </c>
      <c r="BQ7" s="25">
        <v>59008</v>
      </c>
      <c r="BR7" s="26">
        <v>195672</v>
      </c>
      <c r="BS7" s="25">
        <v>248056</v>
      </c>
      <c r="BT7" s="25">
        <v>333833</v>
      </c>
      <c r="BU7" s="25">
        <v>169426</v>
      </c>
      <c r="BV7" s="25">
        <v>32303</v>
      </c>
      <c r="BW7" s="24">
        <v>73200</v>
      </c>
      <c r="BX7" s="24">
        <v>20300</v>
      </c>
      <c r="BY7" s="24">
        <v>233634</v>
      </c>
      <c r="BZ7" s="24">
        <v>23296</v>
      </c>
      <c r="CA7" s="24">
        <v>1139796</v>
      </c>
      <c r="CB7" s="29">
        <f t="shared" si="0"/>
        <v>95003221.83</v>
      </c>
    </row>
    <row r="8" spans="1:80" ht="12.75" customHeight="1">
      <c r="A8" s="36"/>
      <c r="B8" s="37" t="s">
        <v>85</v>
      </c>
      <c r="C8" s="38">
        <v>36.1193983512997</v>
      </c>
      <c r="D8" s="39">
        <v>37.233181209960314</v>
      </c>
      <c r="E8" s="40">
        <v>23.56104928786372</v>
      </c>
      <c r="F8" s="41">
        <v>24.036446015515857</v>
      </c>
      <c r="G8" s="41">
        <v>37.66140602582497</v>
      </c>
      <c r="H8" s="41">
        <v>28.425845735326156</v>
      </c>
      <c r="I8" s="41">
        <v>10.224249878435971</v>
      </c>
      <c r="J8" s="41">
        <v>25.430369961220865</v>
      </c>
      <c r="K8" s="41">
        <v>15.718144259422576</v>
      </c>
      <c r="L8" s="41">
        <v>30.201255629202045</v>
      </c>
      <c r="M8" s="41">
        <v>12.046173005077113</v>
      </c>
      <c r="N8" s="41">
        <v>13.712886706929178</v>
      </c>
      <c r="O8" s="42">
        <v>25.442138379240813</v>
      </c>
      <c r="P8" s="42">
        <v>19.772951314910802</v>
      </c>
      <c r="Q8" s="42">
        <v>11.288406125041039</v>
      </c>
      <c r="R8" s="43">
        <v>10.09642797019378</v>
      </c>
      <c r="S8" s="42">
        <v>17.396161276334855</v>
      </c>
      <c r="T8" s="42">
        <v>30.482079736434404</v>
      </c>
      <c r="U8" s="42">
        <v>15.00141359684372</v>
      </c>
      <c r="V8" s="42">
        <v>14.32712141124358</v>
      </c>
      <c r="W8" s="42">
        <v>23.822903149272438</v>
      </c>
      <c r="X8" s="42">
        <v>43.94967103493778</v>
      </c>
      <c r="Y8" s="42">
        <v>12.41200850858534</v>
      </c>
      <c r="Z8" s="42">
        <v>11.045691207240523</v>
      </c>
      <c r="AA8" s="44">
        <v>12.213865365372076</v>
      </c>
      <c r="AB8" s="44">
        <v>14.540810043383873</v>
      </c>
      <c r="AC8" s="44">
        <v>27.695611981534352</v>
      </c>
      <c r="AD8" s="44">
        <v>18.99219178469607</v>
      </c>
      <c r="AE8" s="44">
        <v>11.451247319509084</v>
      </c>
      <c r="AF8" s="44">
        <v>16.20714081825586</v>
      </c>
      <c r="AG8" s="44">
        <v>16.753726056834413</v>
      </c>
      <c r="AH8" s="44">
        <v>9.172321287675556</v>
      </c>
      <c r="AI8" s="44">
        <v>10.550804408148624</v>
      </c>
      <c r="AJ8" s="44">
        <v>14.97268922224069</v>
      </c>
      <c r="AK8" s="44">
        <v>13.28706838185511</v>
      </c>
      <c r="AL8" s="44">
        <v>24.873146196847937</v>
      </c>
      <c r="AM8" s="44">
        <v>21.200913275803373</v>
      </c>
      <c r="AN8" s="44">
        <v>14.80574789411157</v>
      </c>
      <c r="AO8" s="44">
        <v>10.507358126900018</v>
      </c>
      <c r="AP8" s="44">
        <v>14.736891984741865</v>
      </c>
      <c r="AQ8" s="44">
        <v>22.78544472141375</v>
      </c>
      <c r="AR8" s="44">
        <v>13.16157831683361</v>
      </c>
      <c r="AS8" s="44">
        <v>15.121247786578449</v>
      </c>
      <c r="AT8" s="44">
        <v>31.525704991074573</v>
      </c>
      <c r="AU8" s="44">
        <v>32.923079968509406</v>
      </c>
      <c r="AV8" s="44">
        <v>17.050424508720674</v>
      </c>
      <c r="AW8" s="44">
        <v>19.94542610805308</v>
      </c>
      <c r="AX8" s="44">
        <v>22.3606531482615</v>
      </c>
      <c r="AY8" s="44">
        <v>17.101643873177448</v>
      </c>
      <c r="AZ8" s="45">
        <v>21.7758782678128</v>
      </c>
      <c r="BA8" s="45">
        <v>18.937468070263563</v>
      </c>
      <c r="BB8" s="45">
        <v>13.104169035856106</v>
      </c>
      <c r="BC8" s="45">
        <v>16.30937474106289</v>
      </c>
      <c r="BD8" s="45">
        <v>16.66179479684303</v>
      </c>
      <c r="BE8" s="45">
        <v>52.73311743368417</v>
      </c>
      <c r="BF8" s="45">
        <v>10.822682087573407</v>
      </c>
      <c r="BG8" s="45">
        <v>23.55328591178796</v>
      </c>
      <c r="BH8" s="45">
        <v>32.40234032961259</v>
      </c>
      <c r="BI8" s="45">
        <v>14.8502420343315</v>
      </c>
      <c r="BJ8" s="45">
        <v>23.464711274060495</v>
      </c>
      <c r="BK8" s="45">
        <v>22.996057818659658</v>
      </c>
      <c r="BL8" s="45">
        <v>17.938213804355534</v>
      </c>
      <c r="BM8" s="45">
        <v>27.61280567888421</v>
      </c>
      <c r="BN8" s="45">
        <v>21.868746575242856</v>
      </c>
      <c r="BO8" s="45">
        <v>35.32269995845282</v>
      </c>
      <c r="BP8" s="45">
        <v>25.765813552579232</v>
      </c>
      <c r="BQ8" s="45">
        <v>28.266315436068286</v>
      </c>
      <c r="BR8" s="45">
        <v>71.9148653948188</v>
      </c>
      <c r="BS8" s="45">
        <v>36.08135275953051</v>
      </c>
      <c r="BT8" s="45">
        <v>31.76637444074238</v>
      </c>
      <c r="BU8" s="45">
        <v>64.89638294001303</v>
      </c>
      <c r="BV8" s="45">
        <v>40.88138270304955</v>
      </c>
      <c r="BW8" s="42">
        <v>112.38532110091744</v>
      </c>
      <c r="BX8" s="42">
        <v>144.5916114790287</v>
      </c>
      <c r="BY8" s="42">
        <v>55.408016376483985</v>
      </c>
      <c r="BZ8" s="42">
        <v>95.98075641735086</v>
      </c>
      <c r="CA8" s="42">
        <v>61.486378224434624</v>
      </c>
      <c r="CB8" s="46">
        <f>CB4/CB6%</f>
        <v>20.301819366871403</v>
      </c>
    </row>
    <row r="9" spans="1:80" ht="12.75" customHeight="1">
      <c r="A9" s="47"/>
      <c r="B9" s="37" t="s">
        <v>86</v>
      </c>
      <c r="C9" s="44">
        <v>37.722875790776904</v>
      </c>
      <c r="D9" s="44">
        <v>40.40801384617801</v>
      </c>
      <c r="E9" s="44">
        <v>24.06602826975151</v>
      </c>
      <c r="F9" s="44">
        <v>24.88869894490434</v>
      </c>
      <c r="G9" s="44">
        <v>38.094625278088536</v>
      </c>
      <c r="H9" s="44">
        <v>29.264893814854766</v>
      </c>
      <c r="I9" s="44">
        <v>11.115660986527846</v>
      </c>
      <c r="J9" s="44">
        <v>26.396672813769545</v>
      </c>
      <c r="K9" s="44">
        <v>16.626622828263294</v>
      </c>
      <c r="L9" s="44">
        <v>31.09643555257891</v>
      </c>
      <c r="M9" s="44">
        <v>12.836478589903248</v>
      </c>
      <c r="N9" s="44">
        <v>14.609883653516048</v>
      </c>
      <c r="O9" s="44">
        <v>26.352057214320773</v>
      </c>
      <c r="P9" s="44">
        <v>20.618151174992846</v>
      </c>
      <c r="Q9" s="44">
        <v>12.53840612504104</v>
      </c>
      <c r="R9" s="44">
        <v>11.346427970193778</v>
      </c>
      <c r="S9" s="44">
        <v>18.382204896012546</v>
      </c>
      <c r="T9" s="44">
        <v>31.32089527988629</v>
      </c>
      <c r="U9" s="44">
        <v>16.25141359684372</v>
      </c>
      <c r="V9" s="44">
        <v>15.257528509495202</v>
      </c>
      <c r="W9" s="44">
        <v>24.723996025903162</v>
      </c>
      <c r="X9" s="44">
        <v>44.88221532419553</v>
      </c>
      <c r="Y9" s="44">
        <v>13.273996184294203</v>
      </c>
      <c r="Z9" s="44">
        <v>11.919663276726194</v>
      </c>
      <c r="AA9" s="44">
        <v>13.019148107722367</v>
      </c>
      <c r="AB9" s="44">
        <v>15.703647927977377</v>
      </c>
      <c r="AC9" s="44">
        <v>28.489132059448792</v>
      </c>
      <c r="AD9" s="44">
        <v>19.906327938547534</v>
      </c>
      <c r="AE9" s="44">
        <v>12.33175208701427</v>
      </c>
      <c r="AF9" s="44">
        <v>17.348181013510153</v>
      </c>
      <c r="AG9" s="44">
        <v>17.693930071480807</v>
      </c>
      <c r="AH9" s="44">
        <v>10.036442717374152</v>
      </c>
      <c r="AI9" s="44">
        <v>11.45522536233727</v>
      </c>
      <c r="AJ9" s="44">
        <v>15.825681734634115</v>
      </c>
      <c r="AK9" s="44">
        <v>14.16511509817197</v>
      </c>
      <c r="AL9" s="44">
        <v>25.742274863400656</v>
      </c>
      <c r="AM9" s="44">
        <v>22.36447956600897</v>
      </c>
      <c r="AN9" s="44">
        <v>15.372872155701</v>
      </c>
      <c r="AO9" s="44">
        <v>11.413066573994458</v>
      </c>
      <c r="AP9" s="44">
        <v>15.379228827235082</v>
      </c>
      <c r="AQ9" s="44">
        <v>23.465025275383308</v>
      </c>
      <c r="AR9" s="44">
        <v>14.14157020237311</v>
      </c>
      <c r="AS9" s="44">
        <v>16.012050556138732</v>
      </c>
      <c r="AT9" s="44">
        <v>32.51353149450603</v>
      </c>
      <c r="AU9" s="44">
        <v>33.887031369415546</v>
      </c>
      <c r="AV9" s="44">
        <v>17.827193067004828</v>
      </c>
      <c r="AW9" s="44">
        <v>20.869268766331487</v>
      </c>
      <c r="AX9" s="44">
        <v>23.249279325527674</v>
      </c>
      <c r="AY9" s="44">
        <v>13.638602925364495</v>
      </c>
      <c r="AZ9" s="44">
        <v>22.79302438259355</v>
      </c>
      <c r="BA9" s="44">
        <v>19.840654051473283</v>
      </c>
      <c r="BB9" s="44">
        <v>14.032977058699123</v>
      </c>
      <c r="BC9" s="44">
        <v>17.172076769991314</v>
      </c>
      <c r="BD9" s="44">
        <v>17.496126863490208</v>
      </c>
      <c r="BE9" s="44">
        <v>53.57899887162684</v>
      </c>
      <c r="BF9" s="44">
        <v>11.528288923926658</v>
      </c>
      <c r="BG9" s="44">
        <v>24.46280762397281</v>
      </c>
      <c r="BH9" s="44">
        <v>33.271207742583435</v>
      </c>
      <c r="BI9" s="44">
        <v>15.6862363226362</v>
      </c>
      <c r="BJ9" s="44">
        <v>24.197983501374885</v>
      </c>
      <c r="BK9" s="44">
        <v>23.78449408672799</v>
      </c>
      <c r="BL9" s="44">
        <v>18.867785107942588</v>
      </c>
      <c r="BM9" s="44">
        <v>28.438200063639723</v>
      </c>
      <c r="BN9" s="44">
        <v>22.751282635232343</v>
      </c>
      <c r="BO9" s="44">
        <v>36.09030937446167</v>
      </c>
      <c r="BP9" s="44">
        <v>26.570936025915472</v>
      </c>
      <c r="BQ9" s="44">
        <v>28.888440012248793</v>
      </c>
      <c r="BR9" s="44">
        <v>72.81381923458441</v>
      </c>
      <c r="BS9" s="44">
        <v>36.604226295972076</v>
      </c>
      <c r="BT9" s="44">
        <v>32.57881483847277</v>
      </c>
      <c r="BU9" s="44">
        <v>65.68282791527523</v>
      </c>
      <c r="BV9" s="44">
        <v>40.88138270304955</v>
      </c>
      <c r="BW9" s="44">
        <v>112.38532110091744</v>
      </c>
      <c r="BX9" s="44">
        <v>144.5916114790287</v>
      </c>
      <c r="BY9" s="44">
        <v>56.056069753312784</v>
      </c>
      <c r="BZ9" s="44">
        <v>95.98075641735086</v>
      </c>
      <c r="CA9" s="44">
        <v>61.553541396608466</v>
      </c>
      <c r="CB9" s="46">
        <f>CB5/CB6%</f>
        <v>21.156281830429805</v>
      </c>
    </row>
    <row r="10" spans="1:80" ht="12.75" customHeight="1">
      <c r="A10" s="47"/>
      <c r="B10" s="37" t="s">
        <v>87</v>
      </c>
      <c r="C10" s="38">
        <v>68.24432228033912</v>
      </c>
      <c r="D10" s="39">
        <v>81.15516253518193</v>
      </c>
      <c r="E10" s="40">
        <v>68.38088627958044</v>
      </c>
      <c r="F10" s="41">
        <v>77.82157379000564</v>
      </c>
      <c r="G10" s="41">
        <v>70.9902445422352</v>
      </c>
      <c r="H10" s="41">
        <v>82.6529357516139</v>
      </c>
      <c r="I10" s="35">
        <v>79.04363554148767</v>
      </c>
      <c r="J10" s="41">
        <v>78.84475576877284</v>
      </c>
      <c r="K10" s="41">
        <v>78.48963352250368</v>
      </c>
      <c r="L10" s="41">
        <v>80.76731831985593</v>
      </c>
      <c r="M10" s="41">
        <v>63.58458961474037</v>
      </c>
      <c r="N10" s="41">
        <v>82.13563980024868</v>
      </c>
      <c r="O10" s="48">
        <v>77.1248265227448</v>
      </c>
      <c r="P10" s="48">
        <v>84.11437436473547</v>
      </c>
      <c r="Q10" s="48">
        <v>83.55239903499412</v>
      </c>
      <c r="R10" s="49">
        <v>85.55662866876017</v>
      </c>
      <c r="S10" s="48">
        <v>78.84174259745032</v>
      </c>
      <c r="T10" s="48">
        <v>82.9469053051911</v>
      </c>
      <c r="U10" s="48">
        <v>82.01350660484924</v>
      </c>
      <c r="V10" s="48">
        <v>78.54764009658648</v>
      </c>
      <c r="W10" s="48">
        <v>84.27010006432904</v>
      </c>
      <c r="X10" s="48">
        <v>77.13319381021529</v>
      </c>
      <c r="Y10" s="48">
        <v>76.22398662766402</v>
      </c>
      <c r="Z10" s="48">
        <v>78.32532967451787</v>
      </c>
      <c r="AA10" s="44">
        <v>84.74886893042908</v>
      </c>
      <c r="AB10" s="44">
        <v>82.12692120825895</v>
      </c>
      <c r="AC10" s="44">
        <v>88.71440576686754</v>
      </c>
      <c r="AD10" s="44">
        <v>91.00669339179571</v>
      </c>
      <c r="AE10" s="44">
        <v>86.40448251584135</v>
      </c>
      <c r="AF10" s="44">
        <v>82.15134149588152</v>
      </c>
      <c r="AG10" s="44">
        <v>81.63479497715582</v>
      </c>
      <c r="AH10" s="44">
        <v>81.1785428342674</v>
      </c>
      <c r="AI10" s="44">
        <v>86.43820506392579</v>
      </c>
      <c r="AJ10" s="44">
        <v>67.19519196116258</v>
      </c>
      <c r="AK10" s="44">
        <v>85.03778337531486</v>
      </c>
      <c r="AL10" s="44">
        <v>85.09245543754004</v>
      </c>
      <c r="AM10" s="44">
        <v>62.042278177320384</v>
      </c>
      <c r="AN10" s="44">
        <v>59.83194513874467</v>
      </c>
      <c r="AO10" s="44">
        <v>83.67014633952951</v>
      </c>
      <c r="AP10" s="44">
        <v>72.19602588590816</v>
      </c>
      <c r="AQ10" s="44">
        <v>85.1705569788405</v>
      </c>
      <c r="AR10" s="44">
        <v>79.65072641379906</v>
      </c>
      <c r="AS10" s="44">
        <v>75.06656107102634</v>
      </c>
      <c r="AT10" s="44">
        <v>69.70523581135092</v>
      </c>
      <c r="AU10" s="44">
        <v>87.7510137732317</v>
      </c>
      <c r="AV10" s="44">
        <v>81.07600997782886</v>
      </c>
      <c r="AW10" s="44">
        <v>81.78297643008766</v>
      </c>
      <c r="AX10" s="44">
        <v>75.47988077496274</v>
      </c>
      <c r="AY10" s="44">
        <v>91.37940652073443</v>
      </c>
      <c r="AZ10" s="45">
        <v>74.26768364167573</v>
      </c>
      <c r="BA10" s="45">
        <v>74.98379654823675</v>
      </c>
      <c r="BB10" s="45">
        <v>76.450407084882</v>
      </c>
      <c r="BC10" s="45">
        <v>69.09777086905659</v>
      </c>
      <c r="BD10" s="45">
        <v>75.2033413937129</v>
      </c>
      <c r="BE10" s="45">
        <v>64.30524524975915</v>
      </c>
      <c r="BF10" s="45">
        <v>71.74697460607571</v>
      </c>
      <c r="BG10" s="45">
        <v>76.0348414147562</v>
      </c>
      <c r="BH10" s="45">
        <v>80.42120921603728</v>
      </c>
      <c r="BI10" s="45">
        <v>67.77982805737412</v>
      </c>
      <c r="BJ10" s="45">
        <v>65.56490384615384</v>
      </c>
      <c r="BK10" s="45">
        <v>77.33739837398373</v>
      </c>
      <c r="BL10" s="45">
        <v>80.85460281043878</v>
      </c>
      <c r="BM10" s="45">
        <v>78.55739630080107</v>
      </c>
      <c r="BN10" s="45">
        <v>84.61222983079034</v>
      </c>
      <c r="BO10" s="45">
        <v>64.48499501739826</v>
      </c>
      <c r="BP10" s="45">
        <v>72.19524871097008</v>
      </c>
      <c r="BQ10" s="45">
        <v>91.86788232104122</v>
      </c>
      <c r="BR10" s="45">
        <v>70.89251400302547</v>
      </c>
      <c r="BS10" s="45">
        <v>78.56475957041958</v>
      </c>
      <c r="BT10" s="45">
        <v>66.40380070274658</v>
      </c>
      <c r="BU10" s="45">
        <v>60.34032556986531</v>
      </c>
      <c r="BV10" s="45">
        <v>75.26174039562889</v>
      </c>
      <c r="BW10" s="42">
        <v>71.47540983606558</v>
      </c>
      <c r="BX10" s="42">
        <v>44.63054187192118</v>
      </c>
      <c r="BY10" s="42">
        <v>78.19966272032323</v>
      </c>
      <c r="BZ10" s="42">
        <v>76.0207760989011</v>
      </c>
      <c r="CA10" s="42">
        <v>58.26081158382729</v>
      </c>
      <c r="CB10" s="46">
        <f>CB6/CB7%</f>
        <v>77.82687022899674</v>
      </c>
    </row>
    <row r="11" spans="1:80" ht="12.75" customHeight="1">
      <c r="A11" s="34">
        <v>6</v>
      </c>
      <c r="B11" s="16" t="s">
        <v>88</v>
      </c>
      <c r="C11" s="17">
        <v>14862</v>
      </c>
      <c r="D11" s="18">
        <v>116582.41</v>
      </c>
      <c r="E11" s="18">
        <v>1062201</v>
      </c>
      <c r="F11" s="18">
        <v>2840853</v>
      </c>
      <c r="G11" s="18">
        <v>73804</v>
      </c>
      <c r="H11" s="18">
        <v>1331300</v>
      </c>
      <c r="I11" s="18">
        <v>770100</v>
      </c>
      <c r="J11" s="18">
        <v>1209606</v>
      </c>
      <c r="K11" s="18">
        <v>482239</v>
      </c>
      <c r="L11" s="18">
        <v>627480</v>
      </c>
      <c r="M11" s="18">
        <v>608800</v>
      </c>
      <c r="N11" s="18">
        <v>1003054</v>
      </c>
      <c r="O11" s="19">
        <v>754200</v>
      </c>
      <c r="P11" s="19">
        <v>1438800</v>
      </c>
      <c r="Q11" s="49">
        <v>616218</v>
      </c>
      <c r="R11" s="21">
        <v>786379</v>
      </c>
      <c r="S11" s="19">
        <v>5291192</v>
      </c>
      <c r="T11" s="22">
        <v>451373</v>
      </c>
      <c r="U11" s="19">
        <v>4791986</v>
      </c>
      <c r="V11" s="23">
        <v>1176450</v>
      </c>
      <c r="W11" s="23">
        <v>1514870</v>
      </c>
      <c r="X11" s="23">
        <v>1480724</v>
      </c>
      <c r="Y11" s="23">
        <v>1051200</v>
      </c>
      <c r="Z11" s="23">
        <v>1169800</v>
      </c>
      <c r="AA11" s="24">
        <v>367499</v>
      </c>
      <c r="AB11" s="24">
        <v>1926798</v>
      </c>
      <c r="AC11" s="24">
        <v>322994</v>
      </c>
      <c r="AD11" s="24">
        <v>2381977</v>
      </c>
      <c r="AE11" s="24">
        <v>3414600</v>
      </c>
      <c r="AF11" s="24">
        <v>287483</v>
      </c>
      <c r="AG11" s="24">
        <v>421904</v>
      </c>
      <c r="AH11" s="24">
        <v>463500</v>
      </c>
      <c r="AI11" s="24">
        <v>1022897</v>
      </c>
      <c r="AJ11" s="24">
        <v>972268</v>
      </c>
      <c r="AK11" s="24">
        <v>229900</v>
      </c>
      <c r="AL11" s="24">
        <v>561360</v>
      </c>
      <c r="AM11" s="24">
        <v>147878</v>
      </c>
      <c r="AN11" s="24">
        <v>3785307</v>
      </c>
      <c r="AO11" s="24">
        <v>1438127</v>
      </c>
      <c r="AP11" s="24">
        <v>157478</v>
      </c>
      <c r="AQ11" s="24">
        <v>2888000</v>
      </c>
      <c r="AR11" s="24">
        <v>348389</v>
      </c>
      <c r="AS11" s="24">
        <v>219412</v>
      </c>
      <c r="AT11" s="24">
        <v>204063</v>
      </c>
      <c r="AU11" s="24">
        <v>513480</v>
      </c>
      <c r="AV11" s="24">
        <v>2052988</v>
      </c>
      <c r="AW11" s="24">
        <v>358935</v>
      </c>
      <c r="AX11" s="24">
        <v>217400</v>
      </c>
      <c r="AY11" s="24">
        <v>659675</v>
      </c>
      <c r="AZ11" s="25">
        <v>750741</v>
      </c>
      <c r="BA11" s="25">
        <v>1359135</v>
      </c>
      <c r="BB11" s="25">
        <v>1075146</v>
      </c>
      <c r="BC11" s="25">
        <v>1186950</v>
      </c>
      <c r="BD11" s="25">
        <v>389600</v>
      </c>
      <c r="BE11" s="25">
        <v>117431</v>
      </c>
      <c r="BF11" s="25">
        <v>120399</v>
      </c>
      <c r="BG11" s="25">
        <v>276265</v>
      </c>
      <c r="BH11" s="25">
        <v>1262250</v>
      </c>
      <c r="BI11" s="25">
        <v>598098</v>
      </c>
      <c r="BJ11" s="25">
        <v>68900</v>
      </c>
      <c r="BK11" s="25">
        <v>77200</v>
      </c>
      <c r="BL11" s="25">
        <v>70288</v>
      </c>
      <c r="BM11" s="25">
        <v>95063</v>
      </c>
      <c r="BN11" s="25">
        <v>1900226</v>
      </c>
      <c r="BO11" s="25">
        <v>42532</v>
      </c>
      <c r="BP11" s="25">
        <v>58037</v>
      </c>
      <c r="BQ11" s="25">
        <v>41300</v>
      </c>
      <c r="BR11" s="26">
        <v>93283</v>
      </c>
      <c r="BS11" s="25">
        <v>167630</v>
      </c>
      <c r="BT11" s="25">
        <v>259669</v>
      </c>
      <c r="BU11" s="25">
        <v>101299</v>
      </c>
      <c r="BV11" s="25">
        <v>19559</v>
      </c>
      <c r="BW11" s="42">
        <v>13800</v>
      </c>
      <c r="BX11" s="42">
        <v>6200</v>
      </c>
      <c r="BY11" s="42">
        <v>87899</v>
      </c>
      <c r="BZ11" s="42">
        <v>5484</v>
      </c>
      <c r="CA11" s="42">
        <v>730714</v>
      </c>
      <c r="CB11" s="29">
        <f t="shared" si="0"/>
        <v>67003483.41</v>
      </c>
    </row>
    <row r="12" spans="1:80" ht="12.75" customHeight="1">
      <c r="A12" s="15">
        <v>7</v>
      </c>
      <c r="B12" s="50" t="s">
        <v>89</v>
      </c>
      <c r="C12" s="51">
        <v>0</v>
      </c>
      <c r="D12" s="18">
        <v>0</v>
      </c>
      <c r="E12" s="18">
        <v>0</v>
      </c>
      <c r="F12" s="18">
        <v>102338</v>
      </c>
      <c r="G12" s="18">
        <v>59654</v>
      </c>
      <c r="H12" s="18">
        <v>288000</v>
      </c>
      <c r="I12" s="18">
        <v>0</v>
      </c>
      <c r="J12" s="18">
        <v>135716</v>
      </c>
      <c r="K12" s="18">
        <v>8000</v>
      </c>
      <c r="L12" s="18">
        <v>25000</v>
      </c>
      <c r="M12" s="18">
        <v>0</v>
      </c>
      <c r="N12" s="18">
        <v>53470</v>
      </c>
      <c r="O12" s="19">
        <v>139500</v>
      </c>
      <c r="P12" s="19">
        <v>82500</v>
      </c>
      <c r="Q12" s="49">
        <v>83000</v>
      </c>
      <c r="R12" s="21">
        <v>0</v>
      </c>
      <c r="S12" s="19">
        <v>376000</v>
      </c>
      <c r="T12" s="22">
        <v>60000</v>
      </c>
      <c r="U12" s="19">
        <v>70000</v>
      </c>
      <c r="V12" s="23">
        <v>0</v>
      </c>
      <c r="W12" s="23">
        <v>165000</v>
      </c>
      <c r="X12" s="23">
        <v>0</v>
      </c>
      <c r="Y12" s="23">
        <v>0</v>
      </c>
      <c r="Z12" s="23">
        <v>100</v>
      </c>
      <c r="AA12" s="24">
        <v>0</v>
      </c>
      <c r="AB12" s="24">
        <v>305806</v>
      </c>
      <c r="AC12" s="24">
        <v>18000</v>
      </c>
      <c r="AD12" s="24">
        <v>210500</v>
      </c>
      <c r="AE12" s="24">
        <v>324900</v>
      </c>
      <c r="AF12" s="24">
        <v>10000</v>
      </c>
      <c r="AG12" s="24">
        <v>30140</v>
      </c>
      <c r="AH12" s="24">
        <v>0</v>
      </c>
      <c r="AI12" s="24">
        <v>130663</v>
      </c>
      <c r="AJ12" s="24">
        <v>50786</v>
      </c>
      <c r="AK12" s="24">
        <v>10000</v>
      </c>
      <c r="AL12" s="24">
        <v>0</v>
      </c>
      <c r="AM12" s="24">
        <v>0</v>
      </c>
      <c r="AN12" s="24">
        <v>940000</v>
      </c>
      <c r="AO12" s="24">
        <v>0</v>
      </c>
      <c r="AP12" s="24">
        <v>3500</v>
      </c>
      <c r="AQ12" s="24">
        <v>349000</v>
      </c>
      <c r="AR12" s="24">
        <v>0</v>
      </c>
      <c r="AS12" s="24">
        <v>0</v>
      </c>
      <c r="AT12" s="24">
        <v>55000</v>
      </c>
      <c r="AU12" s="24">
        <v>70000</v>
      </c>
      <c r="AV12" s="24">
        <v>0</v>
      </c>
      <c r="AW12" s="24">
        <v>0</v>
      </c>
      <c r="AX12" s="24">
        <v>0</v>
      </c>
      <c r="AY12" s="24">
        <v>20000</v>
      </c>
      <c r="AZ12" s="25">
        <v>10000</v>
      </c>
      <c r="BA12" s="25">
        <v>0</v>
      </c>
      <c r="BB12" s="25">
        <v>40000</v>
      </c>
      <c r="BC12" s="25">
        <v>0</v>
      </c>
      <c r="BD12" s="25">
        <v>0</v>
      </c>
      <c r="BE12" s="25">
        <v>5800</v>
      </c>
      <c r="BF12" s="25">
        <v>9000</v>
      </c>
      <c r="BG12" s="25">
        <v>10000</v>
      </c>
      <c r="BH12" s="25">
        <v>0</v>
      </c>
      <c r="BI12" s="25">
        <v>30000</v>
      </c>
      <c r="BJ12" s="25">
        <v>0</v>
      </c>
      <c r="BK12" s="25">
        <v>0</v>
      </c>
      <c r="BL12" s="25">
        <v>0</v>
      </c>
      <c r="BM12" s="25">
        <v>0</v>
      </c>
      <c r="BN12" s="25">
        <v>60000</v>
      </c>
      <c r="BO12" s="25">
        <v>0</v>
      </c>
      <c r="BP12" s="25">
        <v>0</v>
      </c>
      <c r="BQ12" s="25">
        <v>0</v>
      </c>
      <c r="BR12" s="26">
        <v>0</v>
      </c>
      <c r="BS12" s="25">
        <v>0</v>
      </c>
      <c r="BT12" s="25">
        <v>0</v>
      </c>
      <c r="BU12" s="25">
        <v>0</v>
      </c>
      <c r="BV12" s="25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9">
        <f t="shared" si="0"/>
        <v>4341373</v>
      </c>
    </row>
    <row r="13" spans="1:80" ht="12.75" customHeight="1">
      <c r="A13" s="15"/>
      <c r="B13" s="52" t="s">
        <v>90</v>
      </c>
      <c r="C13" s="53">
        <f aca="true" t="shared" si="1" ref="C13:AH13">C11+C12</f>
        <v>14862</v>
      </c>
      <c r="D13" s="53">
        <f t="shared" si="1"/>
        <v>116582.41</v>
      </c>
      <c r="E13" s="53">
        <f t="shared" si="1"/>
        <v>1062201</v>
      </c>
      <c r="F13" s="53">
        <f t="shared" si="1"/>
        <v>2943191</v>
      </c>
      <c r="G13" s="53">
        <f t="shared" si="1"/>
        <v>133458</v>
      </c>
      <c r="H13" s="53">
        <f t="shared" si="1"/>
        <v>1619300</v>
      </c>
      <c r="I13" s="53">
        <f t="shared" si="1"/>
        <v>770100</v>
      </c>
      <c r="J13" s="53">
        <f t="shared" si="1"/>
        <v>1345322</v>
      </c>
      <c r="K13" s="53">
        <f t="shared" si="1"/>
        <v>490239</v>
      </c>
      <c r="L13" s="53">
        <f t="shared" si="1"/>
        <v>652480</v>
      </c>
      <c r="M13" s="53">
        <f t="shared" si="1"/>
        <v>608800</v>
      </c>
      <c r="N13" s="53">
        <f t="shared" si="1"/>
        <v>1056524</v>
      </c>
      <c r="O13" s="53">
        <f t="shared" si="1"/>
        <v>893700</v>
      </c>
      <c r="P13" s="53">
        <f t="shared" si="1"/>
        <v>1521300</v>
      </c>
      <c r="Q13" s="53">
        <f t="shared" si="1"/>
        <v>699218</v>
      </c>
      <c r="R13" s="53">
        <f t="shared" si="1"/>
        <v>786379</v>
      </c>
      <c r="S13" s="53">
        <f t="shared" si="1"/>
        <v>5667192</v>
      </c>
      <c r="T13" s="53">
        <f t="shared" si="1"/>
        <v>511373</v>
      </c>
      <c r="U13" s="53">
        <f t="shared" si="1"/>
        <v>4861986</v>
      </c>
      <c r="V13" s="53">
        <f t="shared" si="1"/>
        <v>1176450</v>
      </c>
      <c r="W13" s="53">
        <f t="shared" si="1"/>
        <v>1679870</v>
      </c>
      <c r="X13" s="53">
        <f t="shared" si="1"/>
        <v>1480724</v>
      </c>
      <c r="Y13" s="53">
        <f t="shared" si="1"/>
        <v>1051200</v>
      </c>
      <c r="Z13" s="53">
        <f t="shared" si="1"/>
        <v>1169900</v>
      </c>
      <c r="AA13" s="53">
        <f t="shared" si="1"/>
        <v>367499</v>
      </c>
      <c r="AB13" s="53">
        <f t="shared" si="1"/>
        <v>2232604</v>
      </c>
      <c r="AC13" s="53">
        <f t="shared" si="1"/>
        <v>340994</v>
      </c>
      <c r="AD13" s="53">
        <f t="shared" si="1"/>
        <v>2592477</v>
      </c>
      <c r="AE13" s="53">
        <f t="shared" si="1"/>
        <v>3739500</v>
      </c>
      <c r="AF13" s="53">
        <f t="shared" si="1"/>
        <v>297483</v>
      </c>
      <c r="AG13" s="53">
        <f t="shared" si="1"/>
        <v>452044</v>
      </c>
      <c r="AH13" s="53">
        <f t="shared" si="1"/>
        <v>463500</v>
      </c>
      <c r="AI13" s="53">
        <f aca="true" t="shared" si="2" ref="AI13:BN13">AI11+AI12</f>
        <v>1153560</v>
      </c>
      <c r="AJ13" s="53">
        <f t="shared" si="2"/>
        <v>1023054</v>
      </c>
      <c r="AK13" s="53">
        <f t="shared" si="2"/>
        <v>239900</v>
      </c>
      <c r="AL13" s="53">
        <f t="shared" si="2"/>
        <v>561360</v>
      </c>
      <c r="AM13" s="53">
        <f t="shared" si="2"/>
        <v>147878</v>
      </c>
      <c r="AN13" s="53">
        <f t="shared" si="2"/>
        <v>4725307</v>
      </c>
      <c r="AO13" s="53">
        <f t="shared" si="2"/>
        <v>1438127</v>
      </c>
      <c r="AP13" s="53">
        <f t="shared" si="2"/>
        <v>160978</v>
      </c>
      <c r="AQ13" s="53">
        <f t="shared" si="2"/>
        <v>3237000</v>
      </c>
      <c r="AR13" s="53">
        <f t="shared" si="2"/>
        <v>348389</v>
      </c>
      <c r="AS13" s="53">
        <f t="shared" si="2"/>
        <v>219412</v>
      </c>
      <c r="AT13" s="53">
        <f t="shared" si="2"/>
        <v>259063</v>
      </c>
      <c r="AU13" s="53">
        <f t="shared" si="2"/>
        <v>583480</v>
      </c>
      <c r="AV13" s="53">
        <f t="shared" si="2"/>
        <v>2052988</v>
      </c>
      <c r="AW13" s="53">
        <f t="shared" si="2"/>
        <v>358935</v>
      </c>
      <c r="AX13" s="53">
        <f t="shared" si="2"/>
        <v>217400</v>
      </c>
      <c r="AY13" s="53">
        <f t="shared" si="2"/>
        <v>679675</v>
      </c>
      <c r="AZ13" s="53">
        <f t="shared" si="2"/>
        <v>760741</v>
      </c>
      <c r="BA13" s="53">
        <f t="shared" si="2"/>
        <v>1359135</v>
      </c>
      <c r="BB13" s="53">
        <f t="shared" si="2"/>
        <v>1115146</v>
      </c>
      <c r="BC13" s="53">
        <f t="shared" si="2"/>
        <v>1186950</v>
      </c>
      <c r="BD13" s="53">
        <f t="shared" si="2"/>
        <v>389600</v>
      </c>
      <c r="BE13" s="53">
        <f t="shared" si="2"/>
        <v>123231</v>
      </c>
      <c r="BF13" s="53">
        <f t="shared" si="2"/>
        <v>129399</v>
      </c>
      <c r="BG13" s="53">
        <f t="shared" si="2"/>
        <v>286265</v>
      </c>
      <c r="BH13" s="53">
        <f t="shared" si="2"/>
        <v>1262250</v>
      </c>
      <c r="BI13" s="53">
        <f t="shared" si="2"/>
        <v>628098</v>
      </c>
      <c r="BJ13" s="53">
        <f t="shared" si="2"/>
        <v>68900</v>
      </c>
      <c r="BK13" s="53">
        <f t="shared" si="2"/>
        <v>77200</v>
      </c>
      <c r="BL13" s="53">
        <f t="shared" si="2"/>
        <v>70288</v>
      </c>
      <c r="BM13" s="53">
        <f t="shared" si="2"/>
        <v>95063</v>
      </c>
      <c r="BN13" s="53">
        <f t="shared" si="2"/>
        <v>1960226</v>
      </c>
      <c r="BO13" s="53">
        <f aca="true" t="shared" si="3" ref="BO13:CA13">BO11+BO12</f>
        <v>42532</v>
      </c>
      <c r="BP13" s="53">
        <f t="shared" si="3"/>
        <v>58037</v>
      </c>
      <c r="BQ13" s="53">
        <f t="shared" si="3"/>
        <v>41300</v>
      </c>
      <c r="BR13" s="53">
        <f t="shared" si="3"/>
        <v>93283</v>
      </c>
      <c r="BS13" s="53">
        <f t="shared" si="3"/>
        <v>167630</v>
      </c>
      <c r="BT13" s="53">
        <f t="shared" si="3"/>
        <v>259669</v>
      </c>
      <c r="BU13" s="53">
        <f t="shared" si="3"/>
        <v>101299</v>
      </c>
      <c r="BV13" s="53">
        <f t="shared" si="3"/>
        <v>19559</v>
      </c>
      <c r="BW13" s="53">
        <f t="shared" si="3"/>
        <v>13800</v>
      </c>
      <c r="BX13" s="53">
        <f t="shared" si="3"/>
        <v>6200</v>
      </c>
      <c r="BY13" s="53">
        <f t="shared" si="3"/>
        <v>87899</v>
      </c>
      <c r="BZ13" s="53">
        <f t="shared" si="3"/>
        <v>5484</v>
      </c>
      <c r="CA13" s="53">
        <f t="shared" si="3"/>
        <v>730714</v>
      </c>
      <c r="CB13" s="29">
        <f t="shared" si="0"/>
        <v>71344856.41</v>
      </c>
    </row>
    <row r="14" spans="1:80" ht="12.75" customHeight="1">
      <c r="A14" s="36"/>
      <c r="B14" s="54" t="s">
        <v>91</v>
      </c>
      <c r="C14" s="38">
        <f>C13/C4</f>
        <v>0.024378961458210308</v>
      </c>
      <c r="D14" s="39">
        <f aca="true" t="shared" si="4" ref="D14:AI14">D13/D57</f>
        <v>2.4089131249164453</v>
      </c>
      <c r="E14" s="39">
        <f t="shared" si="4"/>
        <v>4.4595629447698215</v>
      </c>
      <c r="F14" s="39">
        <f t="shared" si="4"/>
        <v>4.218533971829532</v>
      </c>
      <c r="G14" s="39">
        <f t="shared" si="4"/>
        <v>7.991018501886114</v>
      </c>
      <c r="H14" s="39">
        <f t="shared" si="4"/>
        <v>3.1633131470990428</v>
      </c>
      <c r="I14" s="39">
        <f t="shared" si="4"/>
        <v>9.590286425902864</v>
      </c>
      <c r="J14" s="39">
        <f t="shared" si="4"/>
        <v>8.517661211181107</v>
      </c>
      <c r="K14" s="39">
        <f t="shared" si="4"/>
        <v>9.066243781554565</v>
      </c>
      <c r="L14" s="39">
        <f t="shared" si="4"/>
        <v>2.9023490843419584</v>
      </c>
      <c r="M14" s="39">
        <f t="shared" si="4"/>
        <v>12.274193548387096</v>
      </c>
      <c r="N14" s="39">
        <f t="shared" si="4"/>
        <v>9.735125821224212</v>
      </c>
      <c r="O14" s="39">
        <f t="shared" si="4"/>
        <v>3.644779771615008</v>
      </c>
      <c r="P14" s="39">
        <f t="shared" si="4"/>
        <v>5.678611422172453</v>
      </c>
      <c r="Q14" s="39">
        <f t="shared" si="4"/>
        <v>9.587653745423632</v>
      </c>
      <c r="R14" s="39">
        <f t="shared" si="4"/>
        <v>11.197673259572529</v>
      </c>
      <c r="S14" s="39">
        <f t="shared" si="4"/>
        <v>6.256829340190182</v>
      </c>
      <c r="T14" s="39">
        <f t="shared" si="4"/>
        <v>2.9973038080780254</v>
      </c>
      <c r="U14" s="39">
        <f t="shared" si="4"/>
        <v>7.439871829399667</v>
      </c>
      <c r="V14" s="39">
        <f t="shared" si="4"/>
        <v>8.111210700496414</v>
      </c>
      <c r="W14" s="39">
        <f t="shared" si="4"/>
        <v>3.868885306310456</v>
      </c>
      <c r="X14" s="39">
        <f t="shared" si="4"/>
        <v>2.2438713920505777</v>
      </c>
      <c r="Y14" s="39">
        <f t="shared" si="4"/>
        <v>10.814814814814815</v>
      </c>
      <c r="Z14" s="39">
        <f t="shared" si="4"/>
        <v>10.111495246326706</v>
      </c>
      <c r="AA14" s="39">
        <f t="shared" si="4"/>
        <v>8.723183555270715</v>
      </c>
      <c r="AB14" s="39">
        <f t="shared" si="4"/>
        <v>9.704442319394941</v>
      </c>
      <c r="AC14" s="39">
        <f t="shared" si="4"/>
        <v>2.8521696945364514</v>
      </c>
      <c r="AD14" s="39">
        <f t="shared" si="4"/>
        <v>4.685278426383095</v>
      </c>
      <c r="AE14" s="39">
        <f t="shared" si="4"/>
        <v>10.662959794696322</v>
      </c>
      <c r="AF14" s="39">
        <f t="shared" si="4"/>
        <v>6.078276327081035</v>
      </c>
      <c r="AG14" s="39">
        <f t="shared" si="4"/>
        <v>6.508163206542083</v>
      </c>
      <c r="AH14" s="39">
        <f t="shared" si="4"/>
        <v>13.91891891891892</v>
      </c>
      <c r="AI14" s="39">
        <f t="shared" si="4"/>
        <v>10.698347337376886</v>
      </c>
      <c r="AJ14" s="39">
        <f aca="true" t="shared" si="5" ref="AJ14:BO14">AJ13/AJ57</f>
        <v>13.082364675643534</v>
      </c>
      <c r="AK14" s="39">
        <f t="shared" si="5"/>
        <v>7.314024390243903</v>
      </c>
      <c r="AL14" s="39">
        <f t="shared" si="5"/>
        <v>3.3128356447329597</v>
      </c>
      <c r="AM14" s="39">
        <f t="shared" si="5"/>
        <v>6.707702077474372</v>
      </c>
      <c r="AN14" s="39">
        <f t="shared" si="5"/>
        <v>5.555805468908911</v>
      </c>
      <c r="AO14" s="39">
        <f t="shared" si="5"/>
        <v>10.50555912690296</v>
      </c>
      <c r="AP14" s="39">
        <f t="shared" si="5"/>
        <v>8.288009061422025</v>
      </c>
      <c r="AQ14" s="39">
        <f t="shared" si="5"/>
        <v>3.9451553930530165</v>
      </c>
      <c r="AR14" s="39">
        <f t="shared" si="5"/>
        <v>11.568236153539647</v>
      </c>
      <c r="AS14" s="39">
        <f t="shared" si="5"/>
        <v>13.620460612080203</v>
      </c>
      <c r="AT14" s="39">
        <f t="shared" si="5"/>
        <v>3.5776746626893705</v>
      </c>
      <c r="AU14" s="39">
        <f t="shared" si="5"/>
        <v>3.9503330986296916</v>
      </c>
      <c r="AV14" s="39">
        <f t="shared" si="5"/>
        <v>8.692324628255935</v>
      </c>
      <c r="AW14" s="39">
        <f t="shared" si="5"/>
        <v>5.029284423208956</v>
      </c>
      <c r="AX14" s="39">
        <f t="shared" si="5"/>
        <v>4.952164009111617</v>
      </c>
      <c r="AY14" s="39">
        <f t="shared" si="5"/>
        <v>5.58920274659759</v>
      </c>
      <c r="AZ14" s="39">
        <f t="shared" si="5"/>
        <v>7.200918169340716</v>
      </c>
      <c r="BA14" s="39">
        <f t="shared" si="5"/>
        <v>8.378085991678224</v>
      </c>
      <c r="BB14" s="39">
        <f t="shared" si="5"/>
        <v>8.751116307904795</v>
      </c>
      <c r="BC14" s="39">
        <f t="shared" si="5"/>
        <v>7.657247919489065</v>
      </c>
      <c r="BD14" s="39">
        <f t="shared" si="5"/>
        <v>7.045207956600362</v>
      </c>
      <c r="BE14" s="39">
        <f t="shared" si="5"/>
        <v>2.3294644713710517</v>
      </c>
      <c r="BF14" s="39">
        <f t="shared" si="5"/>
        <v>14.521265851195151</v>
      </c>
      <c r="BG14" s="39">
        <f t="shared" si="5"/>
        <v>7.9067808313768815</v>
      </c>
      <c r="BH14" s="39">
        <f t="shared" si="5"/>
        <v>2.787352958712507</v>
      </c>
      <c r="BI14" s="39">
        <f t="shared" si="5"/>
        <v>9.343220528077353</v>
      </c>
      <c r="BJ14" s="39">
        <f t="shared" si="5"/>
        <v>5.371900826446281</v>
      </c>
      <c r="BK14" s="39">
        <f t="shared" si="5"/>
        <v>4.150537634408602</v>
      </c>
      <c r="BL14" s="39">
        <f t="shared" si="5"/>
        <v>6.111468567950613</v>
      </c>
      <c r="BM14" s="39">
        <f t="shared" si="5"/>
        <v>5.136874527180374</v>
      </c>
      <c r="BN14" s="39">
        <f t="shared" si="5"/>
        <v>4.2497479713045</v>
      </c>
      <c r="BO14" s="39">
        <f t="shared" si="5"/>
        <v>3.054801407742584</v>
      </c>
      <c r="BP14" s="39">
        <f>BP13/BP57</f>
        <v>4.218418374763774</v>
      </c>
      <c r="BQ14" s="39">
        <f>BQ13/BQ57</f>
        <v>2.7363678526469224</v>
      </c>
      <c r="BR14" s="39">
        <f>BR13/BR4</f>
        <v>0.9350929248782053</v>
      </c>
      <c r="BS14" s="39">
        <f>BS13/BS4</f>
        <v>2.3839185403245304</v>
      </c>
      <c r="BT14" s="39">
        <f>BT13/BT57</f>
        <v>3.7127394909922793</v>
      </c>
      <c r="BU14" s="39">
        <f>BU13/BU57</f>
        <v>1.5488433252297296</v>
      </c>
      <c r="BV14" s="39">
        <f aca="true" t="shared" si="6" ref="BV14:CB14">BV13/BV4</f>
        <v>1.9679042157158668</v>
      </c>
      <c r="BW14" s="39">
        <f t="shared" si="6"/>
        <v>0.23469387755102042</v>
      </c>
      <c r="BX14" s="39">
        <f t="shared" si="6"/>
        <v>0.4732824427480916</v>
      </c>
      <c r="BY14" s="39">
        <f t="shared" si="6"/>
        <v>0.8683012120793038</v>
      </c>
      <c r="BZ14" s="39">
        <f t="shared" si="6"/>
        <v>0.3226261913166255</v>
      </c>
      <c r="CA14" s="39">
        <f t="shared" si="6"/>
        <v>1.7896366179038605</v>
      </c>
      <c r="CB14" s="55">
        <f t="shared" si="6"/>
        <v>4.752912392651531</v>
      </c>
    </row>
    <row r="15" spans="1:80" s="57" customFormat="1" ht="12.75" customHeight="1">
      <c r="A15" s="15">
        <v>8</v>
      </c>
      <c r="B15" s="56" t="s">
        <v>92</v>
      </c>
      <c r="C15" s="17">
        <v>1021441</v>
      </c>
      <c r="D15" s="18">
        <v>128833</v>
      </c>
      <c r="E15" s="18">
        <v>500926</v>
      </c>
      <c r="F15" s="18">
        <v>2479184</v>
      </c>
      <c r="G15" s="18">
        <v>67933</v>
      </c>
      <c r="H15" s="18">
        <v>1577509.27</v>
      </c>
      <c r="I15" s="18">
        <v>633186.346</v>
      </c>
      <c r="J15" s="18">
        <v>1172240.8180000002</v>
      </c>
      <c r="K15" s="18">
        <v>406592</v>
      </c>
      <c r="L15" s="18">
        <v>641588</v>
      </c>
      <c r="M15" s="18">
        <v>354600</v>
      </c>
      <c r="N15" s="18">
        <v>946772</v>
      </c>
      <c r="O15" s="19">
        <v>911147</v>
      </c>
      <c r="P15" s="19">
        <v>1338137</v>
      </c>
      <c r="Q15" s="20">
        <v>683796</v>
      </c>
      <c r="R15" s="21">
        <v>681754</v>
      </c>
      <c r="S15" s="19">
        <v>4941314</v>
      </c>
      <c r="T15" s="22">
        <v>487327</v>
      </c>
      <c r="U15" s="19">
        <v>4076690</v>
      </c>
      <c r="V15" s="23">
        <v>982929</v>
      </c>
      <c r="W15" s="23">
        <v>1607538</v>
      </c>
      <c r="X15" s="23">
        <v>1604307</v>
      </c>
      <c r="Y15" s="23">
        <v>786409</v>
      </c>
      <c r="Z15" s="23">
        <v>877228</v>
      </c>
      <c r="AA15" s="24">
        <v>288910</v>
      </c>
      <c r="AB15" s="24">
        <v>2050270</v>
      </c>
      <c r="AC15" s="24">
        <v>333401</v>
      </c>
      <c r="AD15" s="24">
        <v>2497151</v>
      </c>
      <c r="AE15" s="24">
        <v>3236056</v>
      </c>
      <c r="AF15" s="24">
        <v>246634</v>
      </c>
      <c r="AG15" s="24">
        <v>419265</v>
      </c>
      <c r="AH15" s="24">
        <v>437127</v>
      </c>
      <c r="AI15" s="24">
        <v>996182</v>
      </c>
      <c r="AJ15" s="24">
        <v>675906</v>
      </c>
      <c r="AK15" s="24">
        <v>209400</v>
      </c>
      <c r="AL15" s="24">
        <v>551082</v>
      </c>
      <c r="AM15" s="24">
        <v>97115</v>
      </c>
      <c r="AN15" s="24">
        <v>3251394</v>
      </c>
      <c r="AO15" s="24">
        <v>1223355</v>
      </c>
      <c r="AP15" s="24">
        <v>126058</v>
      </c>
      <c r="AQ15" s="24">
        <v>2215800</v>
      </c>
      <c r="AR15" s="24">
        <v>256882</v>
      </c>
      <c r="AS15" s="24">
        <v>168174</v>
      </c>
      <c r="AT15" s="24">
        <v>234303</v>
      </c>
      <c r="AU15" s="24">
        <v>720726</v>
      </c>
      <c r="AV15" s="24">
        <v>1658955</v>
      </c>
      <c r="AW15" s="24">
        <v>343528</v>
      </c>
      <c r="AX15" s="24">
        <v>180451</v>
      </c>
      <c r="AY15" s="24">
        <v>609282</v>
      </c>
      <c r="AZ15" s="25">
        <v>610823</v>
      </c>
      <c r="BA15" s="25">
        <v>1107570</v>
      </c>
      <c r="BB15" s="25">
        <v>890594</v>
      </c>
      <c r="BC15" s="25">
        <v>818430</v>
      </c>
      <c r="BD15" s="25">
        <v>285190</v>
      </c>
      <c r="BE15" s="25">
        <v>106161</v>
      </c>
      <c r="BF15" s="25">
        <v>73219</v>
      </c>
      <c r="BG15" s="25">
        <v>255522</v>
      </c>
      <c r="BH15" s="25">
        <v>1235380</v>
      </c>
      <c r="BI15" s="25">
        <v>403500</v>
      </c>
      <c r="BJ15" s="25">
        <v>42700</v>
      </c>
      <c r="BK15" s="25">
        <v>63200</v>
      </c>
      <c r="BL15" s="25">
        <v>62891</v>
      </c>
      <c r="BM15" s="25">
        <v>77350</v>
      </c>
      <c r="BN15" s="25">
        <v>1875202</v>
      </c>
      <c r="BO15" s="25">
        <v>30326</v>
      </c>
      <c r="BP15" s="25">
        <v>42500</v>
      </c>
      <c r="BQ15" s="25">
        <v>40405</v>
      </c>
      <c r="BR15" s="26">
        <v>124705</v>
      </c>
      <c r="BS15" s="25">
        <v>103619</v>
      </c>
      <c r="BT15" s="25">
        <v>180165</v>
      </c>
      <c r="BU15" s="25">
        <v>80423</v>
      </c>
      <c r="BV15" s="25">
        <v>17130</v>
      </c>
      <c r="BW15" s="44">
        <v>13100</v>
      </c>
      <c r="BX15" s="44">
        <v>3000</v>
      </c>
      <c r="BY15" s="44">
        <v>118374</v>
      </c>
      <c r="BZ15" s="44">
        <v>14520</v>
      </c>
      <c r="CA15" s="44">
        <v>44600</v>
      </c>
      <c r="CB15" s="29">
        <f t="shared" si="0"/>
        <v>60657387.434</v>
      </c>
    </row>
    <row r="16" spans="1:80" ht="12.75" customHeight="1">
      <c r="A16" s="15">
        <v>9</v>
      </c>
      <c r="B16" s="50" t="s">
        <v>93</v>
      </c>
      <c r="C16" s="51">
        <v>0</v>
      </c>
      <c r="D16" s="18">
        <v>4982</v>
      </c>
      <c r="E16" s="18">
        <v>25301</v>
      </c>
      <c r="F16" s="18">
        <v>7498</v>
      </c>
      <c r="G16" s="18">
        <v>7944</v>
      </c>
      <c r="H16" s="18">
        <v>92490.73</v>
      </c>
      <c r="I16" s="18">
        <v>14413.65399999998</v>
      </c>
      <c r="J16" s="18">
        <v>30814.181999999797</v>
      </c>
      <c r="K16" s="18">
        <v>4385</v>
      </c>
      <c r="L16" s="18">
        <v>38128</v>
      </c>
      <c r="M16" s="18">
        <v>5200</v>
      </c>
      <c r="N16" s="18">
        <v>7522</v>
      </c>
      <c r="O16" s="19">
        <v>11953</v>
      </c>
      <c r="P16" s="19">
        <v>26763</v>
      </c>
      <c r="Q16" s="49">
        <v>0</v>
      </c>
      <c r="R16" s="21">
        <v>0</v>
      </c>
      <c r="S16" s="19">
        <v>5235</v>
      </c>
      <c r="T16" s="22">
        <v>9545</v>
      </c>
      <c r="U16" s="19">
        <v>194500</v>
      </c>
      <c r="V16" s="23">
        <v>14760</v>
      </c>
      <c r="W16" s="23">
        <v>30778</v>
      </c>
      <c r="X16" s="23">
        <v>3005</v>
      </c>
      <c r="Y16" s="23">
        <v>9691</v>
      </c>
      <c r="Z16" s="23">
        <v>7272</v>
      </c>
      <c r="AA16" s="24">
        <v>9656</v>
      </c>
      <c r="AB16" s="24">
        <v>3683</v>
      </c>
      <c r="AC16" s="24">
        <v>17388</v>
      </c>
      <c r="AD16" s="24">
        <v>10462</v>
      </c>
      <c r="AE16" s="24">
        <v>2644</v>
      </c>
      <c r="AF16" s="24">
        <v>1167</v>
      </c>
      <c r="AG16" s="24">
        <v>8588</v>
      </c>
      <c r="AH16" s="24">
        <v>13273</v>
      </c>
      <c r="AI16" s="24">
        <v>0</v>
      </c>
      <c r="AJ16" s="24">
        <v>20952</v>
      </c>
      <c r="AK16" s="24">
        <v>3700</v>
      </c>
      <c r="AL16" s="24">
        <v>7700</v>
      </c>
      <c r="AM16" s="24">
        <v>463</v>
      </c>
      <c r="AN16" s="24">
        <v>20978</v>
      </c>
      <c r="AO16" s="24">
        <v>4309</v>
      </c>
      <c r="AP16" s="24">
        <v>11031</v>
      </c>
      <c r="AQ16" s="24">
        <v>0</v>
      </c>
      <c r="AR16" s="24">
        <v>2778</v>
      </c>
      <c r="AS16" s="24">
        <v>311</v>
      </c>
      <c r="AT16" s="24">
        <v>0</v>
      </c>
      <c r="AU16" s="24">
        <v>0</v>
      </c>
      <c r="AV16" s="24">
        <v>8240</v>
      </c>
      <c r="AW16" s="24">
        <v>1908</v>
      </c>
      <c r="AX16" s="24">
        <v>2249</v>
      </c>
      <c r="AY16" s="24">
        <v>111181</v>
      </c>
      <c r="AZ16" s="25">
        <v>3879</v>
      </c>
      <c r="BA16" s="25">
        <v>0</v>
      </c>
      <c r="BB16" s="25">
        <v>0</v>
      </c>
      <c r="BC16" s="25">
        <v>2830</v>
      </c>
      <c r="BD16" s="25">
        <v>510</v>
      </c>
      <c r="BE16" s="25">
        <v>839</v>
      </c>
      <c r="BF16" s="25">
        <v>5704</v>
      </c>
      <c r="BG16" s="25">
        <v>1706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58">
        <v>0</v>
      </c>
      <c r="BP16" s="25">
        <v>0</v>
      </c>
      <c r="BQ16" s="25">
        <v>695</v>
      </c>
      <c r="BR16" s="26">
        <v>0</v>
      </c>
      <c r="BS16" s="25">
        <v>0</v>
      </c>
      <c r="BT16" s="25">
        <v>0</v>
      </c>
      <c r="BU16" s="25">
        <v>0</v>
      </c>
      <c r="BV16" s="25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9">
        <f t="shared" si="0"/>
        <v>831004.5659999998</v>
      </c>
    </row>
    <row r="17" spans="1:80" ht="12.75" customHeight="1">
      <c r="A17" s="36"/>
      <c r="B17" s="59" t="s">
        <v>94</v>
      </c>
      <c r="C17" s="60">
        <f>C15+C16</f>
        <v>1021441</v>
      </c>
      <c r="D17" s="60">
        <f aca="true" t="shared" si="7" ref="D17:BO17">D15+D16</f>
        <v>133815</v>
      </c>
      <c r="E17" s="60">
        <f t="shared" si="7"/>
        <v>526227</v>
      </c>
      <c r="F17" s="60">
        <f t="shared" si="7"/>
        <v>2486682</v>
      </c>
      <c r="G17" s="60">
        <f t="shared" si="7"/>
        <v>75877</v>
      </c>
      <c r="H17" s="60">
        <f t="shared" si="7"/>
        <v>1670000</v>
      </c>
      <c r="I17" s="60">
        <f t="shared" si="7"/>
        <v>647600</v>
      </c>
      <c r="J17" s="60">
        <f t="shared" si="7"/>
        <v>1203055</v>
      </c>
      <c r="K17" s="60">
        <f t="shared" si="7"/>
        <v>410977</v>
      </c>
      <c r="L17" s="60">
        <f t="shared" si="7"/>
        <v>679716</v>
      </c>
      <c r="M17" s="60">
        <f t="shared" si="7"/>
        <v>359800</v>
      </c>
      <c r="N17" s="60">
        <f t="shared" si="7"/>
        <v>954294</v>
      </c>
      <c r="O17" s="60">
        <f t="shared" si="7"/>
        <v>923100</v>
      </c>
      <c r="P17" s="60">
        <f t="shared" si="7"/>
        <v>1364900</v>
      </c>
      <c r="Q17" s="60">
        <f t="shared" si="7"/>
        <v>683796</v>
      </c>
      <c r="R17" s="60">
        <f t="shared" si="7"/>
        <v>681754</v>
      </c>
      <c r="S17" s="60">
        <f t="shared" si="7"/>
        <v>4946549</v>
      </c>
      <c r="T17" s="60">
        <f t="shared" si="7"/>
        <v>496872</v>
      </c>
      <c r="U17" s="60">
        <f t="shared" si="7"/>
        <v>4271190</v>
      </c>
      <c r="V17" s="60">
        <f t="shared" si="7"/>
        <v>997689</v>
      </c>
      <c r="W17" s="60">
        <f t="shared" si="7"/>
        <v>1638316</v>
      </c>
      <c r="X17" s="60">
        <f t="shared" si="7"/>
        <v>1607312</v>
      </c>
      <c r="Y17" s="60">
        <f t="shared" si="7"/>
        <v>796100</v>
      </c>
      <c r="Z17" s="60">
        <f t="shared" si="7"/>
        <v>884500</v>
      </c>
      <c r="AA17" s="60">
        <f t="shared" si="7"/>
        <v>298566</v>
      </c>
      <c r="AB17" s="60">
        <f t="shared" si="7"/>
        <v>2053953</v>
      </c>
      <c r="AC17" s="60">
        <f t="shared" si="7"/>
        <v>350789</v>
      </c>
      <c r="AD17" s="60">
        <f t="shared" si="7"/>
        <v>2507613</v>
      </c>
      <c r="AE17" s="60">
        <f t="shared" si="7"/>
        <v>3238700</v>
      </c>
      <c r="AF17" s="60">
        <f t="shared" si="7"/>
        <v>247801</v>
      </c>
      <c r="AG17" s="60">
        <f t="shared" si="7"/>
        <v>427853</v>
      </c>
      <c r="AH17" s="60">
        <f t="shared" si="7"/>
        <v>450400</v>
      </c>
      <c r="AI17" s="60">
        <f t="shared" si="7"/>
        <v>996182</v>
      </c>
      <c r="AJ17" s="60">
        <f t="shared" si="7"/>
        <v>696858</v>
      </c>
      <c r="AK17" s="60">
        <f t="shared" si="7"/>
        <v>213100</v>
      </c>
      <c r="AL17" s="60">
        <f t="shared" si="7"/>
        <v>558782</v>
      </c>
      <c r="AM17" s="60">
        <f t="shared" si="7"/>
        <v>97578</v>
      </c>
      <c r="AN17" s="60">
        <f t="shared" si="7"/>
        <v>3272372</v>
      </c>
      <c r="AO17" s="60">
        <f t="shared" si="7"/>
        <v>1227664</v>
      </c>
      <c r="AP17" s="60">
        <f t="shared" si="7"/>
        <v>137089</v>
      </c>
      <c r="AQ17" s="60">
        <f t="shared" si="7"/>
        <v>2215800</v>
      </c>
      <c r="AR17" s="60">
        <f t="shared" si="7"/>
        <v>259660</v>
      </c>
      <c r="AS17" s="60">
        <f t="shared" si="7"/>
        <v>168485</v>
      </c>
      <c r="AT17" s="60">
        <f t="shared" si="7"/>
        <v>234303</v>
      </c>
      <c r="AU17" s="60">
        <f t="shared" si="7"/>
        <v>720726</v>
      </c>
      <c r="AV17" s="60">
        <f t="shared" si="7"/>
        <v>1667195</v>
      </c>
      <c r="AW17" s="60">
        <f t="shared" si="7"/>
        <v>345436</v>
      </c>
      <c r="AX17" s="60">
        <f t="shared" si="7"/>
        <v>182700</v>
      </c>
      <c r="AY17" s="60">
        <f t="shared" si="7"/>
        <v>720463</v>
      </c>
      <c r="AZ17" s="60">
        <f t="shared" si="7"/>
        <v>614702</v>
      </c>
      <c r="BA17" s="60">
        <f t="shared" si="7"/>
        <v>1107570</v>
      </c>
      <c r="BB17" s="60">
        <f t="shared" si="7"/>
        <v>890594</v>
      </c>
      <c r="BC17" s="60">
        <f t="shared" si="7"/>
        <v>821260</v>
      </c>
      <c r="BD17" s="60">
        <f t="shared" si="7"/>
        <v>285700</v>
      </c>
      <c r="BE17" s="60">
        <f t="shared" si="7"/>
        <v>107000</v>
      </c>
      <c r="BF17" s="60">
        <f t="shared" si="7"/>
        <v>78923</v>
      </c>
      <c r="BG17" s="60">
        <f t="shared" si="7"/>
        <v>257228</v>
      </c>
      <c r="BH17" s="60">
        <f t="shared" si="7"/>
        <v>1235380</v>
      </c>
      <c r="BI17" s="60">
        <f t="shared" si="7"/>
        <v>403500</v>
      </c>
      <c r="BJ17" s="60">
        <f t="shared" si="7"/>
        <v>42700</v>
      </c>
      <c r="BK17" s="60">
        <f t="shared" si="7"/>
        <v>63200</v>
      </c>
      <c r="BL17" s="60">
        <f t="shared" si="7"/>
        <v>62891</v>
      </c>
      <c r="BM17" s="60">
        <f t="shared" si="7"/>
        <v>77350</v>
      </c>
      <c r="BN17" s="60">
        <f t="shared" si="7"/>
        <v>1875202</v>
      </c>
      <c r="BO17" s="60">
        <f t="shared" si="7"/>
        <v>30326</v>
      </c>
      <c r="BP17" s="60">
        <f aca="true" t="shared" si="8" ref="BP17:CA17">BP15+BP16</f>
        <v>42500</v>
      </c>
      <c r="BQ17" s="60">
        <f t="shared" si="8"/>
        <v>41100</v>
      </c>
      <c r="BR17" s="60">
        <f t="shared" si="8"/>
        <v>124705</v>
      </c>
      <c r="BS17" s="60">
        <f t="shared" si="8"/>
        <v>103619</v>
      </c>
      <c r="BT17" s="60">
        <f t="shared" si="8"/>
        <v>180165</v>
      </c>
      <c r="BU17" s="60">
        <f t="shared" si="8"/>
        <v>80423</v>
      </c>
      <c r="BV17" s="60">
        <f t="shared" si="8"/>
        <v>17130</v>
      </c>
      <c r="BW17" s="60">
        <f t="shared" si="8"/>
        <v>13100</v>
      </c>
      <c r="BX17" s="60">
        <f t="shared" si="8"/>
        <v>3000</v>
      </c>
      <c r="BY17" s="60">
        <f t="shared" si="8"/>
        <v>118374</v>
      </c>
      <c r="BZ17" s="60">
        <f t="shared" si="8"/>
        <v>14520</v>
      </c>
      <c r="CA17" s="60">
        <f t="shared" si="8"/>
        <v>44600</v>
      </c>
      <c r="CB17" s="29">
        <f t="shared" si="0"/>
        <v>61488392</v>
      </c>
    </row>
    <row r="18" spans="1:80" s="57" customFormat="1" ht="12.75" customHeight="1">
      <c r="A18" s="34">
        <v>10</v>
      </c>
      <c r="B18" s="50" t="s">
        <v>95</v>
      </c>
      <c r="C18" s="61">
        <v>0</v>
      </c>
      <c r="D18" s="18">
        <v>1281.1</v>
      </c>
      <c r="E18" s="18">
        <v>19226</v>
      </c>
      <c r="F18" s="18">
        <v>80157</v>
      </c>
      <c r="G18" s="35">
        <v>0</v>
      </c>
      <c r="H18" s="18">
        <v>21500</v>
      </c>
      <c r="I18" s="18">
        <v>8400</v>
      </c>
      <c r="J18" s="18">
        <v>29801</v>
      </c>
      <c r="K18" s="18">
        <v>7308</v>
      </c>
      <c r="L18" s="18">
        <v>14459</v>
      </c>
      <c r="M18" s="18">
        <v>8600</v>
      </c>
      <c r="N18" s="18">
        <v>18537</v>
      </c>
      <c r="O18" s="19">
        <v>23300</v>
      </c>
      <c r="P18" s="19">
        <v>43300</v>
      </c>
      <c r="Q18" s="20">
        <v>11952</v>
      </c>
      <c r="R18" s="21">
        <v>15016</v>
      </c>
      <c r="S18" s="19">
        <v>98852</v>
      </c>
      <c r="T18" s="22">
        <v>21309</v>
      </c>
      <c r="U18" s="19">
        <v>83413</v>
      </c>
      <c r="V18" s="23">
        <v>24548</v>
      </c>
      <c r="W18" s="23">
        <v>31077</v>
      </c>
      <c r="X18" s="23">
        <v>27232</v>
      </c>
      <c r="Y18" s="23">
        <v>12000</v>
      </c>
      <c r="Z18" s="23">
        <v>13100</v>
      </c>
      <c r="AA18" s="19">
        <v>7611</v>
      </c>
      <c r="AB18" s="19">
        <v>34101</v>
      </c>
      <c r="AC18" s="19">
        <v>5232</v>
      </c>
      <c r="AD18" s="19">
        <v>43566</v>
      </c>
      <c r="AE18" s="19">
        <v>53991</v>
      </c>
      <c r="AF18" s="19">
        <v>4000</v>
      </c>
      <c r="AG18" s="19">
        <v>5293</v>
      </c>
      <c r="AH18" s="19">
        <v>14400</v>
      </c>
      <c r="AI18" s="19">
        <v>208375</v>
      </c>
      <c r="AJ18" s="19">
        <v>19093</v>
      </c>
      <c r="AK18" s="19">
        <v>5300</v>
      </c>
      <c r="AL18" s="19">
        <v>8650</v>
      </c>
      <c r="AM18" s="19">
        <v>2556</v>
      </c>
      <c r="AN18" s="19">
        <v>51300</v>
      </c>
      <c r="AO18" s="19">
        <v>25677</v>
      </c>
      <c r="AP18" s="19">
        <v>2995</v>
      </c>
      <c r="AQ18" s="19">
        <v>22600</v>
      </c>
      <c r="AR18" s="19">
        <v>4677</v>
      </c>
      <c r="AS18" s="19">
        <v>4441</v>
      </c>
      <c r="AT18" s="19">
        <v>4680</v>
      </c>
      <c r="AU18" s="19">
        <v>13698</v>
      </c>
      <c r="AV18" s="19">
        <v>25546</v>
      </c>
      <c r="AW18" s="19">
        <v>13117</v>
      </c>
      <c r="AX18" s="19">
        <v>4300</v>
      </c>
      <c r="AY18" s="19">
        <v>19295</v>
      </c>
      <c r="AZ18" s="62">
        <v>12675</v>
      </c>
      <c r="BA18" s="62">
        <v>22570</v>
      </c>
      <c r="BB18" s="62">
        <v>45778</v>
      </c>
      <c r="BC18" s="62">
        <v>30708</v>
      </c>
      <c r="BD18" s="62">
        <v>4600</v>
      </c>
      <c r="BE18" s="62">
        <v>2364</v>
      </c>
      <c r="BF18" s="62">
        <v>1030</v>
      </c>
      <c r="BG18" s="62">
        <v>5253</v>
      </c>
      <c r="BH18" s="62">
        <v>18636</v>
      </c>
      <c r="BI18" s="62">
        <v>6300</v>
      </c>
      <c r="BJ18" s="62">
        <v>0</v>
      </c>
      <c r="BK18" s="62">
        <v>0</v>
      </c>
      <c r="BL18" s="62">
        <v>3467</v>
      </c>
      <c r="BM18" s="62">
        <v>0</v>
      </c>
      <c r="BN18" s="62">
        <v>2617</v>
      </c>
      <c r="BO18" s="62">
        <v>600</v>
      </c>
      <c r="BP18" s="62">
        <v>0</v>
      </c>
      <c r="BQ18" s="62">
        <v>216</v>
      </c>
      <c r="BR18" s="63">
        <v>0</v>
      </c>
      <c r="BS18" s="62">
        <v>0</v>
      </c>
      <c r="BT18" s="62">
        <v>0</v>
      </c>
      <c r="BU18" s="62">
        <v>0</v>
      </c>
      <c r="BV18" s="62">
        <v>0</v>
      </c>
      <c r="BW18" s="64">
        <v>3300</v>
      </c>
      <c r="BX18" s="64">
        <v>0</v>
      </c>
      <c r="BY18" s="64">
        <v>0</v>
      </c>
      <c r="BZ18" s="64">
        <v>100</v>
      </c>
      <c r="CA18" s="64">
        <v>0</v>
      </c>
      <c r="CB18" s="29">
        <f t="shared" si="0"/>
        <v>1379076.1</v>
      </c>
    </row>
    <row r="19" spans="1:80" ht="12.75" customHeight="1">
      <c r="A19" s="34">
        <v>11</v>
      </c>
      <c r="B19" s="50" t="s">
        <v>96</v>
      </c>
      <c r="C19" s="61">
        <v>0</v>
      </c>
      <c r="D19" s="18">
        <v>59208</v>
      </c>
      <c r="E19" s="18">
        <v>319862</v>
      </c>
      <c r="F19" s="18">
        <v>906907</v>
      </c>
      <c r="G19" s="18">
        <v>33788</v>
      </c>
      <c r="H19" s="18">
        <v>1003840</v>
      </c>
      <c r="I19" s="18">
        <v>267500</v>
      </c>
      <c r="J19" s="18">
        <v>309760</v>
      </c>
      <c r="K19" s="18">
        <v>155098</v>
      </c>
      <c r="L19" s="18">
        <v>322227</v>
      </c>
      <c r="M19" s="18">
        <v>98100</v>
      </c>
      <c r="N19" s="18">
        <v>517364</v>
      </c>
      <c r="O19" s="19">
        <v>444500</v>
      </c>
      <c r="P19" s="19">
        <v>435000</v>
      </c>
      <c r="Q19" s="20">
        <v>396681</v>
      </c>
      <c r="R19" s="21">
        <v>265797</v>
      </c>
      <c r="S19" s="19">
        <v>962310</v>
      </c>
      <c r="T19" s="22">
        <v>225412</v>
      </c>
      <c r="U19" s="19">
        <v>1739917</v>
      </c>
      <c r="V19" s="23">
        <v>363623</v>
      </c>
      <c r="W19" s="23">
        <v>491890</v>
      </c>
      <c r="X19" s="23">
        <v>803186</v>
      </c>
      <c r="Y19" s="23">
        <v>325900</v>
      </c>
      <c r="Z19" s="23">
        <v>259900</v>
      </c>
      <c r="AA19" s="19">
        <v>87633</v>
      </c>
      <c r="AB19" s="19">
        <v>663733</v>
      </c>
      <c r="AC19" s="19">
        <v>85181</v>
      </c>
      <c r="AD19" s="19">
        <v>804379</v>
      </c>
      <c r="AE19" s="19">
        <v>882112</v>
      </c>
      <c r="AF19" s="19">
        <v>100033</v>
      </c>
      <c r="AG19" s="19">
        <v>152956</v>
      </c>
      <c r="AH19" s="19">
        <v>311800</v>
      </c>
      <c r="AI19" s="19">
        <v>310058</v>
      </c>
      <c r="AJ19" s="19">
        <v>191657</v>
      </c>
      <c r="AK19" s="19">
        <v>69500</v>
      </c>
      <c r="AL19" s="19">
        <v>150101</v>
      </c>
      <c r="AM19" s="19">
        <v>38474</v>
      </c>
      <c r="AN19" s="19">
        <v>809100</v>
      </c>
      <c r="AO19" s="19">
        <v>431699</v>
      </c>
      <c r="AP19" s="19">
        <v>70986</v>
      </c>
      <c r="AQ19" s="19">
        <v>847300</v>
      </c>
      <c r="AR19" s="19">
        <v>112834</v>
      </c>
      <c r="AS19" s="19">
        <v>72920</v>
      </c>
      <c r="AT19" s="19">
        <v>72205</v>
      </c>
      <c r="AU19" s="19">
        <v>268851</v>
      </c>
      <c r="AV19" s="19">
        <v>597121</v>
      </c>
      <c r="AW19" s="19">
        <v>122490</v>
      </c>
      <c r="AX19" s="19">
        <v>93000</v>
      </c>
      <c r="AY19" s="19">
        <v>374147</v>
      </c>
      <c r="AZ19" s="62">
        <v>169381</v>
      </c>
      <c r="BA19" s="62">
        <v>364791</v>
      </c>
      <c r="BB19" s="62">
        <v>394505</v>
      </c>
      <c r="BC19" s="62">
        <v>514494</v>
      </c>
      <c r="BD19" s="62">
        <v>146900</v>
      </c>
      <c r="BE19" s="62">
        <v>40919</v>
      </c>
      <c r="BF19" s="62">
        <v>23411</v>
      </c>
      <c r="BG19" s="62">
        <v>114364</v>
      </c>
      <c r="BH19" s="62">
        <v>466185</v>
      </c>
      <c r="BI19" s="62">
        <v>114845</v>
      </c>
      <c r="BJ19" s="62">
        <v>15379</v>
      </c>
      <c r="BK19" s="62">
        <v>39000</v>
      </c>
      <c r="BL19" s="62">
        <v>20661</v>
      </c>
      <c r="BM19" s="62">
        <v>16033</v>
      </c>
      <c r="BN19" s="62">
        <v>528513</v>
      </c>
      <c r="BO19" s="62">
        <v>9227</v>
      </c>
      <c r="BP19" s="62">
        <v>12909</v>
      </c>
      <c r="BQ19" s="62">
        <v>12042</v>
      </c>
      <c r="BR19" s="63">
        <v>55467</v>
      </c>
      <c r="BS19" s="62">
        <v>32535</v>
      </c>
      <c r="BT19" s="62">
        <v>70975</v>
      </c>
      <c r="BU19" s="62">
        <v>19990</v>
      </c>
      <c r="BV19" s="62">
        <v>5170</v>
      </c>
      <c r="BW19" s="19">
        <v>3500</v>
      </c>
      <c r="BX19" s="19">
        <v>1600</v>
      </c>
      <c r="BY19" s="19">
        <v>32386</v>
      </c>
      <c r="BZ19" s="19">
        <v>5500</v>
      </c>
      <c r="CA19" s="19">
        <v>32000</v>
      </c>
      <c r="CB19" s="29">
        <f t="shared" si="0"/>
        <v>21690722</v>
      </c>
    </row>
    <row r="20" spans="1:80" ht="12.75" customHeight="1">
      <c r="A20" s="34">
        <v>12</v>
      </c>
      <c r="B20" s="50" t="s">
        <v>97</v>
      </c>
      <c r="C20" s="61">
        <v>0</v>
      </c>
      <c r="D20" s="18">
        <v>5000</v>
      </c>
      <c r="E20" s="18">
        <v>14967</v>
      </c>
      <c r="F20" s="18">
        <v>115000</v>
      </c>
      <c r="G20" s="35">
        <v>0</v>
      </c>
      <c r="H20" s="18">
        <v>89988</v>
      </c>
      <c r="I20" s="18">
        <v>17800</v>
      </c>
      <c r="J20" s="18">
        <v>18115</v>
      </c>
      <c r="K20" s="18">
        <v>9500</v>
      </c>
      <c r="L20" s="18">
        <v>35000</v>
      </c>
      <c r="M20" s="18">
        <v>0</v>
      </c>
      <c r="N20" s="18">
        <v>16975</v>
      </c>
      <c r="O20" s="48">
        <v>0</v>
      </c>
      <c r="P20" s="19">
        <v>34000</v>
      </c>
      <c r="Q20" s="49">
        <v>0</v>
      </c>
      <c r="R20" s="65">
        <v>0</v>
      </c>
      <c r="S20" s="19">
        <v>209500</v>
      </c>
      <c r="T20" s="22">
        <v>12500</v>
      </c>
      <c r="U20" s="19">
        <v>93000</v>
      </c>
      <c r="V20" s="23">
        <v>19637</v>
      </c>
      <c r="W20" s="23">
        <v>36500</v>
      </c>
      <c r="X20" s="23">
        <v>19599</v>
      </c>
      <c r="Y20" s="23">
        <v>2490425</v>
      </c>
      <c r="Z20" s="23">
        <v>19500</v>
      </c>
      <c r="AA20" s="19">
        <v>0</v>
      </c>
      <c r="AB20" s="19">
        <v>40000</v>
      </c>
      <c r="AC20" s="19">
        <v>9469</v>
      </c>
      <c r="AD20" s="19">
        <v>100000</v>
      </c>
      <c r="AE20" s="19">
        <v>74785</v>
      </c>
      <c r="AF20" s="19">
        <v>10583</v>
      </c>
      <c r="AG20" s="19">
        <v>9560</v>
      </c>
      <c r="AH20" s="19">
        <v>7500</v>
      </c>
      <c r="AI20" s="19">
        <v>12938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17991</v>
      </c>
      <c r="AP20" s="19">
        <v>0</v>
      </c>
      <c r="AQ20" s="19">
        <v>139900</v>
      </c>
      <c r="AR20" s="19">
        <v>4500</v>
      </c>
      <c r="AS20" s="19">
        <v>0</v>
      </c>
      <c r="AT20" s="19">
        <v>9263</v>
      </c>
      <c r="AU20" s="19">
        <v>15873</v>
      </c>
      <c r="AV20" s="19">
        <v>62800</v>
      </c>
      <c r="AW20" s="19">
        <v>0</v>
      </c>
      <c r="AX20" s="19">
        <v>0</v>
      </c>
      <c r="AY20" s="19">
        <v>22975</v>
      </c>
      <c r="AZ20" s="62">
        <v>0</v>
      </c>
      <c r="BA20" s="62">
        <v>0</v>
      </c>
      <c r="BB20" s="62">
        <v>6494</v>
      </c>
      <c r="BC20" s="62">
        <v>27000</v>
      </c>
      <c r="BD20" s="62">
        <v>4900</v>
      </c>
      <c r="BE20" s="62">
        <v>3600</v>
      </c>
      <c r="BF20" s="62">
        <v>2400</v>
      </c>
      <c r="BG20" s="62">
        <v>7600</v>
      </c>
      <c r="BH20" s="62">
        <v>29416</v>
      </c>
      <c r="BI20" s="62">
        <v>15000</v>
      </c>
      <c r="BJ20" s="62">
        <v>0</v>
      </c>
      <c r="BK20" s="62">
        <v>0</v>
      </c>
      <c r="BL20" s="62">
        <v>0</v>
      </c>
      <c r="BM20" s="62">
        <v>0</v>
      </c>
      <c r="BN20" s="62">
        <v>1098</v>
      </c>
      <c r="BO20" s="62">
        <v>0</v>
      </c>
      <c r="BP20" s="62">
        <v>0</v>
      </c>
      <c r="BQ20" s="62">
        <v>0</v>
      </c>
      <c r="BR20" s="63">
        <v>0</v>
      </c>
      <c r="BS20" s="62">
        <v>0</v>
      </c>
      <c r="BT20" s="62">
        <v>7000</v>
      </c>
      <c r="BU20" s="62">
        <v>0</v>
      </c>
      <c r="BV20" s="62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20000</v>
      </c>
      <c r="CB20" s="29">
        <f t="shared" si="0"/>
        <v>3919651</v>
      </c>
    </row>
    <row r="21" spans="1:80" ht="12.75" customHeight="1">
      <c r="A21" s="34"/>
      <c r="B21" s="59" t="s">
        <v>98</v>
      </c>
      <c r="C21" s="38">
        <v>0</v>
      </c>
      <c r="D21" s="39">
        <v>5.02</v>
      </c>
      <c r="E21" s="40">
        <v>4.131061170904231</v>
      </c>
      <c r="F21" s="41">
        <v>3.57070469264998</v>
      </c>
      <c r="G21" s="35" t="e">
        <v>#DIV/0!</v>
      </c>
      <c r="H21" s="41">
        <v>2.009533601271147</v>
      </c>
      <c r="I21" s="66">
        <v>1.6039717395455413</v>
      </c>
      <c r="J21" s="41">
        <v>2.7374748652206304</v>
      </c>
      <c r="K21" s="41">
        <v>2.1868715886239585</v>
      </c>
      <c r="L21" s="41">
        <v>2.2474058231421092</v>
      </c>
      <c r="M21" s="41">
        <v>2.7608346709470304</v>
      </c>
      <c r="N21" s="41">
        <v>2.5818843284621513</v>
      </c>
      <c r="O21" s="48">
        <f>O18/924500*100</f>
        <v>2.5202812330989723</v>
      </c>
      <c r="P21" s="48">
        <v>3.43</v>
      </c>
      <c r="Q21" s="49">
        <f>Q18/588750*100</f>
        <v>2.030063694267516</v>
      </c>
      <c r="R21" s="65">
        <f>R18/537503*100</f>
        <v>2.793658826090273</v>
      </c>
      <c r="S21" s="48">
        <v>2.18</v>
      </c>
      <c r="T21" s="67">
        <f>T18/382123*100</f>
        <v>5.576476684209012</v>
      </c>
      <c r="U21" s="48">
        <v>15.531932325590923</v>
      </c>
      <c r="V21" s="68">
        <v>18.81678394579098</v>
      </c>
      <c r="W21" s="68">
        <v>19.382663689548068</v>
      </c>
      <c r="X21" s="68">
        <v>10.08151992832762</v>
      </c>
      <c r="Y21" s="68">
        <v>27.77777777777778</v>
      </c>
      <c r="Z21" s="68">
        <v>16.47798742138365</v>
      </c>
      <c r="AA21" s="44">
        <v>3.1432488911281995</v>
      </c>
      <c r="AB21" s="44">
        <v>2.34390304086726</v>
      </c>
      <c r="AC21" s="69">
        <v>1.758791435976563</v>
      </c>
      <c r="AD21" s="44">
        <v>2.221354288826026</v>
      </c>
      <c r="AE21" s="44">
        <v>2.1001633732690212</v>
      </c>
      <c r="AF21" s="44">
        <v>1.9954404186433998</v>
      </c>
      <c r="AG21" s="69">
        <v>1.1688584142126823</v>
      </c>
      <c r="AH21" s="44">
        <v>4.69514183240952</v>
      </c>
      <c r="AI21" s="44">
        <v>25.317140083517707</v>
      </c>
      <c r="AJ21" s="44">
        <v>2.8019882332050208</v>
      </c>
      <c r="AK21" s="44">
        <v>2.657973921765296</v>
      </c>
      <c r="AL21" s="69">
        <v>1.8142349276927756</v>
      </c>
      <c r="AM21" s="44">
        <v>3.1863570066195446</v>
      </c>
      <c r="AN21" s="44">
        <v>2.0099273957805632</v>
      </c>
      <c r="AO21" s="44">
        <v>3.2755119223174143</v>
      </c>
      <c r="AP21" s="44">
        <v>2.1064402917367056</v>
      </c>
      <c r="AQ21" s="44">
        <v>2.232760324046631</v>
      </c>
      <c r="AR21" s="44">
        <v>2.5840778372644246</v>
      </c>
      <c r="AS21" s="44">
        <v>3.8331405686271123</v>
      </c>
      <c r="AT21" s="44">
        <v>2.0118216012896295</v>
      </c>
      <c r="AU21" s="44">
        <v>2.0314279612756265</v>
      </c>
      <c r="AV21" s="44">
        <v>2.018006118952242</v>
      </c>
      <c r="AW21" s="44">
        <v>5.277302810243206</v>
      </c>
      <c r="AX21" s="44">
        <v>2.430751837196156</v>
      </c>
      <c r="AY21" s="44">
        <v>3.463906791375689</v>
      </c>
      <c r="AZ21" s="70">
        <v>2.2461775109340554</v>
      </c>
      <c r="BA21" s="70">
        <v>2.34</v>
      </c>
      <c r="BB21" s="70">
        <v>5.837347907363439</v>
      </c>
      <c r="BC21" s="70">
        <v>4.621010338133718</v>
      </c>
      <c r="BD21" s="70">
        <v>2.0104895104895104</v>
      </c>
      <c r="BE21" s="70">
        <v>2.1246955411951864</v>
      </c>
      <c r="BF21" s="70">
        <v>2.0020992885744273</v>
      </c>
      <c r="BG21" s="70">
        <v>2.956821290464209</v>
      </c>
      <c r="BH21" s="70">
        <v>2.2551914419865433</v>
      </c>
      <c r="BI21" s="70">
        <v>2.046570856830999</v>
      </c>
      <c r="BJ21" s="71">
        <v>0</v>
      </c>
      <c r="BK21" s="71">
        <v>0</v>
      </c>
      <c r="BL21" s="70">
        <v>14.273363524083985</v>
      </c>
      <c r="BM21" s="71">
        <v>0</v>
      </c>
      <c r="BN21" s="71">
        <v>0.4463714622460484</v>
      </c>
      <c r="BO21" s="70">
        <v>11.320754716981133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2">
        <v>0</v>
      </c>
      <c r="BX21" s="72">
        <v>0</v>
      </c>
      <c r="BY21" s="72">
        <v>0</v>
      </c>
      <c r="BZ21" s="72">
        <v>0</v>
      </c>
      <c r="CA21" s="19">
        <v>0</v>
      </c>
      <c r="CB21" s="46">
        <f>CB18/CB58%</f>
        <v>12.385560213716165</v>
      </c>
    </row>
    <row r="22" spans="1:80" ht="12.75" customHeight="1">
      <c r="A22" s="34"/>
      <c r="B22" s="59" t="s">
        <v>99</v>
      </c>
      <c r="C22" s="38">
        <v>0</v>
      </c>
      <c r="D22" s="39">
        <v>100.05214851545716</v>
      </c>
      <c r="E22" s="73">
        <v>136.83701669276246</v>
      </c>
      <c r="F22" s="74">
        <v>129.39879748081648</v>
      </c>
      <c r="G22" s="41">
        <v>57.156390087118325</v>
      </c>
      <c r="H22" s="74">
        <v>187.63364485981307</v>
      </c>
      <c r="I22" s="75">
        <v>374.1782067422017</v>
      </c>
      <c r="J22" s="41">
        <v>87.17333918691499</v>
      </c>
      <c r="K22" s="74">
        <v>219.86306224572246</v>
      </c>
      <c r="L22" s="74">
        <v>145.77175196449656</v>
      </c>
      <c r="M22" s="74">
        <v>195.02982107355865</v>
      </c>
      <c r="N22" s="74">
        <v>357.4091216823024</v>
      </c>
      <c r="O22" s="19">
        <v>174.65618860510804</v>
      </c>
      <c r="P22" s="48">
        <v>139.91637182373753</v>
      </c>
      <c r="Q22" s="49">
        <v>484.5550601600196</v>
      </c>
      <c r="R22" s="65">
        <v>344.35461930117765</v>
      </c>
      <c r="S22" s="48">
        <v>103.65453013953308</v>
      </c>
      <c r="T22" s="67">
        <v>127.14238173398537</v>
      </c>
      <c r="U22" s="48">
        <v>248.45273675176816</v>
      </c>
      <c r="V22" s="68">
        <v>236.86017274847248</v>
      </c>
      <c r="W22" s="68">
        <v>112.74562611882655</v>
      </c>
      <c r="X22" s="68">
        <v>103.69242884899657</v>
      </c>
      <c r="Y22" s="68">
        <v>287.8975265017668</v>
      </c>
      <c r="Z22" s="68">
        <v>228.98678414096918</v>
      </c>
      <c r="AA22" s="44">
        <v>196.32367766650984</v>
      </c>
      <c r="AB22" s="44">
        <v>214.14541289583636</v>
      </c>
      <c r="AC22" s="44">
        <v>73.20219311814651</v>
      </c>
      <c r="AD22" s="44">
        <v>143.27784229763526</v>
      </c>
      <c r="AE22" s="44">
        <v>209.22960151802656</v>
      </c>
      <c r="AF22" s="44">
        <v>202.04197047120843</v>
      </c>
      <c r="AG22" s="44">
        <v>200.84826997570744</v>
      </c>
      <c r="AH22" s="44">
        <v>670.5376344086021</v>
      </c>
      <c r="AI22" s="44">
        <v>262.2431977535883</v>
      </c>
      <c r="AJ22" s="44">
        <v>161.5368406857374</v>
      </c>
      <c r="AK22" s="44">
        <v>221.33757961783436</v>
      </c>
      <c r="AL22" s="44">
        <v>95.2405426327077</v>
      </c>
      <c r="AM22" s="44">
        <v>167.88410350394904</v>
      </c>
      <c r="AN22" s="44">
        <v>95.31977658580605</v>
      </c>
      <c r="AO22" s="44">
        <v>304.1761787999211</v>
      </c>
      <c r="AP22" s="44">
        <v>317.0150053590568</v>
      </c>
      <c r="AQ22" s="44">
        <v>103.56924581347025</v>
      </c>
      <c r="AR22" s="44">
        <v>273.66302054279544</v>
      </c>
      <c r="AS22" s="44">
        <v>255.66229577168502</v>
      </c>
      <c r="AT22" s="44">
        <v>96.56302240053493</v>
      </c>
      <c r="AU22" s="44">
        <v>109.22242535039611</v>
      </c>
      <c r="AV22" s="44">
        <v>176.1746283232577</v>
      </c>
      <c r="AW22" s="44">
        <v>165.18103971411233</v>
      </c>
      <c r="AX22" s="44">
        <v>205.2980132450331</v>
      </c>
      <c r="AY22" s="44">
        <v>275.93386089252397</v>
      </c>
      <c r="AZ22" s="76">
        <v>113.58475889031203</v>
      </c>
      <c r="BA22" s="76">
        <v>157.07839042349346</v>
      </c>
      <c r="BB22" s="76">
        <v>309.82879132961597</v>
      </c>
      <c r="BC22" s="76">
        <v>332.55595989890696</v>
      </c>
      <c r="BD22" s="76">
        <v>257.719298245614</v>
      </c>
      <c r="BE22" s="76">
        <v>61.834529656214585</v>
      </c>
      <c r="BF22" s="76">
        <v>208.7286019971469</v>
      </c>
      <c r="BG22" s="76">
        <v>172.7448492538215</v>
      </c>
      <c r="BH22" s="76">
        <v>101.18772424481183</v>
      </c>
      <c r="BI22" s="76">
        <v>160.22797031084323</v>
      </c>
      <c r="BJ22" s="76">
        <v>120.1484375</v>
      </c>
      <c r="BK22" s="76">
        <v>222.85714285714286</v>
      </c>
      <c r="BL22" s="76">
        <v>170.21749876421157</v>
      </c>
      <c r="BM22" s="76">
        <v>61.999226604795055</v>
      </c>
      <c r="BN22" s="76">
        <v>113.74089664790041</v>
      </c>
      <c r="BO22" s="76">
        <v>66.17657605967152</v>
      </c>
      <c r="BP22" s="76">
        <v>94.91213881332256</v>
      </c>
      <c r="BQ22" s="76">
        <v>78.58774391437709</v>
      </c>
      <c r="BR22" s="76">
        <v>55.601555764951186</v>
      </c>
      <c r="BS22" s="76">
        <v>46.269038781517985</v>
      </c>
      <c r="BT22" s="76">
        <v>100.78955963589374</v>
      </c>
      <c r="BU22" s="76">
        <v>30.130379079056446</v>
      </c>
      <c r="BV22" s="76">
        <v>52.01730556394003</v>
      </c>
      <c r="BW22" s="44">
        <v>5.952380952380952</v>
      </c>
      <c r="BX22" s="44">
        <v>12.213740458015266</v>
      </c>
      <c r="BY22" s="44">
        <v>31.992176309628473</v>
      </c>
      <c r="BZ22" s="44">
        <v>32.35674785268855</v>
      </c>
      <c r="CA22" s="44">
        <v>7.837316894561147</v>
      </c>
      <c r="CB22" s="46">
        <f>CB19/CB4%</f>
        <v>144.501098729395</v>
      </c>
    </row>
    <row r="23" spans="1:80" ht="12.75" customHeight="1">
      <c r="A23" s="34"/>
      <c r="B23" s="59" t="s">
        <v>100</v>
      </c>
      <c r="C23" s="38" t="e">
        <v>#DIV/0!</v>
      </c>
      <c r="D23" s="39">
        <v>10.331432349780973</v>
      </c>
      <c r="E23" s="40">
        <v>6.2837710183260915</v>
      </c>
      <c r="F23" s="41">
        <v>16.483177842022357</v>
      </c>
      <c r="G23" s="35">
        <v>0</v>
      </c>
      <c r="H23" s="41">
        <v>17.579214690369213</v>
      </c>
      <c r="I23" s="35">
        <v>22.166874221668742</v>
      </c>
      <c r="J23" s="41">
        <v>11.469182310297889</v>
      </c>
      <c r="K23" s="41">
        <v>17.568517217146873</v>
      </c>
      <c r="L23" s="77">
        <v>15.568633207449814</v>
      </c>
      <c r="M23" s="35">
        <v>0</v>
      </c>
      <c r="N23" s="35">
        <v>18.00640699253225</v>
      </c>
      <c r="O23" s="48">
        <v>9.79</v>
      </c>
      <c r="P23" s="48">
        <v>12.69</v>
      </c>
      <c r="Q23" s="49">
        <v>4.27</v>
      </c>
      <c r="R23" s="65">
        <v>12.25</v>
      </c>
      <c r="S23" s="48">
        <v>23.12972185819438</v>
      </c>
      <c r="T23" s="22">
        <v>7.33</v>
      </c>
      <c r="U23" s="48">
        <v>17.31708134559308</v>
      </c>
      <c r="V23" s="68">
        <v>15.052354014318784</v>
      </c>
      <c r="W23" s="68">
        <v>22.764978108199134</v>
      </c>
      <c r="X23" s="68">
        <v>7.255717871448775</v>
      </c>
      <c r="Y23" s="68">
        <v>16.18</v>
      </c>
      <c r="Z23" s="68">
        <v>24.528301886792452</v>
      </c>
      <c r="AA23" s="44">
        <v>0</v>
      </c>
      <c r="AB23" s="44">
        <v>17.38676866904286</v>
      </c>
      <c r="AC23" s="44">
        <v>7.920137843353742</v>
      </c>
      <c r="AD23" s="44">
        <v>18.07259399556137</v>
      </c>
      <c r="AE23" s="44">
        <v>21.324493869404048</v>
      </c>
      <c r="AF23" s="44">
        <v>21.62355441134404</v>
      </c>
      <c r="AG23" s="44">
        <v>13.724195354446008</v>
      </c>
      <c r="AH23" s="44">
        <v>22.52252252252252</v>
      </c>
      <c r="AI23" s="44">
        <v>11.99896128948491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13.142477281360488</v>
      </c>
      <c r="AP23" s="44">
        <v>0</v>
      </c>
      <c r="AQ23" s="44">
        <v>20.277742749511173</v>
      </c>
      <c r="AR23" s="44">
        <v>14.942223402842341</v>
      </c>
      <c r="AS23" s="44">
        <v>0</v>
      </c>
      <c r="AT23" s="44">
        <v>12.79225532032426</v>
      </c>
      <c r="AU23" s="44">
        <v>10.746492985971944</v>
      </c>
      <c r="AV23" s="44">
        <v>26.589438742675203</v>
      </c>
      <c r="AW23" s="44">
        <v>0</v>
      </c>
      <c r="AX23" s="44">
        <v>0</v>
      </c>
      <c r="AY23" s="44">
        <v>18.893137617696638</v>
      </c>
      <c r="AZ23" s="76">
        <v>0</v>
      </c>
      <c r="BA23" s="76" t="e">
        <v>#DIV/0!</v>
      </c>
      <c r="BB23" s="76">
        <v>5.096171201217933</v>
      </c>
      <c r="BC23" s="76">
        <v>17.418231081865688</v>
      </c>
      <c r="BD23" s="76">
        <v>8.852915138484887</v>
      </c>
      <c r="BE23" s="76">
        <v>6.824773929363589</v>
      </c>
      <c r="BF23" s="76">
        <v>26.933004152171474</v>
      </c>
      <c r="BG23" s="76">
        <v>20.99157574920591</v>
      </c>
      <c r="BH23" s="76">
        <v>6.495763488491749</v>
      </c>
      <c r="BI23" s="76">
        <v>22.115086912291567</v>
      </c>
      <c r="BJ23" s="76">
        <v>0</v>
      </c>
      <c r="BK23" s="76">
        <v>0</v>
      </c>
      <c r="BL23" s="76">
        <v>0</v>
      </c>
      <c r="BM23" s="76">
        <v>0</v>
      </c>
      <c r="BN23" s="76">
        <v>0.2407097649681794</v>
      </c>
      <c r="BO23" s="76">
        <v>0</v>
      </c>
      <c r="BP23" s="76">
        <v>0</v>
      </c>
      <c r="BQ23" s="76">
        <v>0</v>
      </c>
      <c r="BR23" s="76">
        <v>0</v>
      </c>
      <c r="BS23" s="76">
        <v>0</v>
      </c>
      <c r="BT23" s="76" t="e">
        <v>#DIV/0!</v>
      </c>
      <c r="BU23" s="76" t="e">
        <v>#DIV/0!</v>
      </c>
      <c r="BV23" s="76" t="e">
        <v>#DIV/0!</v>
      </c>
      <c r="BW23" s="44" t="e">
        <v>#DIV/0!</v>
      </c>
      <c r="BX23" s="44" t="e">
        <v>#DIV/0!</v>
      </c>
      <c r="BY23" s="44" t="e">
        <v>#DIV/0!</v>
      </c>
      <c r="BZ23" s="44" t="e">
        <v>#DIV/0!</v>
      </c>
      <c r="CA23" s="44" t="e">
        <v>#DIV/0!</v>
      </c>
      <c r="CB23" s="46">
        <f>CB19/CB57%</f>
        <v>175.2740679431486</v>
      </c>
    </row>
    <row r="24" spans="1:80" ht="12.75" customHeight="1">
      <c r="A24" s="34">
        <v>13</v>
      </c>
      <c r="B24" s="78" t="s">
        <v>101</v>
      </c>
      <c r="C24" s="17">
        <v>5237</v>
      </c>
      <c r="D24" s="18">
        <v>1545.96</v>
      </c>
      <c r="E24" s="18">
        <v>5009</v>
      </c>
      <c r="F24" s="18">
        <v>24850</v>
      </c>
      <c r="G24" s="18">
        <v>679</v>
      </c>
      <c r="H24" s="18">
        <v>15800</v>
      </c>
      <c r="I24" s="18">
        <v>6300</v>
      </c>
      <c r="J24" s="18">
        <v>13502</v>
      </c>
      <c r="K24" s="18">
        <v>4077</v>
      </c>
      <c r="L24" s="18">
        <v>6550</v>
      </c>
      <c r="M24" s="18">
        <v>5800</v>
      </c>
      <c r="N24" s="18">
        <v>9140</v>
      </c>
      <c r="O24" s="19">
        <v>9100</v>
      </c>
      <c r="P24" s="19">
        <v>12100</v>
      </c>
      <c r="Q24" s="20">
        <v>6758</v>
      </c>
      <c r="R24" s="21">
        <v>5871</v>
      </c>
      <c r="S24" s="19">
        <v>50708</v>
      </c>
      <c r="T24" s="22">
        <v>4878</v>
      </c>
      <c r="U24" s="19">
        <v>133177</v>
      </c>
      <c r="V24" s="23">
        <v>9965</v>
      </c>
      <c r="W24" s="23">
        <v>16045</v>
      </c>
      <c r="X24" s="23">
        <v>16043</v>
      </c>
      <c r="Y24" s="23">
        <v>7900</v>
      </c>
      <c r="Z24" s="23">
        <v>11600</v>
      </c>
      <c r="AA24" s="24">
        <v>2943</v>
      </c>
      <c r="AB24" s="24">
        <v>23981</v>
      </c>
      <c r="AC24" s="24">
        <v>3334</v>
      </c>
      <c r="AD24" s="24">
        <v>27022</v>
      </c>
      <c r="AE24" s="24">
        <v>32400</v>
      </c>
      <c r="AF24" s="24">
        <v>2531</v>
      </c>
      <c r="AG24" s="24">
        <v>4274</v>
      </c>
      <c r="AH24" s="24">
        <v>4400</v>
      </c>
      <c r="AI24" s="24">
        <v>10135</v>
      </c>
      <c r="AJ24" s="24">
        <v>6759</v>
      </c>
      <c r="AK24" s="24">
        <v>2100</v>
      </c>
      <c r="AL24" s="24">
        <v>5588</v>
      </c>
      <c r="AM24" s="24">
        <v>965</v>
      </c>
      <c r="AN24" s="24">
        <v>32514</v>
      </c>
      <c r="AO24" s="24">
        <v>12234</v>
      </c>
      <c r="AP24" s="24">
        <v>1224</v>
      </c>
      <c r="AQ24" s="24">
        <v>22064</v>
      </c>
      <c r="AR24" s="24">
        <v>2419</v>
      </c>
      <c r="AS24" s="24">
        <v>1681</v>
      </c>
      <c r="AT24" s="24">
        <v>2650</v>
      </c>
      <c r="AU24" s="24">
        <v>7207</v>
      </c>
      <c r="AV24" s="24">
        <v>17546</v>
      </c>
      <c r="AW24" s="24">
        <v>3435</v>
      </c>
      <c r="AX24" s="24">
        <v>1800</v>
      </c>
      <c r="AY24" s="24">
        <v>7567</v>
      </c>
      <c r="AZ24" s="25">
        <v>7519</v>
      </c>
      <c r="BA24" s="25">
        <v>12055</v>
      </c>
      <c r="BB24" s="25">
        <v>9025</v>
      </c>
      <c r="BC24" s="25">
        <v>9584</v>
      </c>
      <c r="BD24" s="25">
        <v>2852</v>
      </c>
      <c r="BE24" s="25">
        <v>1062</v>
      </c>
      <c r="BF24" s="25">
        <v>740</v>
      </c>
      <c r="BG24" s="25">
        <v>2556</v>
      </c>
      <c r="BH24" s="25">
        <v>12354</v>
      </c>
      <c r="BI24" s="25">
        <v>4035</v>
      </c>
      <c r="BJ24" s="25">
        <v>400</v>
      </c>
      <c r="BK24" s="25">
        <v>600</v>
      </c>
      <c r="BL24" s="25">
        <v>629</v>
      </c>
      <c r="BM24" s="25">
        <v>773</v>
      </c>
      <c r="BN24" s="25">
        <v>18752</v>
      </c>
      <c r="BO24" s="25">
        <v>303</v>
      </c>
      <c r="BP24" s="62">
        <v>425</v>
      </c>
      <c r="BQ24" s="26">
        <v>336</v>
      </c>
      <c r="BR24" s="26">
        <v>1247</v>
      </c>
      <c r="BS24" s="25">
        <v>1019</v>
      </c>
      <c r="BT24" s="25">
        <v>1801</v>
      </c>
      <c r="BU24" s="25">
        <v>804</v>
      </c>
      <c r="BV24" s="25">
        <v>0</v>
      </c>
      <c r="BW24" s="64">
        <v>131</v>
      </c>
      <c r="BX24" s="64">
        <v>30</v>
      </c>
      <c r="BY24" s="64">
        <v>1184</v>
      </c>
      <c r="BZ24" s="64">
        <v>145</v>
      </c>
      <c r="CA24" s="64">
        <v>446</v>
      </c>
      <c r="CB24" s="29">
        <f t="shared" si="0"/>
        <v>712214.96</v>
      </c>
    </row>
    <row r="25" spans="1:80" ht="12.75" customHeight="1">
      <c r="A25" s="34">
        <v>14</v>
      </c>
      <c r="B25" s="78" t="s">
        <v>102</v>
      </c>
      <c r="C25" s="17">
        <v>919683</v>
      </c>
      <c r="D25" s="18">
        <v>4629.51</v>
      </c>
      <c r="E25" s="18">
        <v>20136</v>
      </c>
      <c r="F25" s="18">
        <v>3963</v>
      </c>
      <c r="G25" s="18">
        <v>7945</v>
      </c>
      <c r="H25" s="18">
        <v>77300</v>
      </c>
      <c r="I25" s="18">
        <v>9400</v>
      </c>
      <c r="J25" s="18">
        <v>12478</v>
      </c>
      <c r="K25" s="18">
        <v>3157</v>
      </c>
      <c r="L25" s="18">
        <v>13626</v>
      </c>
      <c r="M25" s="18">
        <v>0</v>
      </c>
      <c r="N25" s="18">
        <v>2718</v>
      </c>
      <c r="O25" s="19">
        <v>7300</v>
      </c>
      <c r="P25" s="19">
        <v>9200</v>
      </c>
      <c r="Q25" s="20">
        <v>7052</v>
      </c>
      <c r="R25" s="21">
        <v>10002</v>
      </c>
      <c r="S25" s="19">
        <v>5249</v>
      </c>
      <c r="T25" s="22">
        <v>5826</v>
      </c>
      <c r="U25" s="19">
        <v>0</v>
      </c>
      <c r="V25" s="23">
        <v>4995</v>
      </c>
      <c r="W25" s="23">
        <v>14835</v>
      </c>
      <c r="X25" s="23">
        <v>1082</v>
      </c>
      <c r="Y25" s="23">
        <v>5100</v>
      </c>
      <c r="Z25" s="23">
        <v>0</v>
      </c>
      <c r="AA25" s="24">
        <v>6297</v>
      </c>
      <c r="AB25" s="24">
        <v>1243</v>
      </c>
      <c r="AC25" s="24">
        <v>7095</v>
      </c>
      <c r="AD25" s="24">
        <v>4177</v>
      </c>
      <c r="AE25" s="24">
        <v>1100</v>
      </c>
      <c r="AF25" s="24">
        <v>507</v>
      </c>
      <c r="AG25" s="24">
        <v>6273</v>
      </c>
      <c r="AH25" s="24">
        <v>5700</v>
      </c>
      <c r="AI25" s="24">
        <v>0</v>
      </c>
      <c r="AJ25" s="24">
        <v>6582</v>
      </c>
      <c r="AK25" s="24">
        <v>1200</v>
      </c>
      <c r="AL25" s="24">
        <v>4019</v>
      </c>
      <c r="AM25" s="24">
        <v>420</v>
      </c>
      <c r="AN25" s="24">
        <v>5672</v>
      </c>
      <c r="AO25" s="24">
        <v>1390</v>
      </c>
      <c r="AP25" s="24">
        <v>10630</v>
      </c>
      <c r="AQ25" s="24">
        <v>2336</v>
      </c>
      <c r="AR25" s="24">
        <v>1533</v>
      </c>
      <c r="AS25" s="24">
        <v>231</v>
      </c>
      <c r="AT25" s="24">
        <v>0</v>
      </c>
      <c r="AU25" s="24">
        <v>0</v>
      </c>
      <c r="AV25" s="24">
        <v>915</v>
      </c>
      <c r="AW25" s="24">
        <v>768</v>
      </c>
      <c r="AX25" s="24">
        <v>600</v>
      </c>
      <c r="AY25" s="24">
        <v>584</v>
      </c>
      <c r="AZ25" s="25">
        <v>1333</v>
      </c>
      <c r="BA25" s="25">
        <v>0</v>
      </c>
      <c r="BB25" s="25">
        <v>0</v>
      </c>
      <c r="BC25" s="25">
        <v>1310</v>
      </c>
      <c r="BD25" s="25">
        <v>173</v>
      </c>
      <c r="BE25" s="25">
        <v>405</v>
      </c>
      <c r="BF25" s="25">
        <v>1942</v>
      </c>
      <c r="BG25" s="25">
        <v>461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62">
        <v>0</v>
      </c>
      <c r="BQ25" s="26">
        <v>175</v>
      </c>
      <c r="BR25" s="26">
        <v>0</v>
      </c>
      <c r="BS25" s="25">
        <v>0</v>
      </c>
      <c r="BT25" s="25">
        <v>0</v>
      </c>
      <c r="BU25" s="25">
        <v>0</v>
      </c>
      <c r="BV25" s="25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446</v>
      </c>
      <c r="CB25" s="29">
        <f t="shared" si="0"/>
        <v>1221193.51</v>
      </c>
    </row>
    <row r="26" spans="1:80" s="57" customFormat="1" ht="12.75" customHeight="1">
      <c r="A26" s="36"/>
      <c r="B26" s="79" t="s">
        <v>103</v>
      </c>
      <c r="C26" s="60">
        <f>C24+C25</f>
        <v>924920</v>
      </c>
      <c r="D26" s="60">
        <f aca="true" t="shared" si="9" ref="D26:BO26">D24+D25</f>
        <v>6175.47</v>
      </c>
      <c r="E26" s="60">
        <f t="shared" si="9"/>
        <v>25145</v>
      </c>
      <c r="F26" s="60">
        <f t="shared" si="9"/>
        <v>28813</v>
      </c>
      <c r="G26" s="60">
        <f t="shared" si="9"/>
        <v>8624</v>
      </c>
      <c r="H26" s="60">
        <f t="shared" si="9"/>
        <v>93100</v>
      </c>
      <c r="I26" s="60">
        <f t="shared" si="9"/>
        <v>15700</v>
      </c>
      <c r="J26" s="60">
        <f t="shared" si="9"/>
        <v>25980</v>
      </c>
      <c r="K26" s="60">
        <f t="shared" si="9"/>
        <v>7234</v>
      </c>
      <c r="L26" s="60">
        <f t="shared" si="9"/>
        <v>20176</v>
      </c>
      <c r="M26" s="60">
        <f t="shared" si="9"/>
        <v>5800</v>
      </c>
      <c r="N26" s="60">
        <f t="shared" si="9"/>
        <v>11858</v>
      </c>
      <c r="O26" s="60">
        <f t="shared" si="9"/>
        <v>16400</v>
      </c>
      <c r="P26" s="60">
        <f t="shared" si="9"/>
        <v>21300</v>
      </c>
      <c r="Q26" s="60">
        <f t="shared" si="9"/>
        <v>13810</v>
      </c>
      <c r="R26" s="60">
        <f t="shared" si="9"/>
        <v>15873</v>
      </c>
      <c r="S26" s="60">
        <f t="shared" si="9"/>
        <v>55957</v>
      </c>
      <c r="T26" s="60">
        <f t="shared" si="9"/>
        <v>10704</v>
      </c>
      <c r="U26" s="60">
        <f t="shared" si="9"/>
        <v>133177</v>
      </c>
      <c r="V26" s="60">
        <f t="shared" si="9"/>
        <v>14960</v>
      </c>
      <c r="W26" s="60">
        <f t="shared" si="9"/>
        <v>30880</v>
      </c>
      <c r="X26" s="60">
        <f t="shared" si="9"/>
        <v>17125</v>
      </c>
      <c r="Y26" s="60">
        <f t="shared" si="9"/>
        <v>13000</v>
      </c>
      <c r="Z26" s="60">
        <f t="shared" si="9"/>
        <v>11600</v>
      </c>
      <c r="AA26" s="60">
        <f t="shared" si="9"/>
        <v>9240</v>
      </c>
      <c r="AB26" s="60">
        <f t="shared" si="9"/>
        <v>25224</v>
      </c>
      <c r="AC26" s="60">
        <f t="shared" si="9"/>
        <v>10429</v>
      </c>
      <c r="AD26" s="60">
        <f t="shared" si="9"/>
        <v>31199</v>
      </c>
      <c r="AE26" s="60">
        <f t="shared" si="9"/>
        <v>33500</v>
      </c>
      <c r="AF26" s="60">
        <f t="shared" si="9"/>
        <v>3038</v>
      </c>
      <c r="AG26" s="60">
        <f t="shared" si="9"/>
        <v>10547</v>
      </c>
      <c r="AH26" s="60">
        <f t="shared" si="9"/>
        <v>10100</v>
      </c>
      <c r="AI26" s="60">
        <f t="shared" si="9"/>
        <v>10135</v>
      </c>
      <c r="AJ26" s="60">
        <f t="shared" si="9"/>
        <v>13341</v>
      </c>
      <c r="AK26" s="60">
        <f t="shared" si="9"/>
        <v>3300</v>
      </c>
      <c r="AL26" s="60">
        <f t="shared" si="9"/>
        <v>9607</v>
      </c>
      <c r="AM26" s="60">
        <f t="shared" si="9"/>
        <v>1385</v>
      </c>
      <c r="AN26" s="60">
        <f t="shared" si="9"/>
        <v>38186</v>
      </c>
      <c r="AO26" s="60">
        <f t="shared" si="9"/>
        <v>13624</v>
      </c>
      <c r="AP26" s="60">
        <f t="shared" si="9"/>
        <v>11854</v>
      </c>
      <c r="AQ26" s="60">
        <f t="shared" si="9"/>
        <v>24400</v>
      </c>
      <c r="AR26" s="60">
        <f t="shared" si="9"/>
        <v>3952</v>
      </c>
      <c r="AS26" s="60">
        <f t="shared" si="9"/>
        <v>1912</v>
      </c>
      <c r="AT26" s="60">
        <f t="shared" si="9"/>
        <v>2650</v>
      </c>
      <c r="AU26" s="60">
        <f t="shared" si="9"/>
        <v>7207</v>
      </c>
      <c r="AV26" s="60">
        <f t="shared" si="9"/>
        <v>18461</v>
      </c>
      <c r="AW26" s="60">
        <f t="shared" si="9"/>
        <v>4203</v>
      </c>
      <c r="AX26" s="60">
        <f t="shared" si="9"/>
        <v>2400</v>
      </c>
      <c r="AY26" s="60">
        <f t="shared" si="9"/>
        <v>8151</v>
      </c>
      <c r="AZ26" s="60">
        <f t="shared" si="9"/>
        <v>8852</v>
      </c>
      <c r="BA26" s="60">
        <f t="shared" si="9"/>
        <v>12055</v>
      </c>
      <c r="BB26" s="60">
        <f t="shared" si="9"/>
        <v>9025</v>
      </c>
      <c r="BC26" s="60">
        <f t="shared" si="9"/>
        <v>10894</v>
      </c>
      <c r="BD26" s="60">
        <f t="shared" si="9"/>
        <v>3025</v>
      </c>
      <c r="BE26" s="60">
        <f t="shared" si="9"/>
        <v>1467</v>
      </c>
      <c r="BF26" s="60">
        <f t="shared" si="9"/>
        <v>2682</v>
      </c>
      <c r="BG26" s="60">
        <f t="shared" si="9"/>
        <v>3017</v>
      </c>
      <c r="BH26" s="60">
        <f t="shared" si="9"/>
        <v>12354</v>
      </c>
      <c r="BI26" s="60">
        <f t="shared" si="9"/>
        <v>4035</v>
      </c>
      <c r="BJ26" s="60">
        <f t="shared" si="9"/>
        <v>400</v>
      </c>
      <c r="BK26" s="60">
        <f t="shared" si="9"/>
        <v>600</v>
      </c>
      <c r="BL26" s="60">
        <f t="shared" si="9"/>
        <v>629</v>
      </c>
      <c r="BM26" s="60">
        <f t="shared" si="9"/>
        <v>773</v>
      </c>
      <c r="BN26" s="60">
        <f t="shared" si="9"/>
        <v>18752</v>
      </c>
      <c r="BO26" s="60">
        <f t="shared" si="9"/>
        <v>303</v>
      </c>
      <c r="BP26" s="60">
        <f aca="true" t="shared" si="10" ref="BP26:CA26">BP24+BP25</f>
        <v>425</v>
      </c>
      <c r="BQ26" s="60">
        <f t="shared" si="10"/>
        <v>511</v>
      </c>
      <c r="BR26" s="60">
        <f t="shared" si="10"/>
        <v>1247</v>
      </c>
      <c r="BS26" s="60">
        <f t="shared" si="10"/>
        <v>1019</v>
      </c>
      <c r="BT26" s="60">
        <f t="shared" si="10"/>
        <v>1801</v>
      </c>
      <c r="BU26" s="60">
        <f t="shared" si="10"/>
        <v>804</v>
      </c>
      <c r="BV26" s="60">
        <f t="shared" si="10"/>
        <v>0</v>
      </c>
      <c r="BW26" s="60">
        <f t="shared" si="10"/>
        <v>131</v>
      </c>
      <c r="BX26" s="60">
        <f t="shared" si="10"/>
        <v>30</v>
      </c>
      <c r="BY26" s="60">
        <f t="shared" si="10"/>
        <v>1184</v>
      </c>
      <c r="BZ26" s="60">
        <f t="shared" si="10"/>
        <v>145</v>
      </c>
      <c r="CA26" s="60">
        <f t="shared" si="10"/>
        <v>892</v>
      </c>
      <c r="CB26" s="29">
        <f t="shared" si="0"/>
        <v>1933408.47</v>
      </c>
    </row>
    <row r="27" spans="1:82" ht="12.75" customHeight="1">
      <c r="A27" s="47"/>
      <c r="B27" s="52" t="s">
        <v>104</v>
      </c>
      <c r="C27" s="80">
        <v>6872.84</v>
      </c>
      <c r="D27" s="81">
        <v>114.78</v>
      </c>
      <c r="E27" s="40">
        <v>49.54</v>
      </c>
      <c r="F27" s="41">
        <v>87.53</v>
      </c>
      <c r="G27" s="74">
        <v>102.81</v>
      </c>
      <c r="H27" s="74">
        <v>125.44</v>
      </c>
      <c r="I27" s="35">
        <v>84.09</v>
      </c>
      <c r="J27" s="41">
        <v>99.46</v>
      </c>
      <c r="K27" s="41">
        <v>85.22</v>
      </c>
      <c r="L27" s="74">
        <v>108.32</v>
      </c>
      <c r="M27" s="41">
        <v>59.1</v>
      </c>
      <c r="N27" s="41">
        <v>95.14</v>
      </c>
      <c r="O27" s="48">
        <v>122.39</v>
      </c>
      <c r="P27" s="48">
        <v>94.86</v>
      </c>
      <c r="Q27" s="49">
        <v>110.97</v>
      </c>
      <c r="R27" s="65">
        <v>86.7</v>
      </c>
      <c r="S27" s="48">
        <v>93.48647714919436</v>
      </c>
      <c r="T27" s="67">
        <v>110.08013328222998</v>
      </c>
      <c r="U27" s="48">
        <v>89.13193819848388</v>
      </c>
      <c r="V27" s="68">
        <v>84.80504908835904</v>
      </c>
      <c r="W27" s="68">
        <v>108.14895007492392</v>
      </c>
      <c r="X27" s="68">
        <v>108.54906113495831</v>
      </c>
      <c r="Y27" s="68">
        <v>75.73249619482496</v>
      </c>
      <c r="Z27" s="68">
        <v>75.61121559240895</v>
      </c>
      <c r="AA27" s="44">
        <v>81.24</v>
      </c>
      <c r="AB27" s="44">
        <v>106.6</v>
      </c>
      <c r="AC27" s="44">
        <v>108.61</v>
      </c>
      <c r="AD27" s="44">
        <v>105.27</v>
      </c>
      <c r="AE27" s="44">
        <v>94.85</v>
      </c>
      <c r="AF27" s="44">
        <v>86.2</v>
      </c>
      <c r="AG27" s="44">
        <v>101.41</v>
      </c>
      <c r="AH27" s="44">
        <v>97.17</v>
      </c>
      <c r="AI27" s="44">
        <v>97.39</v>
      </c>
      <c r="AJ27" s="44">
        <v>71.67</v>
      </c>
      <c r="AK27" s="44">
        <v>92.69</v>
      </c>
      <c r="AL27" s="44">
        <v>99.54</v>
      </c>
      <c r="AM27" s="44">
        <v>65.99</v>
      </c>
      <c r="AN27" s="44">
        <v>86.45</v>
      </c>
      <c r="AO27" s="44">
        <v>85.37</v>
      </c>
      <c r="AP27" s="44">
        <v>87.05</v>
      </c>
      <c r="AQ27" s="44">
        <v>76.72</v>
      </c>
      <c r="AR27" s="44">
        <v>74.53</v>
      </c>
      <c r="AS27" s="44">
        <v>76.79</v>
      </c>
      <c r="AT27" s="44">
        <v>114.82</v>
      </c>
      <c r="AU27" s="44">
        <v>140.36</v>
      </c>
      <c r="AV27" s="44">
        <v>81.21</v>
      </c>
      <c r="AW27" s="44">
        <v>96.24</v>
      </c>
      <c r="AX27" s="44">
        <v>84.04</v>
      </c>
      <c r="AY27" s="44">
        <v>109.21</v>
      </c>
      <c r="AZ27" s="45">
        <v>81.88</v>
      </c>
      <c r="BA27" s="45">
        <v>81.49</v>
      </c>
      <c r="BB27" s="45">
        <v>82.83</v>
      </c>
      <c r="BC27" s="45">
        <v>69.19</v>
      </c>
      <c r="BD27" s="45">
        <v>73.33</v>
      </c>
      <c r="BE27" s="45">
        <v>91.12</v>
      </c>
      <c r="BF27" s="45">
        <v>65.55</v>
      </c>
      <c r="BG27" s="45">
        <v>93.11</v>
      </c>
      <c r="BH27" s="45">
        <v>97.87</v>
      </c>
      <c r="BI27" s="45">
        <v>67.46</v>
      </c>
      <c r="BJ27" s="45">
        <v>61.97</v>
      </c>
      <c r="BK27" s="45">
        <v>81.87</v>
      </c>
      <c r="BL27" s="45">
        <v>89.48</v>
      </c>
      <c r="BM27" s="45">
        <v>81.37</v>
      </c>
      <c r="BN27" s="45">
        <v>98.68</v>
      </c>
      <c r="BO27" s="45">
        <v>71.3</v>
      </c>
      <c r="BP27" s="45">
        <v>73.23</v>
      </c>
      <c r="BQ27" s="45">
        <v>99.52</v>
      </c>
      <c r="BR27" s="45">
        <v>133.68</v>
      </c>
      <c r="BS27" s="45">
        <v>61.81</v>
      </c>
      <c r="BT27" s="45">
        <v>69.38</v>
      </c>
      <c r="BU27" s="45">
        <v>79.39</v>
      </c>
      <c r="BV27" s="45">
        <v>87.58</v>
      </c>
      <c r="BW27" s="64">
        <v>94.93</v>
      </c>
      <c r="BX27" s="64">
        <v>48.39</v>
      </c>
      <c r="BY27" s="64">
        <v>134.67</v>
      </c>
      <c r="BZ27" s="64">
        <v>264.77</v>
      </c>
      <c r="CA27" s="64">
        <v>6.1</v>
      </c>
      <c r="CB27" s="46">
        <f>CB17/CB11*100</f>
        <v>91.76894822579196</v>
      </c>
      <c r="CD27" s="82"/>
    </row>
    <row r="28" spans="1:80" ht="12.75" customHeight="1">
      <c r="A28" s="47"/>
      <c r="B28" s="52" t="s">
        <v>105</v>
      </c>
      <c r="C28" s="80">
        <v>6872.836764903782</v>
      </c>
      <c r="D28" s="81">
        <v>114.78146660375266</v>
      </c>
      <c r="E28" s="40">
        <v>49.54118853211398</v>
      </c>
      <c r="F28" s="41">
        <v>84.48931788660676</v>
      </c>
      <c r="G28" s="41">
        <v>56.854590957454775</v>
      </c>
      <c r="H28" s="74">
        <v>103.13098252331254</v>
      </c>
      <c r="I28" s="35">
        <v>84.0929749383197</v>
      </c>
      <c r="J28" s="41">
        <v>89.42505957681507</v>
      </c>
      <c r="K28" s="41">
        <v>83.83196767291055</v>
      </c>
      <c r="L28" s="41">
        <v>104.17422756253065</v>
      </c>
      <c r="M28" s="41">
        <v>59.09986859395532</v>
      </c>
      <c r="N28" s="41">
        <v>90.32393017101363</v>
      </c>
      <c r="O28" s="48">
        <v>103.28969452836523</v>
      </c>
      <c r="P28" s="48">
        <v>89.71931900348386</v>
      </c>
      <c r="Q28" s="49">
        <v>97.79439316493568</v>
      </c>
      <c r="R28" s="65">
        <v>86.69534664582854</v>
      </c>
      <c r="S28" s="48">
        <v>87.28394944092241</v>
      </c>
      <c r="T28" s="67">
        <v>97.16430081369177</v>
      </c>
      <c r="U28" s="48">
        <v>87.84866924750503</v>
      </c>
      <c r="V28" s="68">
        <v>84.80504908835904</v>
      </c>
      <c r="W28" s="68">
        <v>97.526356206135</v>
      </c>
      <c r="X28" s="68">
        <v>108.54906113495831</v>
      </c>
      <c r="Y28" s="68">
        <v>75.73249619482496</v>
      </c>
      <c r="Z28" s="68">
        <v>75.6047525429524</v>
      </c>
      <c r="AA28" s="44">
        <v>81.24267004808176</v>
      </c>
      <c r="AB28" s="44">
        <v>91.99808833093553</v>
      </c>
      <c r="AC28" s="44">
        <v>102.87248455984563</v>
      </c>
      <c r="AD28" s="44">
        <v>96.72652833564193</v>
      </c>
      <c r="AE28" s="44">
        <v>86.6078352720952</v>
      </c>
      <c r="AF28" s="44">
        <v>83.29921373658327</v>
      </c>
      <c r="AG28" s="44">
        <v>94.64852978913557</v>
      </c>
      <c r="AH28" s="44">
        <v>97.17367853290183</v>
      </c>
      <c r="AI28" s="44">
        <v>86.3571899164326</v>
      </c>
      <c r="AJ28" s="44">
        <v>68.11546604578056</v>
      </c>
      <c r="AK28" s="44">
        <v>88.82867861609004</v>
      </c>
      <c r="AL28" s="44">
        <v>99.5407581587573</v>
      </c>
      <c r="AM28" s="44">
        <v>65.98547451277405</v>
      </c>
      <c r="AN28" s="44">
        <v>69.25205071331874</v>
      </c>
      <c r="AO28" s="44">
        <v>85.36547884853006</v>
      </c>
      <c r="AP28" s="44">
        <v>85.16008398663172</v>
      </c>
      <c r="AQ28" s="44">
        <v>68.45227062094533</v>
      </c>
      <c r="AR28" s="44">
        <v>74.53162987350346</v>
      </c>
      <c r="AS28" s="44">
        <v>76.7893278398629</v>
      </c>
      <c r="AT28" s="44">
        <v>90.44247924250087</v>
      </c>
      <c r="AU28" s="44">
        <v>123.52197161856449</v>
      </c>
      <c r="AV28" s="44">
        <v>81.20821943430747</v>
      </c>
      <c r="AW28" s="44">
        <v>96.23915193558722</v>
      </c>
      <c r="AX28" s="44">
        <v>84.03863845446182</v>
      </c>
      <c r="AY28" s="44">
        <v>106.00110346856954</v>
      </c>
      <c r="AZ28" s="45">
        <v>80.8030591226186</v>
      </c>
      <c r="BA28" s="45">
        <v>81.49080113454514</v>
      </c>
      <c r="BB28" s="45">
        <v>79.86344388985836</v>
      </c>
      <c r="BC28" s="45">
        <v>69.19078309954084</v>
      </c>
      <c r="BD28" s="45">
        <v>73.33162217659137</v>
      </c>
      <c r="BE28" s="45">
        <v>86.82880119450463</v>
      </c>
      <c r="BF28" s="45">
        <v>60.99197057164275</v>
      </c>
      <c r="BG28" s="45">
        <v>89.85660140079996</v>
      </c>
      <c r="BH28" s="45">
        <v>97.87126163596753</v>
      </c>
      <c r="BI28" s="45">
        <v>64.24156739871803</v>
      </c>
      <c r="BJ28" s="45">
        <v>61.97387518142236</v>
      </c>
      <c r="BK28" s="45">
        <v>81.86528497409327</v>
      </c>
      <c r="BL28" s="45">
        <v>89.47615524698384</v>
      </c>
      <c r="BM28" s="45">
        <v>81.36709340121814</v>
      </c>
      <c r="BN28" s="45">
        <v>95.66254095191064</v>
      </c>
      <c r="BO28" s="45">
        <v>71.30160820088403</v>
      </c>
      <c r="BP28" s="45">
        <v>73.2291469235143</v>
      </c>
      <c r="BQ28" s="45">
        <v>99.51573849878935</v>
      </c>
      <c r="BR28" s="45">
        <v>133.68459419186775</v>
      </c>
      <c r="BS28" s="45">
        <v>61.81411441866015</v>
      </c>
      <c r="BT28" s="45">
        <v>69.38256010536492</v>
      </c>
      <c r="BU28" s="45">
        <v>79.39170179369984</v>
      </c>
      <c r="BV28" s="45">
        <v>87.58116468122093</v>
      </c>
      <c r="BW28" s="44">
        <v>94.92753623188406</v>
      </c>
      <c r="BX28" s="44">
        <v>48.38709677419355</v>
      </c>
      <c r="BY28" s="44">
        <v>134.6704740668267</v>
      </c>
      <c r="BZ28" s="44">
        <v>264.77024070021884</v>
      </c>
      <c r="CA28" s="44">
        <v>6.103619199851105</v>
      </c>
      <c r="CB28" s="46">
        <f>CB26/CB13%</f>
        <v>2.709947944795366</v>
      </c>
    </row>
    <row r="29" spans="1:80" ht="12.75" customHeight="1">
      <c r="A29" s="47"/>
      <c r="B29" s="52" t="s">
        <v>106</v>
      </c>
      <c r="C29" s="80">
        <v>163.56507591843533</v>
      </c>
      <c r="D29" s="39">
        <v>76.13526548059552</v>
      </c>
      <c r="E29" s="40">
        <v>40.60534509300091</v>
      </c>
      <c r="F29" s="41">
        <v>70.21123947014371</v>
      </c>
      <c r="G29" s="41">
        <v>57.085142079010524</v>
      </c>
      <c r="H29" s="41">
        <v>89.48186250870707</v>
      </c>
      <c r="I29" s="35">
        <v>76.94958352642023</v>
      </c>
      <c r="J29" s="41">
        <v>76.87527477021541</v>
      </c>
      <c r="K29" s="41">
        <v>74.34703011313682</v>
      </c>
      <c r="L29" s="41">
        <v>80.10521738208124</v>
      </c>
      <c r="M29" s="41">
        <v>54.589591867698374</v>
      </c>
      <c r="N29" s="41">
        <v>83.1405600936742</v>
      </c>
      <c r="O29" s="83">
        <f>O17/(O4+O11)*100</f>
        <v>91.51382968176861</v>
      </c>
      <c r="P29" s="83">
        <f>P17/(P4+P11)*100</f>
        <v>78.00765845573527</v>
      </c>
      <c r="Q29" s="83">
        <f>Q17/(Q4+Q11)*100</f>
        <v>97.9533952266421</v>
      </c>
      <c r="R29" s="83">
        <f>R17/(R4+R11)*100</f>
        <v>78.94636889363407</v>
      </c>
      <c r="S29" s="83">
        <f>S17/(S4+S11)*100</f>
        <v>79.53195829810852</v>
      </c>
      <c r="T29" s="83">
        <f aca="true" t="shared" si="11" ref="T29:Z29">T17/(T4+T11)*100</f>
        <v>79.03617830828551</v>
      </c>
      <c r="U29" s="83">
        <f t="shared" si="11"/>
        <v>77.7670576938168</v>
      </c>
      <c r="V29" s="83">
        <f t="shared" si="11"/>
        <v>75.01601542292747</v>
      </c>
      <c r="W29" s="83">
        <f t="shared" si="11"/>
        <v>83.9665572100189</v>
      </c>
      <c r="X29" s="83">
        <f t="shared" si="11"/>
        <v>71.26792825284694</v>
      </c>
      <c r="Y29" s="83">
        <f t="shared" si="11"/>
        <v>68.36997595328066</v>
      </c>
      <c r="Z29" s="83">
        <f t="shared" si="11"/>
        <v>68.92386815241954</v>
      </c>
      <c r="AA29" s="44">
        <v>72.44356231923442</v>
      </c>
      <c r="AB29" s="44">
        <v>91.8278496903757</v>
      </c>
      <c r="AC29" s="44">
        <v>79.84126839615985</v>
      </c>
      <c r="AD29" s="44">
        <v>85.19475339481122</v>
      </c>
      <c r="AE29" s="44">
        <v>84.42469110056827</v>
      </c>
      <c r="AF29" s="44">
        <v>73.53276319459694</v>
      </c>
      <c r="AG29" s="44">
        <v>85.90407963715143</v>
      </c>
      <c r="AH29" s="44">
        <v>88.31372549019608</v>
      </c>
      <c r="AI29" s="44">
        <v>87.29785388167869</v>
      </c>
      <c r="AJ29" s="44">
        <v>63.87836254736854</v>
      </c>
      <c r="AK29" s="44">
        <v>81.5537696134711</v>
      </c>
      <c r="AL29" s="44">
        <v>77.7206583936286</v>
      </c>
      <c r="AM29" s="44">
        <v>57.131649052958224</v>
      </c>
      <c r="AN29" s="44">
        <v>70.61453121554104</v>
      </c>
      <c r="AO29" s="44">
        <v>77.69774519936382</v>
      </c>
      <c r="AP29" s="44">
        <v>76.21560015566799</v>
      </c>
      <c r="AQ29" s="44">
        <v>59.787917217560235</v>
      </c>
      <c r="AR29" s="44">
        <v>66.64442277090498</v>
      </c>
      <c r="AS29" s="44">
        <v>67.95558495406036</v>
      </c>
      <c r="AT29" s="44">
        <v>84.02836055343963</v>
      </c>
      <c r="AU29" s="44">
        <v>94.87855929860591</v>
      </c>
      <c r="AV29" s="44">
        <v>69.70097306562705</v>
      </c>
      <c r="AW29" s="44">
        <v>79.76078875060611</v>
      </c>
      <c r="AX29" s="44">
        <v>69.54701180053293</v>
      </c>
      <c r="AY29" s="44">
        <v>90.5937369540834</v>
      </c>
      <c r="AZ29" s="45">
        <v>68.31054470453313</v>
      </c>
      <c r="BA29" s="45">
        <v>69.59852202818955</v>
      </c>
      <c r="BB29" s="45">
        <v>74.06334928929974</v>
      </c>
      <c r="BC29" s="45">
        <v>61.21227525026851</v>
      </c>
      <c r="BD29" s="45">
        <v>63.972234661889836</v>
      </c>
      <c r="BE29" s="45">
        <v>58.27696262649369</v>
      </c>
      <c r="BF29" s="45">
        <v>59.965049576416064</v>
      </c>
      <c r="BG29" s="45">
        <v>75.10986395848967</v>
      </c>
      <c r="BH29" s="45">
        <v>71.7009012961973</v>
      </c>
      <c r="BI29" s="45">
        <v>60.24420177552429</v>
      </c>
      <c r="BJ29" s="45">
        <v>52.264381884944925</v>
      </c>
      <c r="BK29" s="45">
        <v>66.73706441393875</v>
      </c>
      <c r="BL29" s="45">
        <v>76.29995389804188</v>
      </c>
      <c r="BM29" s="45">
        <v>63.96632567832422</v>
      </c>
      <c r="BN29" s="45">
        <v>79.29341322429373</v>
      </c>
      <c r="BO29" s="45">
        <v>53.69809650287738</v>
      </c>
      <c r="BP29" s="45">
        <v>59.326056003796865</v>
      </c>
      <c r="BQ29" s="45">
        <v>72.58534517775462</v>
      </c>
      <c r="BR29" s="45">
        <v>64.60026626467953</v>
      </c>
      <c r="BS29" s="45">
        <v>43.54709241974053</v>
      </c>
      <c r="BT29" s="45">
        <v>54.580899638884176</v>
      </c>
      <c r="BU29" s="45">
        <v>47.9724893226122</v>
      </c>
      <c r="BV29" s="45">
        <v>58.07173367685945</v>
      </c>
      <c r="BW29" s="44">
        <v>18.044077134986225</v>
      </c>
      <c r="BX29" s="44">
        <v>15.544041450777202</v>
      </c>
      <c r="BY29" s="44">
        <v>62.5886956061968</v>
      </c>
      <c r="BZ29" s="44">
        <v>64.58500133440084</v>
      </c>
      <c r="CA29" s="44">
        <v>3.915657097304079</v>
      </c>
      <c r="CB29" s="46">
        <f>CB17/(CB11+CB4)*100</f>
        <v>74.97281550142527</v>
      </c>
    </row>
    <row r="30" spans="1:80" ht="12.75" customHeight="1">
      <c r="A30" s="84"/>
      <c r="B30" s="52" t="s">
        <v>107</v>
      </c>
      <c r="C30" s="38">
        <v>0</v>
      </c>
      <c r="D30" s="39">
        <f>D16/D17%</f>
        <v>3.723050480140492</v>
      </c>
      <c r="E30" s="39">
        <f aca="true" t="shared" si="12" ref="E30:BP30">E16/E17%</f>
        <v>4.808001109787221</v>
      </c>
      <c r="F30" s="39">
        <f t="shared" si="12"/>
        <v>0.30152629085665156</v>
      </c>
      <c r="G30" s="85">
        <f>G16/G17%</f>
        <v>10.469575760770722</v>
      </c>
      <c r="H30" s="85">
        <f t="shared" si="12"/>
        <v>5.538367065868263</v>
      </c>
      <c r="I30" s="39">
        <f>I16/I17%</f>
        <v>2.2257032118591695</v>
      </c>
      <c r="J30" s="39">
        <f t="shared" si="12"/>
        <v>2.561327786343916</v>
      </c>
      <c r="K30" s="39">
        <f t="shared" si="12"/>
        <v>1.0669696844348953</v>
      </c>
      <c r="L30" s="85">
        <f>L16/L17%</f>
        <v>5.609401573598386</v>
      </c>
      <c r="M30" s="39">
        <f t="shared" si="12"/>
        <v>1.4452473596442468</v>
      </c>
      <c r="N30" s="39">
        <f t="shared" si="12"/>
        <v>0.7882266890497058</v>
      </c>
      <c r="O30" s="39">
        <f>O16/O17%</f>
        <v>1.2948759614342975</v>
      </c>
      <c r="P30" s="39">
        <f t="shared" si="12"/>
        <v>1.9608029892299803</v>
      </c>
      <c r="Q30" s="39">
        <f t="shared" si="12"/>
        <v>0</v>
      </c>
      <c r="R30" s="39">
        <f t="shared" si="12"/>
        <v>0</v>
      </c>
      <c r="S30" s="39">
        <f t="shared" si="12"/>
        <v>0.10583135838743335</v>
      </c>
      <c r="T30" s="39">
        <f t="shared" si="12"/>
        <v>1.9210178879067445</v>
      </c>
      <c r="U30" s="39">
        <f t="shared" si="12"/>
        <v>4.553766046464802</v>
      </c>
      <c r="V30" s="39">
        <f t="shared" si="12"/>
        <v>1.4794189371637856</v>
      </c>
      <c r="W30" s="39">
        <f t="shared" si="12"/>
        <v>1.8786363558678545</v>
      </c>
      <c r="X30" s="39">
        <f t="shared" si="12"/>
        <v>0.18695810147625352</v>
      </c>
      <c r="Y30" s="39">
        <f t="shared" si="12"/>
        <v>1.217309383243311</v>
      </c>
      <c r="Z30" s="39">
        <f t="shared" si="12"/>
        <v>0.8221594120972301</v>
      </c>
      <c r="AA30" s="39">
        <f t="shared" si="12"/>
        <v>3.2341257879329866</v>
      </c>
      <c r="AB30" s="39">
        <f t="shared" si="12"/>
        <v>0.17931276908478433</v>
      </c>
      <c r="AC30" s="39">
        <f t="shared" si="12"/>
        <v>4.95682589818951</v>
      </c>
      <c r="AD30" s="39">
        <f t="shared" si="12"/>
        <v>0.4172095135892181</v>
      </c>
      <c r="AE30" s="39">
        <f t="shared" si="12"/>
        <v>0.08163769413653627</v>
      </c>
      <c r="AF30" s="39">
        <f t="shared" si="12"/>
        <v>0.47094240943337595</v>
      </c>
      <c r="AG30" s="39">
        <f t="shared" si="12"/>
        <v>2.007231455663511</v>
      </c>
      <c r="AH30" s="39">
        <f t="shared" si="12"/>
        <v>2.946936056838366</v>
      </c>
      <c r="AI30" s="39">
        <f t="shared" si="12"/>
        <v>0</v>
      </c>
      <c r="AJ30" s="39">
        <f t="shared" si="12"/>
        <v>3.006638368218489</v>
      </c>
      <c r="AK30" s="39">
        <f t="shared" si="12"/>
        <v>1.7362740497419051</v>
      </c>
      <c r="AL30" s="39">
        <f t="shared" si="12"/>
        <v>1.3779971437877383</v>
      </c>
      <c r="AM30" s="39">
        <f t="shared" si="12"/>
        <v>0.4744922011109062</v>
      </c>
      <c r="AN30" s="39">
        <f t="shared" si="12"/>
        <v>0.6410640355069656</v>
      </c>
      <c r="AO30" s="39">
        <f t="shared" si="12"/>
        <v>0.3509918023172464</v>
      </c>
      <c r="AP30" s="39">
        <f t="shared" si="12"/>
        <v>8.04659746587983</v>
      </c>
      <c r="AQ30" s="39">
        <f t="shared" si="12"/>
        <v>0</v>
      </c>
      <c r="AR30" s="39">
        <f t="shared" si="12"/>
        <v>1.0698605869213587</v>
      </c>
      <c r="AS30" s="39">
        <f t="shared" si="12"/>
        <v>0.18458616494049918</v>
      </c>
      <c r="AT30" s="39">
        <f t="shared" si="12"/>
        <v>0</v>
      </c>
      <c r="AU30" s="39">
        <f t="shared" si="12"/>
        <v>0</v>
      </c>
      <c r="AV30" s="39">
        <f t="shared" si="12"/>
        <v>0.49424332486601746</v>
      </c>
      <c r="AW30" s="39">
        <f t="shared" si="12"/>
        <v>0.5523454417026598</v>
      </c>
      <c r="AX30" s="39">
        <f t="shared" si="12"/>
        <v>1.2309797482211275</v>
      </c>
      <c r="AY30" s="85">
        <f t="shared" si="12"/>
        <v>15.431881998103997</v>
      </c>
      <c r="AZ30" s="39">
        <f t="shared" si="12"/>
        <v>0.6310374783228295</v>
      </c>
      <c r="BA30" s="39">
        <f t="shared" si="12"/>
        <v>0</v>
      </c>
      <c r="BB30" s="39">
        <f t="shared" si="12"/>
        <v>0</v>
      </c>
      <c r="BC30" s="39">
        <f t="shared" si="12"/>
        <v>0.34459245549521467</v>
      </c>
      <c r="BD30" s="39">
        <f t="shared" si="12"/>
        <v>0.1785089254462723</v>
      </c>
      <c r="BE30" s="39">
        <f t="shared" si="12"/>
        <v>0.7841121495327102</v>
      </c>
      <c r="BF30" s="85">
        <f t="shared" si="12"/>
        <v>7.227297492492682</v>
      </c>
      <c r="BG30" s="39">
        <f t="shared" si="12"/>
        <v>0.663224843329653</v>
      </c>
      <c r="BH30" s="39">
        <f t="shared" si="12"/>
        <v>0</v>
      </c>
      <c r="BI30" s="39">
        <f t="shared" si="12"/>
        <v>0</v>
      </c>
      <c r="BJ30" s="39">
        <f t="shared" si="12"/>
        <v>0</v>
      </c>
      <c r="BK30" s="39">
        <f t="shared" si="12"/>
        <v>0</v>
      </c>
      <c r="BL30" s="39">
        <f t="shared" si="12"/>
        <v>0</v>
      </c>
      <c r="BM30" s="39">
        <f t="shared" si="12"/>
        <v>0</v>
      </c>
      <c r="BN30" s="39">
        <f t="shared" si="12"/>
        <v>0</v>
      </c>
      <c r="BO30" s="39">
        <f t="shared" si="12"/>
        <v>0</v>
      </c>
      <c r="BP30" s="39">
        <f t="shared" si="12"/>
        <v>0</v>
      </c>
      <c r="BQ30" s="39">
        <f aca="true" t="shared" si="13" ref="BQ30:CA30">BQ16/BQ17%</f>
        <v>1.6909975669099757</v>
      </c>
      <c r="BR30" s="39">
        <f t="shared" si="13"/>
        <v>0</v>
      </c>
      <c r="BS30" s="39">
        <f t="shared" si="13"/>
        <v>0</v>
      </c>
      <c r="BT30" s="39">
        <f t="shared" si="13"/>
        <v>0</v>
      </c>
      <c r="BU30" s="39">
        <f t="shared" si="13"/>
        <v>0</v>
      </c>
      <c r="BV30" s="39">
        <f t="shared" si="13"/>
        <v>0</v>
      </c>
      <c r="BW30" s="39">
        <f t="shared" si="13"/>
        <v>0</v>
      </c>
      <c r="BX30" s="39">
        <f t="shared" si="13"/>
        <v>0</v>
      </c>
      <c r="BY30" s="39">
        <f t="shared" si="13"/>
        <v>0</v>
      </c>
      <c r="BZ30" s="39">
        <f t="shared" si="13"/>
        <v>0</v>
      </c>
      <c r="CA30" s="39">
        <f t="shared" si="13"/>
        <v>0</v>
      </c>
      <c r="CB30" s="46">
        <f>CB16/CB17%</f>
        <v>1.3514820260708715</v>
      </c>
    </row>
    <row r="31" spans="1:80" ht="12.75" customHeight="1">
      <c r="A31" s="47"/>
      <c r="B31" s="52" t="s">
        <v>108</v>
      </c>
      <c r="C31" s="38">
        <v>90.5505065882415</v>
      </c>
      <c r="D31" s="39">
        <v>4.614931061540186</v>
      </c>
      <c r="E31" s="40">
        <v>4.778356108675533</v>
      </c>
      <c r="F31" s="41">
        <v>1.158692587150267</v>
      </c>
      <c r="G31" s="41">
        <v>11.365763011189161</v>
      </c>
      <c r="H31" s="74">
        <v>5.574850299401198</v>
      </c>
      <c r="I31" s="35">
        <v>2.4243360098826434</v>
      </c>
      <c r="J31" s="41">
        <v>2.1595022671448936</v>
      </c>
      <c r="K31" s="41">
        <v>1.7601958260437933</v>
      </c>
      <c r="L31" s="41">
        <v>2.9682985246779534</v>
      </c>
      <c r="M31" s="41">
        <v>1.6120066703724294</v>
      </c>
      <c r="N31" s="41">
        <v>1.2425940014293289</v>
      </c>
      <c r="O31" s="48">
        <v>1.776622251110389</v>
      </c>
      <c r="P31" s="48">
        <v>1.5605538867316286</v>
      </c>
      <c r="Q31" s="49">
        <v>2.019608187237129</v>
      </c>
      <c r="R31" s="65">
        <v>2.3282591667962342</v>
      </c>
      <c r="S31" s="48">
        <v>1.131233108172991</v>
      </c>
      <c r="T31" s="67">
        <v>2.154277157899821</v>
      </c>
      <c r="U31" s="48">
        <v>3.1180303381493215</v>
      </c>
      <c r="V31" s="68">
        <v>1.4994652642256254</v>
      </c>
      <c r="W31" s="68">
        <v>1.8848622610045926</v>
      </c>
      <c r="X31" s="68">
        <v>1.0654434235543566</v>
      </c>
      <c r="Y31" s="68">
        <v>1.6329606833312398</v>
      </c>
      <c r="Z31" s="68">
        <v>1.3114754098360655</v>
      </c>
      <c r="AA31" s="44">
        <v>3.094793111070919</v>
      </c>
      <c r="AB31" s="44">
        <v>1.2280709441744773</v>
      </c>
      <c r="AC31" s="44">
        <v>2.9730122666332184</v>
      </c>
      <c r="AD31" s="44">
        <v>1.2441712497103818</v>
      </c>
      <c r="AE31" s="44">
        <v>1.0343656405347825</v>
      </c>
      <c r="AF31" s="44">
        <v>1.2259837530921989</v>
      </c>
      <c r="AG31" s="44">
        <v>2.465098994280746</v>
      </c>
      <c r="AH31" s="44">
        <v>2.242451154529307</v>
      </c>
      <c r="AI31" s="44">
        <v>1.0173843735381687</v>
      </c>
      <c r="AJ31" s="44">
        <v>1.914450289729041</v>
      </c>
      <c r="AK31" s="44">
        <v>1.5485687470671048</v>
      </c>
      <c r="AL31" s="44">
        <v>1.7192751377102342</v>
      </c>
      <c r="AM31" s="44">
        <v>1.4193773186578942</v>
      </c>
      <c r="AN31" s="44">
        <v>1.1669211202149388</v>
      </c>
      <c r="AO31" s="44">
        <v>1.1097498989951649</v>
      </c>
      <c r="AP31" s="44">
        <v>8.64693739103794</v>
      </c>
      <c r="AQ31" s="44">
        <v>1.1011824171856666</v>
      </c>
      <c r="AR31" s="44">
        <v>1.5219902950011555</v>
      </c>
      <c r="AS31" s="44">
        <v>1.1348191233640976</v>
      </c>
      <c r="AT31" s="44">
        <v>1.1310141142025496</v>
      </c>
      <c r="AU31" s="44">
        <v>0.9999639252642474</v>
      </c>
      <c r="AV31" s="44">
        <v>1.1073089830523724</v>
      </c>
      <c r="AW31" s="44">
        <v>1.2167232135619912</v>
      </c>
      <c r="AX31" s="44">
        <v>1.3136288998357963</v>
      </c>
      <c r="AY31" s="44">
        <v>1.131355808695242</v>
      </c>
      <c r="AZ31" s="45">
        <v>1.440047372547999</v>
      </c>
      <c r="BA31" s="45">
        <v>1.0884187906859162</v>
      </c>
      <c r="BB31" s="45">
        <v>1.0133686056721694</v>
      </c>
      <c r="BC31" s="45">
        <v>1.3264983074787522</v>
      </c>
      <c r="BD31" s="45">
        <v>1.0588029401470074</v>
      </c>
      <c r="BE31" s="45">
        <v>1.3710280373831776</v>
      </c>
      <c r="BF31" s="45">
        <v>3.3982489261685442</v>
      </c>
      <c r="BG31" s="45">
        <v>1.1728894210583607</v>
      </c>
      <c r="BH31" s="45">
        <v>1.0000161893506452</v>
      </c>
      <c r="BI31" s="45">
        <v>1</v>
      </c>
      <c r="BJ31" s="45">
        <v>0.936768149882904</v>
      </c>
      <c r="BK31" s="45">
        <v>0.949367088607595</v>
      </c>
      <c r="BL31" s="45">
        <v>1.0001431047367668</v>
      </c>
      <c r="BM31" s="45">
        <v>0.9993535875888817</v>
      </c>
      <c r="BN31" s="45">
        <v>0.9999989334482364</v>
      </c>
      <c r="BO31" s="45">
        <v>0.9991426498713974</v>
      </c>
      <c r="BP31" s="45">
        <v>1</v>
      </c>
      <c r="BQ31" s="45">
        <v>1.2433090024330902</v>
      </c>
      <c r="BR31" s="45">
        <v>0.999959905376689</v>
      </c>
      <c r="BS31" s="45">
        <v>0.9834103784055048</v>
      </c>
      <c r="BT31" s="45">
        <v>0.9996392196042517</v>
      </c>
      <c r="BU31" s="45">
        <v>0.9997140121607004</v>
      </c>
      <c r="BV31" s="45">
        <v>0</v>
      </c>
      <c r="BW31" s="44">
        <v>0</v>
      </c>
      <c r="BX31" s="44">
        <v>0</v>
      </c>
      <c r="BY31" s="44">
        <v>1.000219642826972</v>
      </c>
      <c r="BZ31" s="44">
        <v>0</v>
      </c>
      <c r="CA31" s="44">
        <v>1</v>
      </c>
      <c r="CB31" s="46">
        <f>CB26/CB17%</f>
        <v>3.1443470988800617</v>
      </c>
    </row>
    <row r="32" spans="1:80" ht="12.75" customHeight="1">
      <c r="A32" s="47"/>
      <c r="B32" s="52" t="s">
        <v>109</v>
      </c>
      <c r="C32" s="38">
        <v>0.5127070481799733</v>
      </c>
      <c r="D32" s="39">
        <v>1.1999720568487886</v>
      </c>
      <c r="E32" s="40">
        <v>0.9999480961259747</v>
      </c>
      <c r="F32" s="41">
        <v>1.0023459331780136</v>
      </c>
      <c r="G32" s="41">
        <v>0.9995142272533231</v>
      </c>
      <c r="H32" s="41">
        <v>1.0015789003889657</v>
      </c>
      <c r="I32" s="35">
        <v>0.9949677594595508</v>
      </c>
      <c r="J32" s="41">
        <v>1.151811111904141</v>
      </c>
      <c r="K32" s="41">
        <v>1.0027250905084213</v>
      </c>
      <c r="L32" s="41">
        <v>1.0209043810046323</v>
      </c>
      <c r="M32" s="41">
        <v>1.6356457980823462</v>
      </c>
      <c r="N32" s="41">
        <v>0.9653855416087506</v>
      </c>
      <c r="O32" s="48">
        <v>0.9987411471474965</v>
      </c>
      <c r="P32" s="48">
        <v>0.9042422412652814</v>
      </c>
      <c r="Q32" s="49">
        <v>0.9883064539716524</v>
      </c>
      <c r="R32" s="65">
        <v>0.8611610639614875</v>
      </c>
      <c r="S32" s="48">
        <v>1.026204770633884</v>
      </c>
      <c r="T32" s="67">
        <v>1.000970600849122</v>
      </c>
      <c r="U32" s="48">
        <v>3.2667924222837645</v>
      </c>
      <c r="V32" s="68">
        <v>1.0138066940745465</v>
      </c>
      <c r="W32" s="68">
        <v>0.9981101535391387</v>
      </c>
      <c r="X32" s="68">
        <v>0.9999956367453362</v>
      </c>
      <c r="Y32" s="68">
        <v>1.0045663261737847</v>
      </c>
      <c r="Z32" s="68">
        <v>1.322347211899301</v>
      </c>
      <c r="AA32" s="44">
        <v>1.0186563289605761</v>
      </c>
      <c r="AB32" s="44">
        <v>1.1696508264765129</v>
      </c>
      <c r="AC32" s="44">
        <v>0.9999970006088763</v>
      </c>
      <c r="AD32" s="44">
        <v>1.0821131761755696</v>
      </c>
      <c r="AE32" s="44">
        <v>1.0012187675367794</v>
      </c>
      <c r="AF32" s="44">
        <v>1.0262169854926733</v>
      </c>
      <c r="AG32" s="44">
        <v>1.0194030028740773</v>
      </c>
      <c r="AH32" s="44">
        <v>1.00657246063501</v>
      </c>
      <c r="AI32" s="44">
        <v>1.0173843735381687</v>
      </c>
      <c r="AJ32" s="44">
        <v>0.9999911230259829</v>
      </c>
      <c r="AK32" s="44">
        <v>1.002865329512894</v>
      </c>
      <c r="AL32" s="44">
        <v>1.0140051752733712</v>
      </c>
      <c r="AM32" s="44">
        <v>0.9936673016526797</v>
      </c>
      <c r="AN32" s="44">
        <v>1.0000018453623278</v>
      </c>
      <c r="AO32" s="44">
        <v>1.0000367840896551</v>
      </c>
      <c r="AP32" s="44">
        <v>0.9709816116390867</v>
      </c>
      <c r="AQ32" s="44">
        <v>0.9957577398682191</v>
      </c>
      <c r="AR32" s="44">
        <v>0.9416775017323129</v>
      </c>
      <c r="AS32" s="44">
        <v>0.999559979544995</v>
      </c>
      <c r="AT32" s="44">
        <v>1.1310141142025496</v>
      </c>
      <c r="AU32" s="44">
        <v>0.9999639252642474</v>
      </c>
      <c r="AV32" s="44">
        <v>1.05765376396587</v>
      </c>
      <c r="AW32" s="44">
        <v>0.999918492815724</v>
      </c>
      <c r="AX32" s="44">
        <v>0.9975007065630004</v>
      </c>
      <c r="AY32" s="44">
        <v>1.241953643797125</v>
      </c>
      <c r="AZ32" s="45">
        <v>1.2309621608878514</v>
      </c>
      <c r="BA32" s="45">
        <v>1.0884187906859162</v>
      </c>
      <c r="BB32" s="45">
        <v>1.0133686056721694</v>
      </c>
      <c r="BC32" s="45">
        <v>1.1710225675989394</v>
      </c>
      <c r="BD32" s="45">
        <v>1.0000350643430695</v>
      </c>
      <c r="BE32" s="45">
        <v>1.0003673665470372</v>
      </c>
      <c r="BF32" s="45">
        <v>1.0106666302462475</v>
      </c>
      <c r="BG32" s="45">
        <v>1.0003052574729376</v>
      </c>
      <c r="BH32" s="45">
        <v>1.0000161893506452</v>
      </c>
      <c r="BI32" s="45">
        <v>1</v>
      </c>
      <c r="BJ32" s="45">
        <v>0.936768149882904</v>
      </c>
      <c r="BK32" s="45">
        <v>0.949367088607595</v>
      </c>
      <c r="BL32" s="45">
        <v>1.0001431047367668</v>
      </c>
      <c r="BM32" s="45">
        <v>0.9993535875888817</v>
      </c>
      <c r="BN32" s="45">
        <v>0.9999989334482364</v>
      </c>
      <c r="BO32" s="45">
        <v>0.9991426498713974</v>
      </c>
      <c r="BP32" s="45">
        <v>1</v>
      </c>
      <c r="BQ32" s="45">
        <v>0.8315802499690631</v>
      </c>
      <c r="BR32" s="45">
        <v>0.999959905376689</v>
      </c>
      <c r="BS32" s="45">
        <v>0.9834103784055048</v>
      </c>
      <c r="BT32" s="45">
        <v>0.9996392196042517</v>
      </c>
      <c r="BU32" s="45">
        <v>0.9997140121607004</v>
      </c>
      <c r="BV32" s="45">
        <v>0</v>
      </c>
      <c r="BW32" s="44">
        <v>0</v>
      </c>
      <c r="BX32" s="44">
        <v>0</v>
      </c>
      <c r="BY32" s="44">
        <v>1.000219642826972</v>
      </c>
      <c r="BZ32" s="44">
        <v>0</v>
      </c>
      <c r="CA32" s="44">
        <v>0</v>
      </c>
      <c r="CB32" s="46">
        <f>CB24/CB15%</f>
        <v>1.174160296262258</v>
      </c>
    </row>
    <row r="33" spans="1:80" s="57" customFormat="1" ht="12.75" customHeight="1">
      <c r="A33" s="15">
        <v>15</v>
      </c>
      <c r="B33" s="56" t="s">
        <v>110</v>
      </c>
      <c r="C33" s="17">
        <v>2088</v>
      </c>
      <c r="D33" s="18">
        <v>2821.7</v>
      </c>
      <c r="E33" s="18">
        <v>37014</v>
      </c>
      <c r="F33" s="18">
        <v>51079</v>
      </c>
      <c r="G33" s="18">
        <v>781</v>
      </c>
      <c r="H33" s="18">
        <v>400</v>
      </c>
      <c r="I33" s="18">
        <v>19700</v>
      </c>
      <c r="J33" s="18">
        <v>31756</v>
      </c>
      <c r="K33" s="18">
        <v>8916</v>
      </c>
      <c r="L33" s="18">
        <v>10817</v>
      </c>
      <c r="M33" s="18">
        <v>63400</v>
      </c>
      <c r="N33" s="18">
        <v>22771</v>
      </c>
      <c r="O33" s="19">
        <v>16900</v>
      </c>
      <c r="P33" s="19">
        <v>32900</v>
      </c>
      <c r="Q33" s="20">
        <v>30823</v>
      </c>
      <c r="R33" s="21">
        <v>32085</v>
      </c>
      <c r="S33" s="19">
        <v>105713</v>
      </c>
      <c r="T33" s="22">
        <v>14095</v>
      </c>
      <c r="U33" s="19">
        <v>278407</v>
      </c>
      <c r="V33" s="23">
        <v>37325</v>
      </c>
      <c r="W33" s="23">
        <v>52730</v>
      </c>
      <c r="X33" s="23">
        <v>28896</v>
      </c>
      <c r="Y33" s="23">
        <v>33500</v>
      </c>
      <c r="Z33" s="23">
        <v>27400</v>
      </c>
      <c r="AA33" s="24">
        <v>11969</v>
      </c>
      <c r="AB33" s="24">
        <v>62714</v>
      </c>
      <c r="AC33" s="24">
        <v>8928</v>
      </c>
      <c r="AD33" s="24">
        <v>37729</v>
      </c>
      <c r="AE33" s="24">
        <v>97700</v>
      </c>
      <c r="AF33" s="24">
        <v>5970</v>
      </c>
      <c r="AG33" s="24">
        <v>5783</v>
      </c>
      <c r="AH33" s="24">
        <v>19600</v>
      </c>
      <c r="AI33" s="24">
        <v>41329</v>
      </c>
      <c r="AJ33" s="24">
        <v>32345</v>
      </c>
      <c r="AK33" s="24">
        <v>17500</v>
      </c>
      <c r="AL33" s="24">
        <v>14651</v>
      </c>
      <c r="AM33" s="24">
        <v>3187</v>
      </c>
      <c r="AN33" s="24">
        <v>50484</v>
      </c>
      <c r="AO33" s="24">
        <v>49523</v>
      </c>
      <c r="AP33" s="24">
        <v>1357</v>
      </c>
      <c r="AQ33" s="24">
        <v>20500</v>
      </c>
      <c r="AR33" s="24">
        <v>12401</v>
      </c>
      <c r="AS33" s="24">
        <v>8466</v>
      </c>
      <c r="AT33" s="24">
        <v>3891</v>
      </c>
      <c r="AU33" s="24">
        <v>17945</v>
      </c>
      <c r="AV33" s="24">
        <v>61843</v>
      </c>
      <c r="AW33" s="24">
        <v>15796</v>
      </c>
      <c r="AX33" s="24">
        <v>10900</v>
      </c>
      <c r="AY33" s="24">
        <v>1789</v>
      </c>
      <c r="AZ33" s="25">
        <v>21151</v>
      </c>
      <c r="BA33" s="25">
        <v>29286</v>
      </c>
      <c r="BB33" s="25">
        <v>22930</v>
      </c>
      <c r="BC33" s="25">
        <v>26702</v>
      </c>
      <c r="BD33" s="25">
        <v>20200</v>
      </c>
      <c r="BE33" s="25">
        <v>7106</v>
      </c>
      <c r="BF33" s="25">
        <v>8989</v>
      </c>
      <c r="BG33" s="25">
        <v>10115</v>
      </c>
      <c r="BH33" s="25">
        <v>15453</v>
      </c>
      <c r="BI33" s="25">
        <v>12901</v>
      </c>
      <c r="BJ33" s="25">
        <v>3700</v>
      </c>
      <c r="BK33" s="25">
        <v>2300</v>
      </c>
      <c r="BL33" s="25">
        <v>3987</v>
      </c>
      <c r="BM33" s="25">
        <v>2880</v>
      </c>
      <c r="BN33" s="25">
        <v>51239</v>
      </c>
      <c r="BO33" s="25">
        <v>2062</v>
      </c>
      <c r="BP33" s="25">
        <v>3246</v>
      </c>
      <c r="BQ33" s="25">
        <v>1756</v>
      </c>
      <c r="BR33" s="26">
        <v>3320</v>
      </c>
      <c r="BS33" s="25">
        <v>6083</v>
      </c>
      <c r="BT33" s="25">
        <v>5845</v>
      </c>
      <c r="BU33" s="25">
        <v>1500</v>
      </c>
      <c r="BV33" s="25">
        <v>2698</v>
      </c>
      <c r="BW33" s="44">
        <v>4400</v>
      </c>
      <c r="BX33" s="44">
        <v>2100</v>
      </c>
      <c r="BY33" s="44">
        <v>55</v>
      </c>
      <c r="BZ33" s="44">
        <v>1799</v>
      </c>
      <c r="CA33" s="44">
        <v>5876</v>
      </c>
      <c r="CB33" s="29">
        <f t="shared" si="0"/>
        <v>1836296.7</v>
      </c>
    </row>
    <row r="34" spans="1:80" s="57" customFormat="1" ht="12.75" customHeight="1">
      <c r="A34" s="15">
        <v>16</v>
      </c>
      <c r="B34" s="56" t="s">
        <v>111</v>
      </c>
      <c r="C34" s="17">
        <v>5415</v>
      </c>
      <c r="D34" s="18">
        <v>105.01</v>
      </c>
      <c r="E34" s="18">
        <v>60757</v>
      </c>
      <c r="F34" s="18">
        <v>191823</v>
      </c>
      <c r="G34" s="18">
        <v>2242</v>
      </c>
      <c r="H34" s="18">
        <v>32900</v>
      </c>
      <c r="I34" s="18">
        <v>600</v>
      </c>
      <c r="J34" s="18">
        <v>894</v>
      </c>
      <c r="K34" s="18">
        <v>27011</v>
      </c>
      <c r="L34" s="18">
        <v>5085</v>
      </c>
      <c r="M34" s="18">
        <v>67700</v>
      </c>
      <c r="N34" s="18">
        <v>1442</v>
      </c>
      <c r="O34" s="19">
        <v>9000</v>
      </c>
      <c r="P34" s="19">
        <v>1300</v>
      </c>
      <c r="Q34" s="49">
        <v>0</v>
      </c>
      <c r="R34" s="21">
        <v>76746</v>
      </c>
      <c r="S34" s="19">
        <v>323283</v>
      </c>
      <c r="T34" s="22">
        <v>991</v>
      </c>
      <c r="U34" s="19">
        <v>46830</v>
      </c>
      <c r="V34" s="23">
        <v>24978</v>
      </c>
      <c r="W34" s="23">
        <v>103318</v>
      </c>
      <c r="X34" s="23">
        <v>73217</v>
      </c>
      <c r="Y34" s="23">
        <v>68900</v>
      </c>
      <c r="Z34" s="23">
        <v>1200</v>
      </c>
      <c r="AA34" s="24">
        <v>28</v>
      </c>
      <c r="AB34" s="24">
        <v>116277</v>
      </c>
      <c r="AC34" s="24">
        <v>194</v>
      </c>
      <c r="AD34" s="24">
        <v>118459</v>
      </c>
      <c r="AE34" s="24">
        <v>122300</v>
      </c>
      <c r="AF34" s="24">
        <v>4113</v>
      </c>
      <c r="AG34" s="24">
        <v>117</v>
      </c>
      <c r="AH34" s="24">
        <v>0</v>
      </c>
      <c r="AI34" s="24">
        <v>61468</v>
      </c>
      <c r="AJ34" s="24">
        <v>25</v>
      </c>
      <c r="AK34" s="24">
        <v>100</v>
      </c>
      <c r="AL34" s="24">
        <v>19182</v>
      </c>
      <c r="AM34" s="24">
        <v>3662</v>
      </c>
      <c r="AN34" s="24">
        <v>228799</v>
      </c>
      <c r="AO34" s="24">
        <v>78225</v>
      </c>
      <c r="AP34" s="24">
        <v>5899</v>
      </c>
      <c r="AQ34" s="24">
        <v>192000</v>
      </c>
      <c r="AR34" s="24">
        <v>7000</v>
      </c>
      <c r="AS34" s="24">
        <v>0</v>
      </c>
      <c r="AT34" s="24">
        <v>4079</v>
      </c>
      <c r="AU34" s="24">
        <v>20993</v>
      </c>
      <c r="AV34" s="24">
        <v>116774</v>
      </c>
      <c r="AW34" s="24">
        <v>1310</v>
      </c>
      <c r="AX34" s="24">
        <v>10</v>
      </c>
      <c r="AY34" s="24">
        <v>18938</v>
      </c>
      <c r="AZ34" s="25">
        <v>42410</v>
      </c>
      <c r="BA34" s="25">
        <v>66254</v>
      </c>
      <c r="BB34" s="25">
        <v>34904</v>
      </c>
      <c r="BC34" s="25">
        <v>68789</v>
      </c>
      <c r="BD34" s="25">
        <v>100</v>
      </c>
      <c r="BE34" s="25">
        <v>100</v>
      </c>
      <c r="BF34" s="25">
        <v>840</v>
      </c>
      <c r="BG34" s="25">
        <v>14017</v>
      </c>
      <c r="BH34" s="25">
        <v>60122</v>
      </c>
      <c r="BI34" s="25">
        <v>392</v>
      </c>
      <c r="BJ34" s="25">
        <v>0</v>
      </c>
      <c r="BK34" s="25">
        <v>100</v>
      </c>
      <c r="BL34" s="25">
        <v>0</v>
      </c>
      <c r="BM34" s="25">
        <v>8</v>
      </c>
      <c r="BN34" s="25">
        <v>64713</v>
      </c>
      <c r="BO34" s="25">
        <v>0</v>
      </c>
      <c r="BP34" s="25">
        <v>0</v>
      </c>
      <c r="BQ34" s="25">
        <v>0</v>
      </c>
      <c r="BR34" s="26">
        <v>114</v>
      </c>
      <c r="BS34" s="25">
        <v>2725</v>
      </c>
      <c r="BT34" s="25">
        <v>12189</v>
      </c>
      <c r="BU34" s="25">
        <v>4210</v>
      </c>
      <c r="BV34" s="25">
        <v>0</v>
      </c>
      <c r="BW34" s="24">
        <v>800</v>
      </c>
      <c r="BX34" s="24">
        <v>0</v>
      </c>
      <c r="BY34" s="24">
        <v>2070</v>
      </c>
      <c r="BZ34" s="24">
        <v>0</v>
      </c>
      <c r="CA34" s="24">
        <v>22220</v>
      </c>
      <c r="CB34" s="29">
        <f t="shared" si="0"/>
        <v>2642766.01</v>
      </c>
    </row>
    <row r="35" spans="1:80" ht="12.75" customHeight="1">
      <c r="A35" s="15">
        <v>17</v>
      </c>
      <c r="B35" s="56" t="s">
        <v>112</v>
      </c>
      <c r="C35" s="17">
        <v>669256</v>
      </c>
      <c r="D35" s="18">
        <v>37525.22</v>
      </c>
      <c r="E35" s="18">
        <v>384005</v>
      </c>
      <c r="F35" s="18">
        <v>549657</v>
      </c>
      <c r="G35" s="18">
        <v>76347</v>
      </c>
      <c r="H35" s="18">
        <v>383700</v>
      </c>
      <c r="I35" s="18">
        <v>158100</v>
      </c>
      <c r="J35" s="18">
        <v>396824</v>
      </c>
      <c r="K35" s="18">
        <v>91549</v>
      </c>
      <c r="L35" s="18">
        <v>170493</v>
      </c>
      <c r="M35" s="18">
        <v>130800</v>
      </c>
      <c r="N35" s="18">
        <v>122399</v>
      </c>
      <c r="O35" s="19">
        <v>161800</v>
      </c>
      <c r="P35" s="19">
        <v>282000</v>
      </c>
      <c r="Q35" s="20">
        <v>56388</v>
      </c>
      <c r="R35" s="21">
        <v>54373</v>
      </c>
      <c r="S35" s="19">
        <v>514793</v>
      </c>
      <c r="T35" s="22">
        <v>125786</v>
      </c>
      <c r="U35" s="19">
        <v>713297</v>
      </c>
      <c r="V35" s="23">
        <v>188551</v>
      </c>
      <c r="W35" s="23">
        <v>112095</v>
      </c>
      <c r="X35" s="23">
        <v>456867</v>
      </c>
      <c r="Y35" s="23">
        <v>187600</v>
      </c>
      <c r="Z35" s="23">
        <v>321000</v>
      </c>
      <c r="AA35" s="24">
        <v>94131</v>
      </c>
      <c r="AB35" s="24">
        <v>240995</v>
      </c>
      <c r="AC35" s="24">
        <v>68981</v>
      </c>
      <c r="AD35" s="24">
        <v>142906</v>
      </c>
      <c r="AE35" s="24">
        <v>255900</v>
      </c>
      <c r="AF35" s="24">
        <v>69054</v>
      </c>
      <c r="AG35" s="24">
        <v>104138</v>
      </c>
      <c r="AH35" s="24">
        <v>104300</v>
      </c>
      <c r="AI35" s="24">
        <v>112260</v>
      </c>
      <c r="AJ35" s="24">
        <v>392013</v>
      </c>
      <c r="AK35" s="24">
        <v>30100</v>
      </c>
      <c r="AL35" s="24">
        <v>60344</v>
      </c>
      <c r="AM35" s="24">
        <v>59539</v>
      </c>
      <c r="AN35" s="24">
        <v>4187415</v>
      </c>
      <c r="AO35" s="24">
        <v>109019</v>
      </c>
      <c r="AP35" s="24">
        <v>47871</v>
      </c>
      <c r="AQ35" s="24">
        <v>43000</v>
      </c>
      <c r="AR35" s="24">
        <v>95794</v>
      </c>
      <c r="AS35" s="24">
        <v>67080</v>
      </c>
      <c r="AT35" s="24">
        <v>84833</v>
      </c>
      <c r="AU35" s="24">
        <v>40319</v>
      </c>
      <c r="AV35" s="24">
        <v>241083</v>
      </c>
      <c r="AW35" s="24">
        <v>65411</v>
      </c>
      <c r="AX35" s="24">
        <v>61190</v>
      </c>
      <c r="AY35" s="24">
        <v>48964</v>
      </c>
      <c r="AZ35" s="25">
        <v>184166</v>
      </c>
      <c r="BA35" s="25">
        <v>205930</v>
      </c>
      <c r="BB35" s="25">
        <v>244020</v>
      </c>
      <c r="BC35" s="25">
        <v>359762</v>
      </c>
      <c r="BD35" s="25">
        <v>112500</v>
      </c>
      <c r="BE35" s="25">
        <v>75602</v>
      </c>
      <c r="BF35" s="25">
        <v>28866</v>
      </c>
      <c r="BG35" s="25">
        <v>68344</v>
      </c>
      <c r="BH35" s="25">
        <v>188510</v>
      </c>
      <c r="BI35" s="25">
        <v>255909</v>
      </c>
      <c r="BJ35" s="25">
        <v>31500</v>
      </c>
      <c r="BK35" s="25">
        <v>23500</v>
      </c>
      <c r="BL35" s="25">
        <v>14168</v>
      </c>
      <c r="BM35" s="25">
        <v>26441</v>
      </c>
      <c r="BN35" s="25">
        <v>316206</v>
      </c>
      <c r="BO35" s="25">
        <v>23776</v>
      </c>
      <c r="BP35" s="25">
        <v>19933</v>
      </c>
      <c r="BQ35" s="25">
        <v>10597</v>
      </c>
      <c r="BR35" s="26">
        <v>57555</v>
      </c>
      <c r="BS35" s="25">
        <v>45248</v>
      </c>
      <c r="BT35" s="25">
        <v>117679</v>
      </c>
      <c r="BU35" s="25">
        <v>76496</v>
      </c>
      <c r="BV35" s="25">
        <v>3439</v>
      </c>
      <c r="BW35" s="24">
        <v>21100</v>
      </c>
      <c r="BX35" s="24">
        <v>10300</v>
      </c>
      <c r="BY35" s="24">
        <v>58316</v>
      </c>
      <c r="BZ35" s="24">
        <v>3744</v>
      </c>
      <c r="CA35" s="24">
        <v>684557</v>
      </c>
      <c r="CB35" s="29">
        <f t="shared" si="0"/>
        <v>16440009.219999999</v>
      </c>
    </row>
    <row r="36" spans="1:80" ht="12.75" customHeight="1">
      <c r="A36" s="15">
        <v>18</v>
      </c>
      <c r="B36" s="56" t="s">
        <v>113</v>
      </c>
      <c r="C36" s="17">
        <v>0</v>
      </c>
      <c r="D36" s="18">
        <v>0</v>
      </c>
      <c r="E36" s="18">
        <v>61050</v>
      </c>
      <c r="F36" s="18">
        <v>102799</v>
      </c>
      <c r="G36" s="18">
        <v>0</v>
      </c>
      <c r="H36" s="18">
        <v>31100</v>
      </c>
      <c r="I36" s="18">
        <v>0</v>
      </c>
      <c r="J36" s="18">
        <v>15000</v>
      </c>
      <c r="K36" s="18">
        <v>7500</v>
      </c>
      <c r="L36" s="18">
        <v>0</v>
      </c>
      <c r="M36" s="18">
        <v>0</v>
      </c>
      <c r="N36" s="18">
        <v>20000</v>
      </c>
      <c r="O36" s="20">
        <v>15000</v>
      </c>
      <c r="P36" s="19">
        <v>25200</v>
      </c>
      <c r="Q36" s="49">
        <v>0</v>
      </c>
      <c r="R36" s="21">
        <v>0</v>
      </c>
      <c r="S36" s="19">
        <v>257278</v>
      </c>
      <c r="T36" s="22">
        <v>0</v>
      </c>
      <c r="U36" s="19">
        <v>0</v>
      </c>
      <c r="V36" s="23">
        <v>28815</v>
      </c>
      <c r="W36" s="23">
        <v>0</v>
      </c>
      <c r="X36" s="23">
        <v>29566</v>
      </c>
      <c r="Y36" s="23">
        <v>26100</v>
      </c>
      <c r="Z36" s="23">
        <v>30000</v>
      </c>
      <c r="AA36" s="24">
        <v>10000</v>
      </c>
      <c r="AB36" s="24">
        <v>49276</v>
      </c>
      <c r="AC36" s="24">
        <v>20000</v>
      </c>
      <c r="AD36" s="24">
        <v>63155</v>
      </c>
      <c r="AE36" s="24">
        <v>79300</v>
      </c>
      <c r="AF36" s="24">
        <v>0</v>
      </c>
      <c r="AG36" s="24">
        <v>9816</v>
      </c>
      <c r="AH36" s="24">
        <v>9900</v>
      </c>
      <c r="AI36" s="24">
        <v>17500</v>
      </c>
      <c r="AJ36" s="24">
        <v>28205</v>
      </c>
      <c r="AK36" s="24">
        <v>0</v>
      </c>
      <c r="AL36" s="24">
        <v>0</v>
      </c>
      <c r="AM36" s="24">
        <v>3941</v>
      </c>
      <c r="AN36" s="24">
        <v>99050</v>
      </c>
      <c r="AO36" s="24">
        <v>27932</v>
      </c>
      <c r="AP36" s="24">
        <v>0</v>
      </c>
      <c r="AQ36" s="24">
        <v>55000</v>
      </c>
      <c r="AR36" s="24">
        <v>0</v>
      </c>
      <c r="AS36" s="24">
        <v>0</v>
      </c>
      <c r="AT36" s="24">
        <v>5000</v>
      </c>
      <c r="AU36" s="24">
        <v>10645</v>
      </c>
      <c r="AV36" s="24">
        <v>49911</v>
      </c>
      <c r="AW36" s="24">
        <v>0</v>
      </c>
      <c r="AX36" s="24">
        <v>0</v>
      </c>
      <c r="AY36" s="24">
        <v>0</v>
      </c>
      <c r="AZ36" s="25">
        <v>14718</v>
      </c>
      <c r="BA36" s="25">
        <v>29672</v>
      </c>
      <c r="BB36" s="25">
        <v>19348</v>
      </c>
      <c r="BC36" s="25">
        <v>27011</v>
      </c>
      <c r="BD36" s="25">
        <v>0</v>
      </c>
      <c r="BE36" s="25">
        <v>0</v>
      </c>
      <c r="BF36" s="25">
        <v>0</v>
      </c>
      <c r="BG36" s="25">
        <v>6385</v>
      </c>
      <c r="BH36" s="25">
        <v>24523</v>
      </c>
      <c r="BI36" s="25">
        <v>10000</v>
      </c>
      <c r="BJ36" s="25">
        <v>0</v>
      </c>
      <c r="BK36" s="25">
        <v>0</v>
      </c>
      <c r="BL36" s="25">
        <v>0</v>
      </c>
      <c r="BM36" s="25">
        <v>1492</v>
      </c>
      <c r="BN36" s="25">
        <v>39192</v>
      </c>
      <c r="BO36" s="25">
        <v>0</v>
      </c>
      <c r="BP36" s="25">
        <v>0</v>
      </c>
      <c r="BQ36" s="25">
        <v>0</v>
      </c>
      <c r="BR36" s="26">
        <v>0</v>
      </c>
      <c r="BS36" s="25">
        <v>0</v>
      </c>
      <c r="BT36" s="25">
        <v>0</v>
      </c>
      <c r="BU36" s="25">
        <v>0</v>
      </c>
      <c r="BV36" s="25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9">
        <f t="shared" si="0"/>
        <v>1360380</v>
      </c>
    </row>
    <row r="37" spans="1:80" ht="12.75" customHeight="1">
      <c r="A37" s="36"/>
      <c r="B37" s="79" t="s">
        <v>114</v>
      </c>
      <c r="C37" s="60">
        <v>676759</v>
      </c>
      <c r="D37" s="86">
        <v>40451.93</v>
      </c>
      <c r="E37" s="86">
        <v>542826</v>
      </c>
      <c r="F37" s="86">
        <v>895358</v>
      </c>
      <c r="G37" s="86">
        <v>79370</v>
      </c>
      <c r="H37" s="86">
        <v>448100</v>
      </c>
      <c r="I37" s="18">
        <v>178400</v>
      </c>
      <c r="J37" s="86">
        <v>444474</v>
      </c>
      <c r="K37" s="86">
        <v>134976</v>
      </c>
      <c r="L37" s="86">
        <v>186395</v>
      </c>
      <c r="M37" s="86">
        <v>261900</v>
      </c>
      <c r="N37" s="86">
        <v>166612</v>
      </c>
      <c r="O37" s="19">
        <v>202700</v>
      </c>
      <c r="P37" s="19">
        <v>341400</v>
      </c>
      <c r="Q37" s="20">
        <v>87211</v>
      </c>
      <c r="R37" s="21">
        <v>163204</v>
      </c>
      <c r="S37" s="19">
        <v>1201067</v>
      </c>
      <c r="T37" s="22">
        <v>140872</v>
      </c>
      <c r="U37" s="19">
        <f>U33+(U35*0.9)</f>
        <v>920374.3</v>
      </c>
      <c r="V37" s="23">
        <v>279669</v>
      </c>
      <c r="W37" s="23">
        <v>268143</v>
      </c>
      <c r="X37" s="23">
        <v>588546</v>
      </c>
      <c r="Y37" s="23">
        <v>316100</v>
      </c>
      <c r="Z37" s="23">
        <v>379600</v>
      </c>
      <c r="AA37" s="64">
        <v>116128</v>
      </c>
      <c r="AB37" s="64">
        <v>469262</v>
      </c>
      <c r="AC37" s="64">
        <v>98103</v>
      </c>
      <c r="AD37" s="64">
        <v>362249</v>
      </c>
      <c r="AE37" s="64">
        <v>555200</v>
      </c>
      <c r="AF37" s="64">
        <v>79137</v>
      </c>
      <c r="AG37" s="64">
        <v>119854</v>
      </c>
      <c r="AH37" s="64">
        <v>133800</v>
      </c>
      <c r="AI37" s="64">
        <v>232557</v>
      </c>
      <c r="AJ37" s="64">
        <v>452588</v>
      </c>
      <c r="AK37" s="64">
        <v>47700</v>
      </c>
      <c r="AL37" s="64">
        <v>94177</v>
      </c>
      <c r="AM37" s="64">
        <v>70329</v>
      </c>
      <c r="AN37" s="64">
        <v>4565748</v>
      </c>
      <c r="AO37" s="64">
        <v>264699</v>
      </c>
      <c r="AP37" s="64">
        <v>55127</v>
      </c>
      <c r="AQ37" s="64">
        <v>310500</v>
      </c>
      <c r="AR37" s="64">
        <v>115195</v>
      </c>
      <c r="AS37" s="64">
        <v>75546</v>
      </c>
      <c r="AT37" s="64">
        <v>97803</v>
      </c>
      <c r="AU37" s="64">
        <v>89902</v>
      </c>
      <c r="AV37" s="64">
        <v>469611</v>
      </c>
      <c r="AW37" s="64">
        <v>82517</v>
      </c>
      <c r="AX37" s="64">
        <v>72100</v>
      </c>
      <c r="AY37" s="64">
        <v>69691</v>
      </c>
      <c r="AZ37" s="87">
        <v>262445</v>
      </c>
      <c r="BA37" s="87">
        <v>331142</v>
      </c>
      <c r="BB37" s="87">
        <v>321202</v>
      </c>
      <c r="BC37" s="87">
        <v>482264</v>
      </c>
      <c r="BD37" s="87">
        <v>132800</v>
      </c>
      <c r="BE37" s="87">
        <v>82808</v>
      </c>
      <c r="BF37" s="87">
        <v>38695</v>
      </c>
      <c r="BG37" s="87">
        <v>98861</v>
      </c>
      <c r="BH37" s="87">
        <v>288608</v>
      </c>
      <c r="BI37" s="87">
        <v>279202</v>
      </c>
      <c r="BJ37" s="87">
        <v>35200</v>
      </c>
      <c r="BK37" s="87">
        <v>25900</v>
      </c>
      <c r="BL37" s="87">
        <v>18155</v>
      </c>
      <c r="BM37" s="87">
        <v>30821</v>
      </c>
      <c r="BN37" s="87">
        <v>471350</v>
      </c>
      <c r="BO37" s="87">
        <v>25838</v>
      </c>
      <c r="BP37" s="87">
        <v>23179</v>
      </c>
      <c r="BQ37" s="87">
        <v>12353</v>
      </c>
      <c r="BR37" s="87">
        <v>60989</v>
      </c>
      <c r="BS37" s="87">
        <v>54056</v>
      </c>
      <c r="BT37" s="87">
        <v>135713</v>
      </c>
      <c r="BU37" s="87">
        <v>82206</v>
      </c>
      <c r="BV37" s="87">
        <v>6137</v>
      </c>
      <c r="BW37" s="24">
        <v>26300</v>
      </c>
      <c r="BX37" s="24">
        <v>12400</v>
      </c>
      <c r="BY37" s="24">
        <v>60441</v>
      </c>
      <c r="BZ37" s="24">
        <v>5543</v>
      </c>
      <c r="CA37" s="24">
        <v>712653</v>
      </c>
      <c r="CB37" s="29">
        <f t="shared" si="0"/>
        <v>22161292.23</v>
      </c>
    </row>
    <row r="38" spans="1:80" ht="12.75" customHeight="1">
      <c r="A38" s="47"/>
      <c r="B38" s="52" t="s">
        <v>115</v>
      </c>
      <c r="C38" s="88">
        <v>4553.619970394294</v>
      </c>
      <c r="D38" s="39">
        <v>34.69814185519067</v>
      </c>
      <c r="E38" s="40">
        <v>51.10388711740998</v>
      </c>
      <c r="F38" s="41">
        <v>31.517223876068208</v>
      </c>
      <c r="G38" s="41">
        <v>107.54159666142758</v>
      </c>
      <c r="H38" s="41">
        <v>33.65882971531586</v>
      </c>
      <c r="I38" s="35">
        <v>23.165822620438902</v>
      </c>
      <c r="J38" s="41">
        <v>36.74535344566743</v>
      </c>
      <c r="K38" s="41">
        <v>27.98944092037351</v>
      </c>
      <c r="L38" s="41">
        <v>29.705329253522024</v>
      </c>
      <c r="M38" s="41">
        <v>43.01905387647832</v>
      </c>
      <c r="N38" s="41">
        <v>16.61047161967352</v>
      </c>
      <c r="O38" s="48">
        <v>26.876160169716258</v>
      </c>
      <c r="P38" s="48">
        <v>23.728106755629693</v>
      </c>
      <c r="Q38" s="49">
        <v>14.15262131258743</v>
      </c>
      <c r="R38" s="65">
        <v>20.753860415906324</v>
      </c>
      <c r="S38" s="49">
        <v>22.69936528479783</v>
      </c>
      <c r="T38" s="67">
        <v>31.20966473404479</v>
      </c>
      <c r="U38" s="49">
        <f>U37/U11*100</f>
        <v>19.20653148819717</v>
      </c>
      <c r="V38" s="68">
        <v>23.772281014917763</v>
      </c>
      <c r="W38" s="68">
        <v>17.70072679503852</v>
      </c>
      <c r="X38" s="68">
        <v>39.74717773197436</v>
      </c>
      <c r="Y38" s="68">
        <v>30.07039573820396</v>
      </c>
      <c r="Z38" s="68">
        <v>32.449991451530174</v>
      </c>
      <c r="AA38" s="89">
        <v>31.599541767460593</v>
      </c>
      <c r="AB38" s="89">
        <v>24.35449901857901</v>
      </c>
      <c r="AC38" s="89">
        <v>30.373010024954024</v>
      </c>
      <c r="AD38" s="89">
        <v>15.207913426536024</v>
      </c>
      <c r="AE38" s="89">
        <v>16.259591167340247</v>
      </c>
      <c r="AF38" s="89">
        <v>27.527540758931835</v>
      </c>
      <c r="AG38" s="89">
        <v>28.407884258030265</v>
      </c>
      <c r="AH38" s="89">
        <v>28.867313915857608</v>
      </c>
      <c r="AI38" s="89">
        <v>22.73513364493199</v>
      </c>
      <c r="AJ38" s="89">
        <v>46.549716744765846</v>
      </c>
      <c r="AK38" s="89">
        <v>20.74815137016094</v>
      </c>
      <c r="AL38" s="89">
        <v>16.77657830981901</v>
      </c>
      <c r="AM38" s="89">
        <v>47.55879846900824</v>
      </c>
      <c r="AN38" s="89">
        <v>120.61764078844858</v>
      </c>
      <c r="AO38" s="89">
        <v>18.405815341760498</v>
      </c>
      <c r="AP38" s="89">
        <v>35.006159590545984</v>
      </c>
      <c r="AQ38" s="89">
        <v>10.751385041551247</v>
      </c>
      <c r="AR38" s="89">
        <v>33.06505084833333</v>
      </c>
      <c r="AS38" s="89">
        <v>34.43111589156473</v>
      </c>
      <c r="AT38" s="89">
        <v>47.927845812322666</v>
      </c>
      <c r="AU38" s="89">
        <v>17.508374230739268</v>
      </c>
      <c r="AV38" s="89">
        <v>22.874512661545026</v>
      </c>
      <c r="AW38" s="89">
        <v>22.989399194840292</v>
      </c>
      <c r="AX38" s="89">
        <v>33.164673413063475</v>
      </c>
      <c r="AY38" s="89">
        <v>10.564444612877553</v>
      </c>
      <c r="AZ38" s="45">
        <v>34.95812803616693</v>
      </c>
      <c r="BA38" s="45">
        <v>24.364172801083043</v>
      </c>
      <c r="BB38" s="45">
        <v>29.875198345154985</v>
      </c>
      <c r="BC38" s="45">
        <v>40.63052361093559</v>
      </c>
      <c r="BD38" s="45">
        <v>34.08624229979466</v>
      </c>
      <c r="BE38" s="45">
        <v>70.51630319080992</v>
      </c>
      <c r="BF38" s="45">
        <v>32.138971253914065</v>
      </c>
      <c r="BG38" s="45">
        <v>35.78484426185003</v>
      </c>
      <c r="BH38" s="45">
        <v>22.86456724103783</v>
      </c>
      <c r="BI38" s="45">
        <v>46.68164748920746</v>
      </c>
      <c r="BJ38" s="45">
        <v>51.088534107402026</v>
      </c>
      <c r="BK38" s="45">
        <v>33.54922279792746</v>
      </c>
      <c r="BL38" s="45">
        <v>25.82944457090826</v>
      </c>
      <c r="BM38" s="45">
        <v>32.42165721679308</v>
      </c>
      <c r="BN38" s="45">
        <v>24.80494425399926</v>
      </c>
      <c r="BO38" s="45">
        <v>60.74955327753221</v>
      </c>
      <c r="BP38" s="45">
        <v>39.938315212709135</v>
      </c>
      <c r="BQ38" s="45">
        <v>29.91041162227603</v>
      </c>
      <c r="BR38" s="45">
        <v>65.38061597504368</v>
      </c>
      <c r="BS38" s="45">
        <v>32.24721111972797</v>
      </c>
      <c r="BT38" s="45">
        <v>52.26384358548768</v>
      </c>
      <c r="BU38" s="45">
        <v>81.15183762919673</v>
      </c>
      <c r="BV38" s="45">
        <v>31.376859757656323</v>
      </c>
      <c r="BW38" s="64">
        <f>BW37/BW11%</f>
        <v>190.57971014492753</v>
      </c>
      <c r="BX38" s="64">
        <v>200</v>
      </c>
      <c r="BY38" s="64">
        <v>68.76187442405488</v>
      </c>
      <c r="BZ38" s="64">
        <v>101.07585703865792</v>
      </c>
      <c r="CA38" s="64">
        <v>97.52830792895716</v>
      </c>
      <c r="CB38" s="46">
        <f>CB37/CB11%</f>
        <v>33.07483596694992</v>
      </c>
    </row>
    <row r="39" spans="1:80" ht="12.75" customHeight="1">
      <c r="A39" s="15">
        <v>19</v>
      </c>
      <c r="B39" s="56" t="s">
        <v>113</v>
      </c>
      <c r="C39" s="17">
        <v>0</v>
      </c>
      <c r="D39" s="18">
        <v>0</v>
      </c>
      <c r="E39" s="18">
        <v>61050</v>
      </c>
      <c r="F39" s="18">
        <v>102799</v>
      </c>
      <c r="G39" s="35">
        <v>0</v>
      </c>
      <c r="H39" s="18">
        <v>31100</v>
      </c>
      <c r="I39" s="35">
        <v>0</v>
      </c>
      <c r="J39" s="18">
        <v>15000</v>
      </c>
      <c r="K39" s="18">
        <v>7500</v>
      </c>
      <c r="L39" s="35">
        <v>0</v>
      </c>
      <c r="M39" s="35">
        <v>0</v>
      </c>
      <c r="N39" s="18">
        <v>20000</v>
      </c>
      <c r="O39" s="19">
        <v>15000</v>
      </c>
      <c r="P39" s="19">
        <v>25200</v>
      </c>
      <c r="Q39" s="49">
        <v>0</v>
      </c>
      <c r="R39" s="21">
        <v>0</v>
      </c>
      <c r="S39" s="19">
        <v>257278</v>
      </c>
      <c r="T39" s="22">
        <v>0</v>
      </c>
      <c r="U39" s="19">
        <v>0</v>
      </c>
      <c r="V39" s="23">
        <v>28815</v>
      </c>
      <c r="W39" s="23">
        <v>0</v>
      </c>
      <c r="X39" s="23">
        <v>29566</v>
      </c>
      <c r="Y39" s="23">
        <v>26100</v>
      </c>
      <c r="Z39" s="23">
        <v>30000</v>
      </c>
      <c r="AA39" s="24">
        <v>10000</v>
      </c>
      <c r="AB39" s="24">
        <v>49276</v>
      </c>
      <c r="AC39" s="24">
        <v>20000</v>
      </c>
      <c r="AD39" s="24">
        <v>63155</v>
      </c>
      <c r="AE39" s="24">
        <v>79300</v>
      </c>
      <c r="AF39" s="24">
        <v>0</v>
      </c>
      <c r="AG39" s="24">
        <v>9816</v>
      </c>
      <c r="AH39" s="24">
        <v>9900</v>
      </c>
      <c r="AI39" s="24">
        <v>17500</v>
      </c>
      <c r="AJ39" s="24">
        <v>28205</v>
      </c>
      <c r="AK39" s="24">
        <v>0</v>
      </c>
      <c r="AL39" s="24">
        <v>0</v>
      </c>
      <c r="AM39" s="24">
        <v>3941</v>
      </c>
      <c r="AN39" s="24">
        <v>99050</v>
      </c>
      <c r="AO39" s="24">
        <v>27932</v>
      </c>
      <c r="AP39" s="24">
        <v>0</v>
      </c>
      <c r="AQ39" s="24">
        <v>55000</v>
      </c>
      <c r="AR39" s="24">
        <v>0</v>
      </c>
      <c r="AS39" s="24">
        <v>0</v>
      </c>
      <c r="AT39" s="24">
        <v>5000</v>
      </c>
      <c r="AU39" s="24">
        <v>10645</v>
      </c>
      <c r="AV39" s="24">
        <v>49911</v>
      </c>
      <c r="AW39" s="24">
        <v>0</v>
      </c>
      <c r="AX39" s="24">
        <v>0</v>
      </c>
      <c r="AY39" s="24">
        <v>0</v>
      </c>
      <c r="AZ39" s="45">
        <v>14718</v>
      </c>
      <c r="BA39" s="45">
        <v>29672</v>
      </c>
      <c r="BB39" s="45">
        <v>19348</v>
      </c>
      <c r="BC39" s="45">
        <v>27011</v>
      </c>
      <c r="BD39" s="45">
        <v>0</v>
      </c>
      <c r="BE39" s="45">
        <v>0</v>
      </c>
      <c r="BF39" s="45">
        <v>0</v>
      </c>
      <c r="BG39" s="45">
        <v>6385</v>
      </c>
      <c r="BH39" s="45">
        <v>24523</v>
      </c>
      <c r="BI39" s="45">
        <v>10000</v>
      </c>
      <c r="BJ39" s="45">
        <v>0</v>
      </c>
      <c r="BK39" s="45">
        <v>0</v>
      </c>
      <c r="BL39" s="45">
        <v>0</v>
      </c>
      <c r="BM39" s="45">
        <v>1492</v>
      </c>
      <c r="BN39" s="45">
        <v>39192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89">
        <v>0</v>
      </c>
      <c r="BX39" s="89">
        <v>0</v>
      </c>
      <c r="BY39" s="89">
        <v>0</v>
      </c>
      <c r="BZ39" s="89">
        <v>0</v>
      </c>
      <c r="CA39" s="89">
        <v>0</v>
      </c>
      <c r="CB39" s="29">
        <f t="shared" si="0"/>
        <v>1360380</v>
      </c>
    </row>
    <row r="40" spans="1:80" ht="12.75" customHeight="1">
      <c r="A40" s="15">
        <v>20</v>
      </c>
      <c r="B40" s="56" t="s">
        <v>116</v>
      </c>
      <c r="C40" s="17">
        <v>89111</v>
      </c>
      <c r="D40" s="18">
        <v>1500</v>
      </c>
      <c r="E40" s="18">
        <v>7194</v>
      </c>
      <c r="F40" s="18">
        <v>10302</v>
      </c>
      <c r="G40" s="35">
        <v>0</v>
      </c>
      <c r="H40" s="18">
        <v>400</v>
      </c>
      <c r="I40" s="18">
        <v>26400</v>
      </c>
      <c r="J40" s="18">
        <v>2000</v>
      </c>
      <c r="K40" s="18">
        <v>0</v>
      </c>
      <c r="L40" s="18">
        <v>400</v>
      </c>
      <c r="M40" s="18">
        <v>3000</v>
      </c>
      <c r="N40" s="18">
        <v>1320</v>
      </c>
      <c r="O40" s="19">
        <v>2000</v>
      </c>
      <c r="P40" s="19">
        <v>0</v>
      </c>
      <c r="Q40" s="49">
        <v>0</v>
      </c>
      <c r="R40" s="21">
        <v>0</v>
      </c>
      <c r="S40" s="19">
        <v>100</v>
      </c>
      <c r="T40" s="22">
        <v>0</v>
      </c>
      <c r="U40" s="19">
        <v>0</v>
      </c>
      <c r="V40" s="23">
        <v>40000</v>
      </c>
      <c r="W40" s="23">
        <v>84608</v>
      </c>
      <c r="X40" s="23">
        <v>1500</v>
      </c>
      <c r="Y40" s="23">
        <v>6100</v>
      </c>
      <c r="Z40" s="23">
        <v>0</v>
      </c>
      <c r="AA40" s="24">
        <v>0</v>
      </c>
      <c r="AB40" s="24">
        <v>8630</v>
      </c>
      <c r="AC40" s="24">
        <v>0</v>
      </c>
      <c r="AD40" s="24">
        <v>14686</v>
      </c>
      <c r="AE40" s="24">
        <v>33800</v>
      </c>
      <c r="AF40" s="24">
        <v>0</v>
      </c>
      <c r="AG40" s="24">
        <v>200</v>
      </c>
      <c r="AH40" s="24">
        <v>0</v>
      </c>
      <c r="AI40" s="24">
        <v>100</v>
      </c>
      <c r="AJ40" s="24">
        <v>300</v>
      </c>
      <c r="AK40" s="24">
        <v>0</v>
      </c>
      <c r="AL40" s="24">
        <v>0</v>
      </c>
      <c r="AM40" s="24">
        <v>500</v>
      </c>
      <c r="AN40" s="24">
        <v>90434</v>
      </c>
      <c r="AO40" s="24">
        <v>20000</v>
      </c>
      <c r="AP40" s="24">
        <v>0</v>
      </c>
      <c r="AQ40" s="24">
        <v>136000</v>
      </c>
      <c r="AR40" s="24">
        <v>0</v>
      </c>
      <c r="AS40" s="24">
        <v>500</v>
      </c>
      <c r="AT40" s="24">
        <v>0</v>
      </c>
      <c r="AU40" s="24">
        <v>500</v>
      </c>
      <c r="AV40" s="24">
        <v>0</v>
      </c>
      <c r="AW40" s="24">
        <v>500</v>
      </c>
      <c r="AX40" s="24">
        <v>0</v>
      </c>
      <c r="AY40" s="24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100</v>
      </c>
      <c r="BI40" s="25">
        <v>1000</v>
      </c>
      <c r="BJ40" s="25">
        <v>0</v>
      </c>
      <c r="BK40" s="25">
        <v>0</v>
      </c>
      <c r="BL40" s="25">
        <v>0</v>
      </c>
      <c r="BM40" s="25">
        <v>0</v>
      </c>
      <c r="BN40" s="25">
        <v>1000</v>
      </c>
      <c r="BO40" s="25">
        <v>0</v>
      </c>
      <c r="BP40" s="25">
        <v>0</v>
      </c>
      <c r="BQ40" s="25">
        <v>0</v>
      </c>
      <c r="BR40" s="26">
        <v>100</v>
      </c>
      <c r="BS40" s="25">
        <v>100</v>
      </c>
      <c r="BT40" s="25">
        <v>0</v>
      </c>
      <c r="BU40" s="25">
        <v>0</v>
      </c>
      <c r="BV40" s="25">
        <v>100</v>
      </c>
      <c r="BW40" s="24">
        <v>0</v>
      </c>
      <c r="BX40" s="24">
        <v>0</v>
      </c>
      <c r="BY40" s="24">
        <v>40000</v>
      </c>
      <c r="BZ40" s="24">
        <v>0</v>
      </c>
      <c r="CA40" s="24">
        <v>0</v>
      </c>
      <c r="CB40" s="29">
        <f t="shared" si="0"/>
        <v>624485</v>
      </c>
    </row>
    <row r="41" spans="1:80" ht="12.75" customHeight="1">
      <c r="A41" s="15">
        <v>21</v>
      </c>
      <c r="B41" s="56" t="s">
        <v>117</v>
      </c>
      <c r="C41" s="17">
        <v>0</v>
      </c>
      <c r="D41" s="18">
        <v>0</v>
      </c>
      <c r="E41" s="18">
        <v>0</v>
      </c>
      <c r="F41" s="18">
        <v>0</v>
      </c>
      <c r="G41" s="35">
        <v>0</v>
      </c>
      <c r="H41" s="18">
        <v>0</v>
      </c>
      <c r="I41" s="35">
        <v>0</v>
      </c>
      <c r="J41" s="18">
        <v>0</v>
      </c>
      <c r="K41" s="18">
        <v>0</v>
      </c>
      <c r="L41" s="18">
        <v>0</v>
      </c>
      <c r="M41" s="18">
        <v>0</v>
      </c>
      <c r="N41" s="35">
        <v>0</v>
      </c>
      <c r="O41" s="19">
        <v>0</v>
      </c>
      <c r="P41" s="19">
        <v>0</v>
      </c>
      <c r="Q41" s="49">
        <v>0</v>
      </c>
      <c r="R41" s="21">
        <v>0</v>
      </c>
      <c r="S41" s="19">
        <v>0</v>
      </c>
      <c r="T41" s="22">
        <v>0</v>
      </c>
      <c r="U41" s="19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6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9">
        <f t="shared" si="0"/>
        <v>0</v>
      </c>
    </row>
    <row r="42" spans="1:80" ht="12.75" customHeight="1">
      <c r="A42" s="15">
        <v>22</v>
      </c>
      <c r="B42" s="56" t="s">
        <v>118</v>
      </c>
      <c r="C42" s="17">
        <v>0</v>
      </c>
      <c r="D42" s="18">
        <v>0</v>
      </c>
      <c r="E42" s="18">
        <v>140000</v>
      </c>
      <c r="F42" s="18">
        <v>20000</v>
      </c>
      <c r="G42" s="35">
        <v>0</v>
      </c>
      <c r="H42" s="18">
        <v>50000</v>
      </c>
      <c r="I42" s="35">
        <v>0</v>
      </c>
      <c r="J42" s="18">
        <v>40000</v>
      </c>
      <c r="K42" s="18">
        <v>10000</v>
      </c>
      <c r="L42" s="18">
        <v>10000</v>
      </c>
      <c r="M42" s="18">
        <v>0</v>
      </c>
      <c r="N42" s="35">
        <v>0</v>
      </c>
      <c r="O42" s="19">
        <v>26500</v>
      </c>
      <c r="P42" s="19">
        <v>110100</v>
      </c>
      <c r="Q42" s="49">
        <v>0</v>
      </c>
      <c r="R42" s="21">
        <v>0</v>
      </c>
      <c r="S42" s="19">
        <v>191970</v>
      </c>
      <c r="T42" s="22">
        <v>0</v>
      </c>
      <c r="U42" s="19">
        <v>90390</v>
      </c>
      <c r="V42" s="23">
        <v>0</v>
      </c>
      <c r="W42" s="23">
        <v>120000</v>
      </c>
      <c r="X42" s="23">
        <v>50000</v>
      </c>
      <c r="Y42" s="23">
        <v>20000</v>
      </c>
      <c r="Z42" s="23">
        <v>0</v>
      </c>
      <c r="AA42" s="24">
        <v>0</v>
      </c>
      <c r="AB42" s="24">
        <v>0</v>
      </c>
      <c r="AC42" s="24">
        <v>3486</v>
      </c>
      <c r="AD42" s="24">
        <v>167875</v>
      </c>
      <c r="AE42" s="24">
        <v>294400</v>
      </c>
      <c r="AF42" s="24">
        <v>30000</v>
      </c>
      <c r="AG42" s="24">
        <v>0</v>
      </c>
      <c r="AH42" s="24">
        <v>20000</v>
      </c>
      <c r="AI42" s="24">
        <v>0</v>
      </c>
      <c r="AJ42" s="24">
        <v>0</v>
      </c>
      <c r="AK42" s="24">
        <v>0</v>
      </c>
      <c r="AL42" s="24">
        <v>10000</v>
      </c>
      <c r="AM42" s="24">
        <v>0</v>
      </c>
      <c r="AN42" s="24">
        <v>1336472</v>
      </c>
      <c r="AO42" s="24">
        <v>0</v>
      </c>
      <c r="AP42" s="24">
        <v>0</v>
      </c>
      <c r="AQ42" s="24">
        <v>1375100</v>
      </c>
      <c r="AR42" s="24">
        <v>0</v>
      </c>
      <c r="AS42" s="24">
        <v>0</v>
      </c>
      <c r="AT42" s="24">
        <v>0</v>
      </c>
      <c r="AU42" s="24">
        <v>0</v>
      </c>
      <c r="AV42" s="24">
        <v>143063</v>
      </c>
      <c r="AW42" s="24">
        <v>8000</v>
      </c>
      <c r="AX42" s="24">
        <v>0</v>
      </c>
      <c r="AY42" s="24">
        <v>0</v>
      </c>
      <c r="AZ42" s="25">
        <v>0</v>
      </c>
      <c r="BA42" s="25">
        <v>130000</v>
      </c>
      <c r="BB42" s="25">
        <v>20000</v>
      </c>
      <c r="BC42" s="25">
        <v>0</v>
      </c>
      <c r="BD42" s="25">
        <v>0</v>
      </c>
      <c r="BE42" s="25">
        <v>0</v>
      </c>
      <c r="BF42" s="25">
        <v>15000</v>
      </c>
      <c r="BG42" s="25">
        <v>0</v>
      </c>
      <c r="BH42" s="25">
        <v>165000</v>
      </c>
      <c r="BI42" s="25">
        <v>5000</v>
      </c>
      <c r="BJ42" s="25">
        <v>0</v>
      </c>
      <c r="BK42" s="25">
        <v>500</v>
      </c>
      <c r="BL42" s="25">
        <v>100</v>
      </c>
      <c r="BM42" s="25">
        <v>0</v>
      </c>
      <c r="BN42" s="25">
        <v>30000</v>
      </c>
      <c r="BO42" s="25">
        <v>0</v>
      </c>
      <c r="BP42" s="25">
        <v>0</v>
      </c>
      <c r="BQ42" s="25">
        <v>0</v>
      </c>
      <c r="BR42" s="26">
        <v>0</v>
      </c>
      <c r="BS42" s="25">
        <v>65000</v>
      </c>
      <c r="BT42" s="25">
        <v>10000</v>
      </c>
      <c r="BU42" s="25">
        <v>0</v>
      </c>
      <c r="BV42" s="25">
        <v>0</v>
      </c>
      <c r="BW42" s="24">
        <v>30000</v>
      </c>
      <c r="BX42" s="24">
        <v>0</v>
      </c>
      <c r="BY42" s="24">
        <v>0</v>
      </c>
      <c r="BZ42" s="24">
        <v>0</v>
      </c>
      <c r="CA42" s="24">
        <v>365000</v>
      </c>
      <c r="CB42" s="29">
        <f t="shared" si="0"/>
        <v>5102956</v>
      </c>
    </row>
    <row r="43" spans="1:80" ht="12.75" customHeight="1">
      <c r="A43" s="47"/>
      <c r="B43" s="79" t="s">
        <v>119</v>
      </c>
      <c r="C43" s="60">
        <v>89111</v>
      </c>
      <c r="D43" s="86">
        <v>1500</v>
      </c>
      <c r="E43" s="86">
        <v>208244</v>
      </c>
      <c r="F43" s="86">
        <v>133101</v>
      </c>
      <c r="G43" s="41">
        <v>0</v>
      </c>
      <c r="H43" s="86">
        <v>81500</v>
      </c>
      <c r="I43" s="18">
        <v>26400</v>
      </c>
      <c r="J43" s="86">
        <v>57000</v>
      </c>
      <c r="K43" s="86">
        <v>17500</v>
      </c>
      <c r="L43" s="86">
        <v>10400</v>
      </c>
      <c r="M43" s="86">
        <v>3000</v>
      </c>
      <c r="N43" s="41">
        <v>21320</v>
      </c>
      <c r="O43" s="19">
        <v>43500</v>
      </c>
      <c r="P43" s="19">
        <v>135300</v>
      </c>
      <c r="Q43" s="49">
        <v>0</v>
      </c>
      <c r="R43" s="21">
        <v>0</v>
      </c>
      <c r="S43" s="19">
        <v>449348</v>
      </c>
      <c r="T43" s="22">
        <v>0</v>
      </c>
      <c r="U43" s="19">
        <v>90390</v>
      </c>
      <c r="V43" s="23">
        <v>68815</v>
      </c>
      <c r="W43" s="23">
        <v>204608</v>
      </c>
      <c r="X43" s="23">
        <v>81066</v>
      </c>
      <c r="Y43" s="23">
        <v>52200</v>
      </c>
      <c r="Z43" s="23">
        <v>30000</v>
      </c>
      <c r="AA43" s="64">
        <v>10000</v>
      </c>
      <c r="AB43" s="64">
        <v>57906</v>
      </c>
      <c r="AC43" s="64">
        <v>23486</v>
      </c>
      <c r="AD43" s="64">
        <v>245716</v>
      </c>
      <c r="AE43" s="64">
        <v>407500</v>
      </c>
      <c r="AF43" s="64">
        <v>30000</v>
      </c>
      <c r="AG43" s="64">
        <v>10016</v>
      </c>
      <c r="AH43" s="64">
        <v>29900</v>
      </c>
      <c r="AI43" s="64">
        <v>17600</v>
      </c>
      <c r="AJ43" s="64">
        <v>28505</v>
      </c>
      <c r="AK43" s="64">
        <v>0</v>
      </c>
      <c r="AL43" s="64">
        <v>10000</v>
      </c>
      <c r="AM43" s="64">
        <v>4441</v>
      </c>
      <c r="AN43" s="64">
        <v>1525956</v>
      </c>
      <c r="AO43" s="64">
        <v>47932</v>
      </c>
      <c r="AP43" s="64">
        <v>0</v>
      </c>
      <c r="AQ43" s="64">
        <v>1566100</v>
      </c>
      <c r="AR43" s="64">
        <v>0</v>
      </c>
      <c r="AS43" s="64">
        <v>500</v>
      </c>
      <c r="AT43" s="64">
        <v>5000</v>
      </c>
      <c r="AU43" s="64">
        <v>11145</v>
      </c>
      <c r="AV43" s="64">
        <v>192974</v>
      </c>
      <c r="AW43" s="64">
        <v>8500</v>
      </c>
      <c r="AX43" s="64">
        <v>0</v>
      </c>
      <c r="AY43" s="64">
        <v>0</v>
      </c>
      <c r="AZ43" s="25">
        <v>14718</v>
      </c>
      <c r="BA43" s="25">
        <v>159672</v>
      </c>
      <c r="BB43" s="25">
        <v>39348</v>
      </c>
      <c r="BC43" s="25">
        <v>27011</v>
      </c>
      <c r="BD43" s="25">
        <v>0</v>
      </c>
      <c r="BE43" s="25">
        <v>0</v>
      </c>
      <c r="BF43" s="25">
        <v>15000</v>
      </c>
      <c r="BG43" s="25">
        <v>6385</v>
      </c>
      <c r="BH43" s="25">
        <v>189623</v>
      </c>
      <c r="BI43" s="25">
        <v>16000</v>
      </c>
      <c r="BJ43" s="25">
        <v>0</v>
      </c>
      <c r="BK43" s="25">
        <v>500</v>
      </c>
      <c r="BL43" s="25">
        <v>100</v>
      </c>
      <c r="BM43" s="25">
        <v>1492</v>
      </c>
      <c r="BN43" s="25">
        <v>70192</v>
      </c>
      <c r="BO43" s="25">
        <v>0</v>
      </c>
      <c r="BP43" s="25">
        <v>0</v>
      </c>
      <c r="BQ43" s="25">
        <v>0</v>
      </c>
      <c r="BR43" s="26">
        <v>100</v>
      </c>
      <c r="BS43" s="25">
        <v>65100</v>
      </c>
      <c r="BT43" s="25">
        <v>10000</v>
      </c>
      <c r="BU43" s="25">
        <v>0</v>
      </c>
      <c r="BV43" s="25">
        <v>100</v>
      </c>
      <c r="BW43" s="24">
        <v>30000</v>
      </c>
      <c r="BX43" s="24">
        <v>0</v>
      </c>
      <c r="BY43" s="24">
        <v>40000</v>
      </c>
      <c r="BZ43" s="24">
        <v>0</v>
      </c>
      <c r="CA43" s="24">
        <v>365000</v>
      </c>
      <c r="CB43" s="29">
        <f t="shared" si="0"/>
        <v>7087821</v>
      </c>
    </row>
    <row r="44" spans="1:80" ht="12.75" customHeight="1">
      <c r="A44" s="47"/>
      <c r="B44" s="79" t="s">
        <v>120</v>
      </c>
      <c r="C44" s="38" t="e">
        <v>#DIV/0!</v>
      </c>
      <c r="D44" s="39">
        <v>3.099429704934292</v>
      </c>
      <c r="E44" s="40">
        <v>87.42951907131011</v>
      </c>
      <c r="F44" s="41">
        <v>19.077630034356677</v>
      </c>
      <c r="G44" s="41">
        <v>0</v>
      </c>
      <c r="H44" s="41">
        <v>15.921078335612423</v>
      </c>
      <c r="I44" s="35">
        <v>32.87671232876712</v>
      </c>
      <c r="J44" s="41">
        <v>36.088511823736106</v>
      </c>
      <c r="K44" s="41">
        <v>32.36305803158635</v>
      </c>
      <c r="L44" s="41">
        <v>4.626108153070802</v>
      </c>
      <c r="M44" s="41">
        <v>5.78692540653151</v>
      </c>
      <c r="N44" s="41">
        <v>22.615410726408687</v>
      </c>
      <c r="O44" s="48">
        <v>17.092337917485263</v>
      </c>
      <c r="P44" s="48">
        <v>43.518816339659054</v>
      </c>
      <c r="Q44" s="48">
        <v>0</v>
      </c>
      <c r="R44" s="48">
        <v>0</v>
      </c>
      <c r="S44" s="48">
        <v>48.40119692109498</v>
      </c>
      <c r="T44" s="48">
        <v>0</v>
      </c>
      <c r="U44" s="48">
        <v>0</v>
      </c>
      <c r="V44" s="68">
        <v>44.82536249820868</v>
      </c>
      <c r="W44" s="68">
        <v>46.89799969285991</v>
      </c>
      <c r="X44" s="68">
        <v>10.465733263618583</v>
      </c>
      <c r="Y44" s="68">
        <v>46.113074204947</v>
      </c>
      <c r="Z44" s="68">
        <v>26.431718061674008</v>
      </c>
      <c r="AA44" s="44">
        <v>23.738308882875184</v>
      </c>
      <c r="AB44" s="44">
        <v>25.169955663739895</v>
      </c>
      <c r="AC44" s="44">
        <v>19.6443507644953</v>
      </c>
      <c r="AD44" s="44">
        <v>44.40725506213358</v>
      </c>
      <c r="AE44" s="44">
        <v>116.19617907043056</v>
      </c>
      <c r="AF44" s="44">
        <v>61.29704548240775</v>
      </c>
      <c r="AG44" s="44">
        <v>14.378822245829625</v>
      </c>
      <c r="AH44" s="44">
        <v>89.7897897897898</v>
      </c>
      <c r="AI44" s="44">
        <v>16.322593808543395</v>
      </c>
      <c r="AJ44" s="44">
        <v>37.36449553670909</v>
      </c>
      <c r="AK44" s="44">
        <v>0</v>
      </c>
      <c r="AL44" s="44">
        <v>5.901445854234287</v>
      </c>
      <c r="AM44" s="44">
        <v>20.14424385376032</v>
      </c>
      <c r="AN44" s="44">
        <v>179.41510869271278</v>
      </c>
      <c r="AO44" s="44">
        <v>35.01446395698799</v>
      </c>
      <c r="AP44" s="44">
        <v>0</v>
      </c>
      <c r="AQ44" s="44">
        <v>226.99766204438495</v>
      </c>
      <c r="AR44" s="44">
        <v>0</v>
      </c>
      <c r="AS44" s="44">
        <v>3.1038549878949655</v>
      </c>
      <c r="AT44" s="44">
        <v>6.905028241565509</v>
      </c>
      <c r="AU44" s="44">
        <v>7.545496398201809</v>
      </c>
      <c r="AV44" s="44">
        <v>81.70494190969752</v>
      </c>
      <c r="AW44" s="44">
        <v>11.909932884025277</v>
      </c>
      <c r="AX44" s="44">
        <v>0</v>
      </c>
      <c r="AY44" s="44">
        <v>0</v>
      </c>
      <c r="AZ44" s="87">
        <v>16.03827042106181</v>
      </c>
      <c r="BA44" s="87" t="e">
        <v>#DIV/0!</v>
      </c>
      <c r="BB44" s="87">
        <v>30.878371485297695</v>
      </c>
      <c r="BC44" s="87">
        <v>17.42532739823237</v>
      </c>
      <c r="BD44" s="87">
        <v>0</v>
      </c>
      <c r="BE44" s="87">
        <v>0</v>
      </c>
      <c r="BF44" s="87">
        <v>168.33127595107172</v>
      </c>
      <c r="BG44" s="87">
        <v>17.635685678773648</v>
      </c>
      <c r="BH44" s="87">
        <v>41.87333967834753</v>
      </c>
      <c r="BI44" s="87">
        <v>23.58942603977767</v>
      </c>
      <c r="BJ44" s="87">
        <v>0</v>
      </c>
      <c r="BK44" s="87">
        <v>2.757555702625193</v>
      </c>
      <c r="BL44" s="87">
        <v>0.869414014953921</v>
      </c>
      <c r="BM44" s="87">
        <v>8.062250081054794</v>
      </c>
      <c r="BN44" s="87">
        <v>15.387886905871081</v>
      </c>
      <c r="BO44" s="87">
        <v>0</v>
      </c>
      <c r="BP44" s="87">
        <v>0</v>
      </c>
      <c r="BQ44" s="87">
        <v>0</v>
      </c>
      <c r="BR44" s="87">
        <v>0.10157440325038089</v>
      </c>
      <c r="BS44" s="87">
        <v>92.16916085005168</v>
      </c>
      <c r="BT44" s="87" t="e">
        <v>#DIV/0!</v>
      </c>
      <c r="BU44" s="87" t="e">
        <v>#DIV/0!</v>
      </c>
      <c r="BV44" s="87" t="e">
        <v>#DIV/0!</v>
      </c>
      <c r="BW44" s="64" t="e">
        <v>#DIV/0!</v>
      </c>
      <c r="BX44" s="64" t="e">
        <v>#DIV/0!</v>
      </c>
      <c r="BY44" s="64" t="e">
        <v>#DIV/0!</v>
      </c>
      <c r="BZ44" s="64" t="e">
        <v>#DIV/0!</v>
      </c>
      <c r="CA44" s="64" t="e">
        <v>#DIV/0!</v>
      </c>
      <c r="CB44" s="46">
        <f>CB43/CB57%</f>
        <v>57.273852826239505</v>
      </c>
    </row>
    <row r="45" spans="1:80" ht="12.75" customHeight="1">
      <c r="A45" s="47"/>
      <c r="B45" s="52" t="s">
        <v>121</v>
      </c>
      <c r="C45" s="38" t="e">
        <v>#DIV/0!</v>
      </c>
      <c r="D45" s="39">
        <v>3.099429704934292</v>
      </c>
      <c r="E45" s="40">
        <v>3.020341331318093</v>
      </c>
      <c r="F45" s="41">
        <v>1.4766060706827333</v>
      </c>
      <c r="G45" s="41">
        <v>0</v>
      </c>
      <c r="H45" s="41">
        <v>0.07814026176987693</v>
      </c>
      <c r="I45" s="66">
        <v>32.87671232876712</v>
      </c>
      <c r="J45" s="41">
        <v>1.2662635727626705</v>
      </c>
      <c r="K45" s="35">
        <v>0</v>
      </c>
      <c r="L45" s="35">
        <v>0.1779272366565693</v>
      </c>
      <c r="M45" s="35">
        <v>5.78692540653151</v>
      </c>
      <c r="N45" s="35">
        <v>1.4002036659877801</v>
      </c>
      <c r="O45" s="48">
        <v>0.7858546168958742</v>
      </c>
      <c r="P45" s="48">
        <v>0</v>
      </c>
      <c r="Q45" s="48">
        <v>0</v>
      </c>
      <c r="R45" s="48">
        <v>0</v>
      </c>
      <c r="S45" s="48">
        <v>0.010771428140571446</v>
      </c>
      <c r="T45" s="48">
        <v>0</v>
      </c>
      <c r="U45" s="48">
        <v>0</v>
      </c>
      <c r="V45" s="48">
        <v>26.05557654476999</v>
      </c>
      <c r="W45" s="48">
        <v>19.39291698278411</v>
      </c>
      <c r="X45" s="48">
        <v>0.19365208466469142</v>
      </c>
      <c r="Y45" s="68">
        <v>5.3886925795053005</v>
      </c>
      <c r="Z45" s="68">
        <v>0</v>
      </c>
      <c r="AA45" s="44">
        <v>0</v>
      </c>
      <c r="AB45" s="44">
        <v>3.7511953403459968</v>
      </c>
      <c r="AC45" s="44">
        <v>0</v>
      </c>
      <c r="AD45" s="44">
        <v>2.654141154188143</v>
      </c>
      <c r="AE45" s="44">
        <v>9.637867122897063</v>
      </c>
      <c r="AF45" s="44">
        <v>0</v>
      </c>
      <c r="AG45" s="44">
        <v>0.2871170576243935</v>
      </c>
      <c r="AH45" s="44">
        <v>0</v>
      </c>
      <c r="AI45" s="44">
        <v>0.09274201027581473</v>
      </c>
      <c r="AJ45" s="44">
        <v>0.39324148959876254</v>
      </c>
      <c r="AK45" s="44">
        <v>0</v>
      </c>
      <c r="AL45" s="44">
        <v>0</v>
      </c>
      <c r="AM45" s="44">
        <v>2.2679851220175995</v>
      </c>
      <c r="AN45" s="44">
        <v>10.632826857076342</v>
      </c>
      <c r="AO45" s="44">
        <v>14.6100575636268</v>
      </c>
      <c r="AP45" s="44">
        <v>0</v>
      </c>
      <c r="AQ45" s="44">
        <v>19.712458998810007</v>
      </c>
      <c r="AR45" s="44">
        <v>0</v>
      </c>
      <c r="AS45" s="44">
        <v>3.1038549878949655</v>
      </c>
      <c r="AT45" s="44">
        <v>0</v>
      </c>
      <c r="AU45" s="44">
        <v>0.3385148675729838</v>
      </c>
      <c r="AV45" s="44">
        <v>0</v>
      </c>
      <c r="AW45" s="44">
        <v>0.7005842872956045</v>
      </c>
      <c r="AX45" s="44">
        <v>0</v>
      </c>
      <c r="AY45" s="44">
        <v>0</v>
      </c>
      <c r="AZ45" s="90">
        <v>0</v>
      </c>
      <c r="BA45" s="90" t="e">
        <v>#DIV/0!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  <c r="BG45" s="90">
        <v>0</v>
      </c>
      <c r="BH45" s="90">
        <v>0.022082415992968958</v>
      </c>
      <c r="BI45" s="90">
        <v>1.4743391274861044</v>
      </c>
      <c r="BJ45" s="90">
        <v>0</v>
      </c>
      <c r="BK45" s="90">
        <v>0</v>
      </c>
      <c r="BL45" s="90">
        <v>0</v>
      </c>
      <c r="BM45" s="90">
        <v>0</v>
      </c>
      <c r="BN45" s="90">
        <v>0.21922565115499038</v>
      </c>
      <c r="BO45" s="90">
        <v>0</v>
      </c>
      <c r="BP45" s="90">
        <v>0</v>
      </c>
      <c r="BQ45" s="90">
        <v>0</v>
      </c>
      <c r="BR45" s="90">
        <v>0.10157440325038089</v>
      </c>
      <c r="BS45" s="90">
        <v>0.14158089224278292</v>
      </c>
      <c r="BT45" s="90" t="e">
        <v>#DIV/0!</v>
      </c>
      <c r="BU45" s="90" t="e">
        <v>#DIV/0!</v>
      </c>
      <c r="BV45" s="90" t="e">
        <v>#DIV/0!</v>
      </c>
      <c r="BW45" s="44" t="e">
        <v>#DIV/0!</v>
      </c>
      <c r="BX45" s="44" t="e">
        <v>#DIV/0!</v>
      </c>
      <c r="BY45" s="44" t="e">
        <v>#DIV/0!</v>
      </c>
      <c r="BZ45" s="44" t="e">
        <v>#DIV/0!</v>
      </c>
      <c r="CA45" s="44" t="e">
        <v>#DIV/0!</v>
      </c>
      <c r="CB45" s="46">
        <f>CB40/CB4%</f>
        <v>4.160247346309</v>
      </c>
    </row>
    <row r="46" spans="1:80" ht="12.75">
      <c r="A46" s="47"/>
      <c r="B46" s="52" t="s">
        <v>122</v>
      </c>
      <c r="C46" s="38" t="e">
        <v>#DIV/0!</v>
      </c>
      <c r="D46" s="39">
        <v>0</v>
      </c>
      <c r="E46" s="40">
        <v>0</v>
      </c>
      <c r="F46" s="41">
        <v>0</v>
      </c>
      <c r="G46" s="41">
        <v>0</v>
      </c>
      <c r="H46" s="41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19">
        <v>0</v>
      </c>
      <c r="P46" s="19">
        <v>0</v>
      </c>
      <c r="Q46" s="49">
        <v>0</v>
      </c>
      <c r="R46" s="21">
        <v>0</v>
      </c>
      <c r="S46" s="48">
        <v>0</v>
      </c>
      <c r="T46" s="22">
        <v>0</v>
      </c>
      <c r="U46" s="48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91">
        <v>0</v>
      </c>
      <c r="BA46" s="91" t="e">
        <v>#DIV/0!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  <c r="BN46" s="91">
        <v>0</v>
      </c>
      <c r="BO46" s="91">
        <v>0</v>
      </c>
      <c r="BP46" s="91">
        <v>0</v>
      </c>
      <c r="BQ46" s="91">
        <v>0</v>
      </c>
      <c r="BR46" s="91">
        <v>0</v>
      </c>
      <c r="BS46" s="91">
        <v>0</v>
      </c>
      <c r="BT46" s="91" t="e">
        <v>#DIV/0!</v>
      </c>
      <c r="BU46" s="91" t="e">
        <v>#DIV/0!</v>
      </c>
      <c r="BV46" s="91" t="e">
        <v>#DIV/0!</v>
      </c>
      <c r="BW46" s="44" t="e">
        <v>#DIV/0!</v>
      </c>
      <c r="BX46" s="44" t="e">
        <v>#DIV/0!</v>
      </c>
      <c r="BY46" s="44" t="e">
        <v>#DIV/0!</v>
      </c>
      <c r="BZ46" s="44" t="e">
        <v>#DIV/0!</v>
      </c>
      <c r="CA46" s="44" t="e">
        <v>#DIV/0!</v>
      </c>
      <c r="CB46" s="29">
        <v>0</v>
      </c>
    </row>
    <row r="47" spans="1:80" ht="12.75">
      <c r="A47" s="34">
        <v>23</v>
      </c>
      <c r="B47" s="16" t="s">
        <v>123</v>
      </c>
      <c r="C47" s="51">
        <v>0</v>
      </c>
      <c r="D47" s="18">
        <v>3669.23</v>
      </c>
      <c r="E47" s="18">
        <v>23029</v>
      </c>
      <c r="F47" s="18">
        <v>286</v>
      </c>
      <c r="G47" s="18">
        <v>345</v>
      </c>
      <c r="H47" s="18">
        <v>7100</v>
      </c>
      <c r="I47" s="18">
        <v>1100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8">
        <v>0</v>
      </c>
      <c r="P47" s="48">
        <v>0</v>
      </c>
      <c r="Q47" s="49">
        <v>0</v>
      </c>
      <c r="R47" s="21">
        <v>0</v>
      </c>
      <c r="S47" s="19">
        <v>0</v>
      </c>
      <c r="T47" s="22">
        <v>0</v>
      </c>
      <c r="U47" s="19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7383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0</v>
      </c>
      <c r="BJ47" s="91">
        <v>0</v>
      </c>
      <c r="BK47" s="91">
        <v>0</v>
      </c>
      <c r="BL47" s="91">
        <v>0</v>
      </c>
      <c r="BM47" s="91">
        <v>0</v>
      </c>
      <c r="BN47" s="91">
        <v>0</v>
      </c>
      <c r="BO47" s="91">
        <v>0</v>
      </c>
      <c r="BP47" s="91">
        <v>0</v>
      </c>
      <c r="BQ47" s="91">
        <v>0</v>
      </c>
      <c r="BR47" s="91">
        <v>0</v>
      </c>
      <c r="BS47" s="91">
        <v>0</v>
      </c>
      <c r="BT47" s="91">
        <v>0</v>
      </c>
      <c r="BU47" s="91">
        <v>0</v>
      </c>
      <c r="BV47" s="91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29">
        <f t="shared" si="0"/>
        <v>42912.229999999996</v>
      </c>
    </row>
    <row r="48" spans="1:80" ht="12.75">
      <c r="A48" s="15">
        <v>24</v>
      </c>
      <c r="B48" s="92" t="s">
        <v>124</v>
      </c>
      <c r="C48" s="51">
        <v>0</v>
      </c>
      <c r="D48" s="18">
        <v>3669.23</v>
      </c>
      <c r="E48" s="18">
        <v>10767</v>
      </c>
      <c r="F48" s="18">
        <v>286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8">
        <v>0</v>
      </c>
      <c r="P48" s="48">
        <v>0</v>
      </c>
      <c r="Q48" s="49">
        <v>0</v>
      </c>
      <c r="R48" s="21">
        <v>0</v>
      </c>
      <c r="S48" s="19">
        <v>0</v>
      </c>
      <c r="T48" s="22">
        <v>0</v>
      </c>
      <c r="U48" s="19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62">
        <v>0</v>
      </c>
      <c r="BO48" s="25">
        <v>0</v>
      </c>
      <c r="BP48" s="25">
        <v>0</v>
      </c>
      <c r="BQ48" s="25">
        <v>0</v>
      </c>
      <c r="BR48" s="26">
        <v>0</v>
      </c>
      <c r="BS48" s="62">
        <v>0</v>
      </c>
      <c r="BT48" s="25">
        <v>0</v>
      </c>
      <c r="BU48" s="25">
        <v>0</v>
      </c>
      <c r="BV48" s="25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9">
        <f t="shared" si="0"/>
        <v>14722.23</v>
      </c>
    </row>
    <row r="49" spans="1:80" ht="12.75">
      <c r="A49" s="36"/>
      <c r="B49" s="52" t="s">
        <v>125</v>
      </c>
      <c r="C49" s="38">
        <v>0</v>
      </c>
      <c r="D49" s="39">
        <v>1.8735585060734674</v>
      </c>
      <c r="E49" s="40">
        <v>1.5872501678298738</v>
      </c>
      <c r="F49" s="41">
        <v>0.007633149755192076</v>
      </c>
      <c r="G49" s="35">
        <v>0.15603305187081368</v>
      </c>
      <c r="H49" s="41">
        <v>0.31180009661411445</v>
      </c>
      <c r="I49" s="35">
        <v>0.12434998869545558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19">
        <v>0</v>
      </c>
      <c r="P49" s="19">
        <v>0</v>
      </c>
      <c r="Q49" s="49">
        <v>0</v>
      </c>
      <c r="R49" s="21">
        <v>0</v>
      </c>
      <c r="S49" s="48">
        <v>0</v>
      </c>
      <c r="T49" s="22">
        <v>0</v>
      </c>
      <c r="U49" s="48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0.9915004653324004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62">
        <v>0</v>
      </c>
      <c r="BN49" s="62">
        <v>0</v>
      </c>
      <c r="BO49" s="25">
        <v>0</v>
      </c>
      <c r="BP49" s="25">
        <v>0</v>
      </c>
      <c r="BQ49" s="25">
        <v>0</v>
      </c>
      <c r="BR49" s="26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46">
        <f>CB47/CB7%</f>
        <v>0.04516923655156422</v>
      </c>
    </row>
    <row r="50" spans="1:80" ht="12.75">
      <c r="A50" s="36"/>
      <c r="B50" s="52" t="s">
        <v>126</v>
      </c>
      <c r="C50" s="38">
        <v>0</v>
      </c>
      <c r="D50" s="39">
        <v>100</v>
      </c>
      <c r="E50" s="40">
        <v>46.75409266576925</v>
      </c>
      <c r="F50" s="41">
        <v>100</v>
      </c>
      <c r="G50" s="35">
        <v>0</v>
      </c>
      <c r="H50" s="41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19">
        <v>0</v>
      </c>
      <c r="P50" s="19">
        <v>0</v>
      </c>
      <c r="Q50" s="49">
        <v>0</v>
      </c>
      <c r="R50" s="21">
        <v>0</v>
      </c>
      <c r="S50" s="48">
        <v>0</v>
      </c>
      <c r="T50" s="22">
        <v>0</v>
      </c>
      <c r="U50" s="48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1">
        <v>0</v>
      </c>
      <c r="BL50" s="91">
        <v>0</v>
      </c>
      <c r="BM50" s="91">
        <v>0</v>
      </c>
      <c r="BN50" s="91">
        <v>0</v>
      </c>
      <c r="BO50" s="91">
        <v>0</v>
      </c>
      <c r="BP50" s="91">
        <v>0</v>
      </c>
      <c r="BQ50" s="91">
        <v>0</v>
      </c>
      <c r="BR50" s="91">
        <v>0</v>
      </c>
      <c r="BS50" s="91">
        <v>0</v>
      </c>
      <c r="BT50" s="91">
        <v>0</v>
      </c>
      <c r="BU50" s="91">
        <v>0</v>
      </c>
      <c r="BV50" s="91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6">
        <f>CB48/CB47%</f>
        <v>34.30777193354902</v>
      </c>
    </row>
    <row r="51" spans="1:80" ht="12.75">
      <c r="A51" s="34">
        <v>25</v>
      </c>
      <c r="B51" s="16" t="s">
        <v>127</v>
      </c>
      <c r="C51" s="17">
        <v>120837</v>
      </c>
      <c r="D51" s="18">
        <v>2180</v>
      </c>
      <c r="E51" s="18">
        <v>71219</v>
      </c>
      <c r="F51" s="18">
        <v>240210</v>
      </c>
      <c r="G51" s="18">
        <v>7686</v>
      </c>
      <c r="H51" s="18">
        <v>133000</v>
      </c>
      <c r="I51" s="18">
        <v>60100</v>
      </c>
      <c r="J51" s="18">
        <v>125148</v>
      </c>
      <c r="K51" s="18">
        <v>48343</v>
      </c>
      <c r="L51" s="18">
        <v>62916</v>
      </c>
      <c r="M51" s="18">
        <v>42900</v>
      </c>
      <c r="N51" s="18">
        <v>78791</v>
      </c>
      <c r="O51" s="19">
        <v>111900</v>
      </c>
      <c r="P51" s="19">
        <v>142600</v>
      </c>
      <c r="Q51" s="20">
        <v>66209</v>
      </c>
      <c r="R51" s="21">
        <v>28117</v>
      </c>
      <c r="S51" s="19">
        <v>425913</v>
      </c>
      <c r="T51" s="22">
        <v>43953</v>
      </c>
      <c r="U51" s="19">
        <v>395845</v>
      </c>
      <c r="V51" s="23">
        <v>111776</v>
      </c>
      <c r="W51" s="23">
        <v>146649</v>
      </c>
      <c r="X51" s="23">
        <v>150728</v>
      </c>
      <c r="Y51" s="23">
        <v>86100</v>
      </c>
      <c r="Z51" s="23">
        <v>88500</v>
      </c>
      <c r="AA51" s="24">
        <v>25147</v>
      </c>
      <c r="AB51" s="24">
        <v>167072</v>
      </c>
      <c r="AC51" s="24">
        <v>33497</v>
      </c>
      <c r="AD51" s="24">
        <v>199325</v>
      </c>
      <c r="AE51" s="24">
        <v>254600</v>
      </c>
      <c r="AF51" s="24">
        <v>27205</v>
      </c>
      <c r="AG51" s="24">
        <v>43192</v>
      </c>
      <c r="AH51" s="24">
        <v>40100</v>
      </c>
      <c r="AI51" s="24">
        <v>88207</v>
      </c>
      <c r="AJ51" s="24">
        <v>76657</v>
      </c>
      <c r="AK51" s="24">
        <v>20600</v>
      </c>
      <c r="AL51" s="24">
        <v>71222</v>
      </c>
      <c r="AM51" s="24">
        <v>10581</v>
      </c>
      <c r="AN51" s="24">
        <v>87915</v>
      </c>
      <c r="AO51" s="24">
        <v>104793</v>
      </c>
      <c r="AP51" s="24">
        <v>16075</v>
      </c>
      <c r="AQ51" s="24">
        <v>179000</v>
      </c>
      <c r="AR51" s="24">
        <v>20857</v>
      </c>
      <c r="AS51" s="24">
        <v>11911</v>
      </c>
      <c r="AT51" s="24">
        <v>30207</v>
      </c>
      <c r="AU51" s="24">
        <v>64257</v>
      </c>
      <c r="AV51" s="24">
        <v>179429</v>
      </c>
      <c r="AW51" s="24">
        <v>30309</v>
      </c>
      <c r="AX51" s="24">
        <v>16551</v>
      </c>
      <c r="AY51" s="24">
        <v>70791</v>
      </c>
      <c r="AZ51" s="91">
        <v>66592</v>
      </c>
      <c r="BA51" s="91">
        <v>112265</v>
      </c>
      <c r="BB51" s="91">
        <v>88642</v>
      </c>
      <c r="BC51" s="91">
        <v>74041</v>
      </c>
      <c r="BD51" s="91">
        <v>26600</v>
      </c>
      <c r="BE51" s="91">
        <v>14293</v>
      </c>
      <c r="BF51" s="91">
        <v>9125</v>
      </c>
      <c r="BG51" s="91">
        <v>22702</v>
      </c>
      <c r="BH51" s="91">
        <v>109266</v>
      </c>
      <c r="BI51" s="91">
        <v>41696</v>
      </c>
      <c r="BJ51" s="91">
        <v>3700</v>
      </c>
      <c r="BK51" s="91">
        <v>4900</v>
      </c>
      <c r="BL51" s="91">
        <v>3997</v>
      </c>
      <c r="BM51" s="91">
        <v>3627</v>
      </c>
      <c r="BN51" s="91">
        <v>120262</v>
      </c>
      <c r="BO51" s="91">
        <v>1899</v>
      </c>
      <c r="BP51" s="91">
        <v>2021</v>
      </c>
      <c r="BQ51" s="91">
        <v>2182</v>
      </c>
      <c r="BR51" s="91">
        <v>9346</v>
      </c>
      <c r="BS51" s="91">
        <v>7347</v>
      </c>
      <c r="BT51" s="91">
        <v>6425</v>
      </c>
      <c r="BU51" s="91">
        <v>5143</v>
      </c>
      <c r="BV51" s="91">
        <v>0</v>
      </c>
      <c r="BW51" s="44">
        <v>1100</v>
      </c>
      <c r="BX51" s="44">
        <v>0</v>
      </c>
      <c r="BY51" s="44">
        <v>3572</v>
      </c>
      <c r="BZ51" s="44">
        <v>93</v>
      </c>
      <c r="CA51" s="44">
        <v>13090</v>
      </c>
      <c r="CB51" s="29">
        <f t="shared" si="0"/>
        <v>5415046</v>
      </c>
    </row>
    <row r="52" spans="1:80" ht="12.75">
      <c r="A52" s="15">
        <v>26</v>
      </c>
      <c r="B52" s="93" t="s">
        <v>128</v>
      </c>
      <c r="C52" s="17">
        <v>2981</v>
      </c>
      <c r="D52" s="18">
        <v>682</v>
      </c>
      <c r="E52" s="18">
        <v>32290</v>
      </c>
      <c r="F52" s="18">
        <v>138785</v>
      </c>
      <c r="G52" s="18">
        <v>5118</v>
      </c>
      <c r="H52" s="18">
        <v>49600</v>
      </c>
      <c r="I52" s="18">
        <v>37300</v>
      </c>
      <c r="J52" s="18">
        <v>71776</v>
      </c>
      <c r="K52" s="18">
        <v>21869</v>
      </c>
      <c r="L52" s="18">
        <v>43878</v>
      </c>
      <c r="M52" s="18">
        <v>21200</v>
      </c>
      <c r="N52" s="18">
        <v>42067</v>
      </c>
      <c r="O52" s="19">
        <v>63200</v>
      </c>
      <c r="P52" s="19">
        <v>64800</v>
      </c>
      <c r="Q52" s="20">
        <v>37016</v>
      </c>
      <c r="R52" s="21">
        <v>29640</v>
      </c>
      <c r="S52" s="19">
        <v>270266</v>
      </c>
      <c r="T52" s="22">
        <v>17056</v>
      </c>
      <c r="U52" s="19">
        <v>257446</v>
      </c>
      <c r="V52" s="23">
        <v>69722</v>
      </c>
      <c r="W52" s="23">
        <v>89857</v>
      </c>
      <c r="X52" s="23">
        <v>73952</v>
      </c>
      <c r="Y52" s="23">
        <v>41700</v>
      </c>
      <c r="Z52" s="23">
        <v>51500</v>
      </c>
      <c r="AA52" s="24">
        <v>15383</v>
      </c>
      <c r="AB52" s="24">
        <v>119745</v>
      </c>
      <c r="AC52" s="24">
        <v>13758</v>
      </c>
      <c r="AD52" s="24">
        <v>121432</v>
      </c>
      <c r="AE52" s="24">
        <v>180400</v>
      </c>
      <c r="AF52" s="24">
        <v>14245</v>
      </c>
      <c r="AG52" s="24">
        <v>31382</v>
      </c>
      <c r="AH52" s="24">
        <v>17400</v>
      </c>
      <c r="AI52" s="24">
        <v>48283</v>
      </c>
      <c r="AJ52" s="24">
        <v>51314</v>
      </c>
      <c r="AK52" s="24">
        <v>11000</v>
      </c>
      <c r="AL52" s="24">
        <v>47597</v>
      </c>
      <c r="AM52" s="24">
        <v>5157</v>
      </c>
      <c r="AN52" s="24">
        <v>31995</v>
      </c>
      <c r="AO52" s="24">
        <v>69567</v>
      </c>
      <c r="AP52" s="24">
        <v>9919</v>
      </c>
      <c r="AQ52" s="24">
        <v>135100</v>
      </c>
      <c r="AR52" s="24">
        <v>11206</v>
      </c>
      <c r="AS52" s="24">
        <v>7302</v>
      </c>
      <c r="AT52" s="24">
        <v>17920</v>
      </c>
      <c r="AU52" s="24">
        <v>40098</v>
      </c>
      <c r="AV52" s="24">
        <v>128942</v>
      </c>
      <c r="AW52" s="24">
        <v>14454</v>
      </c>
      <c r="AX52" s="24">
        <v>10262</v>
      </c>
      <c r="AY52" s="24">
        <v>40526</v>
      </c>
      <c r="AZ52" s="25">
        <v>37651</v>
      </c>
      <c r="BA52" s="25">
        <v>71005</v>
      </c>
      <c r="BB52" s="25">
        <v>51786</v>
      </c>
      <c r="BC52" s="25">
        <v>51794</v>
      </c>
      <c r="BD52" s="25">
        <v>14300</v>
      </c>
      <c r="BE52" s="25">
        <v>6834</v>
      </c>
      <c r="BF52" s="25">
        <v>5715</v>
      </c>
      <c r="BG52" s="25">
        <v>15049</v>
      </c>
      <c r="BH52" s="25">
        <v>51047</v>
      </c>
      <c r="BI52" s="25">
        <v>24946</v>
      </c>
      <c r="BJ52" s="25">
        <v>1600</v>
      </c>
      <c r="BK52" s="25">
        <v>2400</v>
      </c>
      <c r="BL52" s="25">
        <v>2130</v>
      </c>
      <c r="BM52" s="25">
        <v>2475</v>
      </c>
      <c r="BN52" s="25">
        <v>68475</v>
      </c>
      <c r="BO52" s="25">
        <v>583</v>
      </c>
      <c r="BP52" s="25">
        <v>1162</v>
      </c>
      <c r="BQ52" s="25">
        <v>1237</v>
      </c>
      <c r="BR52" s="26">
        <v>2628</v>
      </c>
      <c r="BS52" s="25">
        <v>3107</v>
      </c>
      <c r="BT52" s="25">
        <v>3629</v>
      </c>
      <c r="BU52" s="25">
        <v>1991</v>
      </c>
      <c r="BV52" s="25">
        <v>237</v>
      </c>
      <c r="BW52" s="24">
        <v>200</v>
      </c>
      <c r="BX52" s="24">
        <v>67</v>
      </c>
      <c r="BY52" s="24">
        <v>704</v>
      </c>
      <c r="BZ52" s="24">
        <v>12</v>
      </c>
      <c r="CA52" s="24">
        <v>4456</v>
      </c>
      <c r="CB52" s="29">
        <f t="shared" si="0"/>
        <v>3155308</v>
      </c>
    </row>
    <row r="53" spans="1:80" ht="12.75">
      <c r="A53" s="15">
        <v>27</v>
      </c>
      <c r="B53" s="16" t="s">
        <v>129</v>
      </c>
      <c r="C53" s="17">
        <v>144403</v>
      </c>
      <c r="D53" s="18">
        <v>2210</v>
      </c>
      <c r="E53" s="18">
        <v>81706</v>
      </c>
      <c r="F53" s="18">
        <v>264677</v>
      </c>
      <c r="G53" s="18">
        <v>9124</v>
      </c>
      <c r="H53" s="18">
        <v>151600</v>
      </c>
      <c r="I53" s="18">
        <v>66100</v>
      </c>
      <c r="J53" s="18">
        <v>136690</v>
      </c>
      <c r="K53" s="18">
        <v>55208</v>
      </c>
      <c r="L53" s="18">
        <v>67044</v>
      </c>
      <c r="M53" s="18">
        <v>42900</v>
      </c>
      <c r="N53" s="18">
        <v>88918</v>
      </c>
      <c r="O53" s="19">
        <v>123900</v>
      </c>
      <c r="P53" s="19">
        <v>153000</v>
      </c>
      <c r="Q53" s="20">
        <v>67151</v>
      </c>
      <c r="R53" s="21">
        <v>38002</v>
      </c>
      <c r="S53" s="19">
        <v>456713</v>
      </c>
      <c r="T53" s="22">
        <v>50937</v>
      </c>
      <c r="U53" s="19">
        <v>420010</v>
      </c>
      <c r="V53" s="23">
        <v>117802</v>
      </c>
      <c r="W53" s="23">
        <v>173472</v>
      </c>
      <c r="X53" s="23">
        <v>163952</v>
      </c>
      <c r="Y53" s="23">
        <v>95300</v>
      </c>
      <c r="Z53" s="23">
        <v>97400</v>
      </c>
      <c r="AA53" s="24">
        <v>32270</v>
      </c>
      <c r="AB53" s="24">
        <v>195315</v>
      </c>
      <c r="AC53" s="24">
        <v>37858</v>
      </c>
      <c r="AD53" s="24">
        <v>216214</v>
      </c>
      <c r="AE53" s="24">
        <v>287000</v>
      </c>
      <c r="AF53" s="24">
        <v>30207</v>
      </c>
      <c r="AG53" s="24">
        <v>47752</v>
      </c>
      <c r="AH53" s="24">
        <v>45700</v>
      </c>
      <c r="AI53" s="24">
        <v>111860</v>
      </c>
      <c r="AJ53" s="24">
        <v>84543</v>
      </c>
      <c r="AK53" s="24">
        <v>22100</v>
      </c>
      <c r="AL53" s="24">
        <v>77634</v>
      </c>
      <c r="AM53" s="24">
        <v>11820</v>
      </c>
      <c r="AN53" s="24">
        <v>91008</v>
      </c>
      <c r="AO53" s="24">
        <v>120304</v>
      </c>
      <c r="AP53" s="24">
        <v>16075</v>
      </c>
      <c r="AQ53" s="24">
        <v>408800</v>
      </c>
      <c r="AR53" s="24">
        <v>24401</v>
      </c>
      <c r="AS53" s="24">
        <v>16808</v>
      </c>
      <c r="AT53" s="24">
        <v>32780</v>
      </c>
      <c r="AU53" s="24">
        <v>70038</v>
      </c>
      <c r="AV53" s="24">
        <v>195393</v>
      </c>
      <c r="AW53" s="24">
        <v>35373</v>
      </c>
      <c r="AX53" s="24">
        <v>18264</v>
      </c>
      <c r="AY53" s="24">
        <v>81351</v>
      </c>
      <c r="AZ53" s="25">
        <v>67590</v>
      </c>
      <c r="BA53" s="25">
        <v>123444</v>
      </c>
      <c r="BB53" s="25">
        <v>100868</v>
      </c>
      <c r="BC53" s="25">
        <v>83380</v>
      </c>
      <c r="BD53" s="25">
        <v>30200</v>
      </c>
      <c r="BE53" s="25">
        <v>15030</v>
      </c>
      <c r="BF53" s="25">
        <v>10820</v>
      </c>
      <c r="BG53" s="25">
        <v>25930</v>
      </c>
      <c r="BH53" s="25">
        <v>122234</v>
      </c>
      <c r="BI53" s="25">
        <v>46706</v>
      </c>
      <c r="BJ53" s="25">
        <v>4300</v>
      </c>
      <c r="BK53" s="25">
        <v>5700</v>
      </c>
      <c r="BL53" s="25">
        <v>4916</v>
      </c>
      <c r="BM53" s="25">
        <v>5315</v>
      </c>
      <c r="BN53" s="25">
        <v>151189</v>
      </c>
      <c r="BO53" s="25">
        <v>2610</v>
      </c>
      <c r="BP53" s="25">
        <v>2966</v>
      </c>
      <c r="BQ53" s="25">
        <v>3548</v>
      </c>
      <c r="BR53" s="26">
        <v>11767</v>
      </c>
      <c r="BS53" s="25">
        <v>8700</v>
      </c>
      <c r="BT53" s="25">
        <v>9688</v>
      </c>
      <c r="BU53" s="25">
        <v>6365</v>
      </c>
      <c r="BV53" s="25">
        <v>769</v>
      </c>
      <c r="BW53" s="24">
        <v>1500</v>
      </c>
      <c r="BX53" s="24">
        <v>63</v>
      </c>
      <c r="BY53" s="24">
        <v>5500</v>
      </c>
      <c r="BZ53" s="24">
        <v>290</v>
      </c>
      <c r="CA53" s="24">
        <v>14429</v>
      </c>
      <c r="CB53" s="29">
        <f t="shared" si="0"/>
        <v>6244904</v>
      </c>
    </row>
    <row r="54" spans="1:80" ht="12.75">
      <c r="A54" s="34">
        <v>28</v>
      </c>
      <c r="B54" s="16" t="s">
        <v>130</v>
      </c>
      <c r="C54" s="17">
        <v>296155</v>
      </c>
      <c r="D54" s="18">
        <v>712</v>
      </c>
      <c r="E54" s="18">
        <v>10964</v>
      </c>
      <c r="F54" s="18">
        <v>38398</v>
      </c>
      <c r="G54" s="18">
        <v>44856</v>
      </c>
      <c r="H54" s="18">
        <v>133000</v>
      </c>
      <c r="I54" s="18">
        <v>17500</v>
      </c>
      <c r="J54" s="18">
        <v>22200</v>
      </c>
      <c r="K54" s="18">
        <v>21357</v>
      </c>
      <c r="L54" s="18">
        <v>2990</v>
      </c>
      <c r="M54" s="18">
        <v>4300</v>
      </c>
      <c r="N54" s="18">
        <v>22077</v>
      </c>
      <c r="O54" s="19">
        <v>38800</v>
      </c>
      <c r="P54" s="19">
        <v>59500</v>
      </c>
      <c r="Q54" s="20">
        <v>19908</v>
      </c>
      <c r="R54" s="21">
        <v>-6029</v>
      </c>
      <c r="S54" s="19">
        <v>60373</v>
      </c>
      <c r="T54" s="22">
        <v>21975</v>
      </c>
      <c r="U54" s="19">
        <v>3447</v>
      </c>
      <c r="V54" s="23">
        <v>26514</v>
      </c>
      <c r="W54" s="23">
        <v>32809</v>
      </c>
      <c r="X54" s="23">
        <v>43826</v>
      </c>
      <c r="Y54" s="23">
        <v>22200</v>
      </c>
      <c r="Z54" s="23">
        <v>18600</v>
      </c>
      <c r="AA54" s="24">
        <v>8143</v>
      </c>
      <c r="AB54" s="24">
        <v>16161</v>
      </c>
      <c r="AC54" s="24">
        <v>10416</v>
      </c>
      <c r="AD54" s="24">
        <v>24061</v>
      </c>
      <c r="AE54" s="24">
        <v>20600</v>
      </c>
      <c r="AF54" s="24">
        <v>5541</v>
      </c>
      <c r="AG54" s="24">
        <v>5312</v>
      </c>
      <c r="AH54" s="24">
        <v>13200</v>
      </c>
      <c r="AI54" s="24">
        <v>28520</v>
      </c>
      <c r="AJ54" s="24">
        <v>9929</v>
      </c>
      <c r="AK54" s="24">
        <v>1600</v>
      </c>
      <c r="AL54" s="24">
        <v>-530</v>
      </c>
      <c r="AM54" s="24">
        <v>2557</v>
      </c>
      <c r="AN54" s="24">
        <v>25372</v>
      </c>
      <c r="AO54" s="24">
        <v>8050</v>
      </c>
      <c r="AP54" s="24">
        <v>-9428</v>
      </c>
      <c r="AQ54" s="24">
        <v>129600</v>
      </c>
      <c r="AR54" s="24">
        <v>7150</v>
      </c>
      <c r="AS54" s="24">
        <v>4498</v>
      </c>
      <c r="AT54" s="24">
        <v>7501</v>
      </c>
      <c r="AU54" s="24">
        <v>12573</v>
      </c>
      <c r="AV54" s="24">
        <v>14439</v>
      </c>
      <c r="AW54" s="24">
        <v>6193</v>
      </c>
      <c r="AX54" s="24">
        <v>4558</v>
      </c>
      <c r="AY54" s="24">
        <v>19448</v>
      </c>
      <c r="AZ54" s="25">
        <v>14633</v>
      </c>
      <c r="BA54" s="25">
        <v>30921</v>
      </c>
      <c r="BB54" s="25">
        <v>19356</v>
      </c>
      <c r="BC54" s="25">
        <v>2532</v>
      </c>
      <c r="BD54" s="25">
        <v>5400</v>
      </c>
      <c r="BE54" s="25">
        <v>2682</v>
      </c>
      <c r="BF54" s="25">
        <v>611</v>
      </c>
      <c r="BG54" s="25">
        <v>2879</v>
      </c>
      <c r="BH54" s="25">
        <v>16506</v>
      </c>
      <c r="BI54" s="25">
        <v>11957</v>
      </c>
      <c r="BJ54" s="25">
        <v>-200</v>
      </c>
      <c r="BK54" s="25">
        <v>-1100</v>
      </c>
      <c r="BL54" s="25">
        <v>739</v>
      </c>
      <c r="BM54" s="25">
        <v>-1239</v>
      </c>
      <c r="BN54" s="25">
        <v>11557</v>
      </c>
      <c r="BO54" s="25">
        <v>-57</v>
      </c>
      <c r="BP54" s="25">
        <v>-259</v>
      </c>
      <c r="BQ54" s="25">
        <v>-77</v>
      </c>
      <c r="BR54" s="26">
        <v>1757</v>
      </c>
      <c r="BS54" s="25">
        <v>955</v>
      </c>
      <c r="BT54" s="25">
        <v>441</v>
      </c>
      <c r="BU54" s="25">
        <v>-35</v>
      </c>
      <c r="BV54" s="25">
        <v>-1773</v>
      </c>
      <c r="BW54" s="24">
        <v>0</v>
      </c>
      <c r="BX54" s="24">
        <v>-925</v>
      </c>
      <c r="BY54" s="24">
        <v>1231</v>
      </c>
      <c r="BZ54" s="24">
        <v>-503</v>
      </c>
      <c r="CA54" s="24">
        <v>4590</v>
      </c>
      <c r="CB54" s="29">
        <f t="shared" si="0"/>
        <v>1454475</v>
      </c>
    </row>
    <row r="55" spans="1:80" ht="12.75">
      <c r="A55" s="47"/>
      <c r="B55" s="52" t="s">
        <v>131</v>
      </c>
      <c r="C55" s="38">
        <v>23.95</v>
      </c>
      <c r="D55" s="39">
        <v>0.73</v>
      </c>
      <c r="E55" s="40">
        <v>1.51</v>
      </c>
      <c r="F55" s="41">
        <v>2.05</v>
      </c>
      <c r="G55" s="41">
        <v>40.57</v>
      </c>
      <c r="H55" s="41">
        <v>11.68</v>
      </c>
      <c r="I55" s="41">
        <v>3.96</v>
      </c>
      <c r="J55" s="41">
        <v>2.51</v>
      </c>
      <c r="K55" s="41">
        <v>7.47</v>
      </c>
      <c r="L55" s="41">
        <v>0.66</v>
      </c>
      <c r="M55" s="41">
        <v>1.31</v>
      </c>
      <c r="N55" s="41">
        <v>3.44</v>
      </c>
      <c r="O55" s="22">
        <v>5.98</v>
      </c>
      <c r="P55" s="68">
        <v>6.37</v>
      </c>
      <c r="Q55" s="49">
        <v>4.59</v>
      </c>
      <c r="R55" s="94">
        <v>-1.35</v>
      </c>
      <c r="S55" s="48">
        <v>0.8568315187062983</v>
      </c>
      <c r="T55" s="67">
        <v>6.26782658300057</v>
      </c>
      <c r="U55" s="48">
        <v>0.07372941880812448</v>
      </c>
      <c r="V55" s="68">
        <v>2.3195409558986273</v>
      </c>
      <c r="W55" s="68">
        <v>1.7080863773486579</v>
      </c>
      <c r="X55" s="68">
        <v>2.441972779241504</v>
      </c>
      <c r="Y55" s="68">
        <v>2.3340167166062136</v>
      </c>
      <c r="Z55" s="68">
        <v>1.8214757871027762</v>
      </c>
      <c r="AA55" s="44">
        <v>2.23</v>
      </c>
      <c r="AB55" s="44">
        <v>0.84</v>
      </c>
      <c r="AC55" s="44">
        <v>2.79</v>
      </c>
      <c r="AD55" s="44">
        <v>0.95</v>
      </c>
      <c r="AE55" s="44">
        <v>0.54</v>
      </c>
      <c r="AF55" s="44">
        <v>1.93</v>
      </c>
      <c r="AG55" s="44">
        <v>1.04</v>
      </c>
      <c r="AH55" s="44">
        <v>3.16</v>
      </c>
      <c r="AI55" s="44">
        <v>2.86</v>
      </c>
      <c r="AJ55" s="44">
        <v>1</v>
      </c>
      <c r="AK55" s="44">
        <v>0.7</v>
      </c>
      <c r="AL55" s="44">
        <v>-0.07</v>
      </c>
      <c r="AM55" s="44">
        <v>1.91</v>
      </c>
      <c r="AN55" s="44">
        <v>0.27</v>
      </c>
      <c r="AO55" s="44">
        <v>0.67</v>
      </c>
      <c r="AP55" s="44">
        <v>-4.78</v>
      </c>
      <c r="AQ55" s="44">
        <v>4.04</v>
      </c>
      <c r="AR55" s="44">
        <v>2.49</v>
      </c>
      <c r="AS55" s="44">
        <v>2.27</v>
      </c>
      <c r="AT55" s="44">
        <v>2.43</v>
      </c>
      <c r="AU55" s="44">
        <v>1.71</v>
      </c>
      <c r="AV55" s="44">
        <v>0.69</v>
      </c>
      <c r="AW55" s="44">
        <v>1.93</v>
      </c>
      <c r="AX55" s="44">
        <v>1.9</v>
      </c>
      <c r="AY55" s="44">
        <v>2.89</v>
      </c>
      <c r="AZ55" s="25">
        <v>3.17</v>
      </c>
      <c r="BA55" s="25">
        <v>3.78</v>
      </c>
      <c r="BB55" s="25">
        <v>3.05</v>
      </c>
      <c r="BC55" s="25">
        <v>0.37</v>
      </c>
      <c r="BD55" s="25">
        <v>2.37</v>
      </c>
      <c r="BE55" s="25">
        <v>2.75</v>
      </c>
      <c r="BF55" s="25">
        <v>0.85</v>
      </c>
      <c r="BG55" s="25">
        <v>1.56</v>
      </c>
      <c r="BH55" s="25">
        <v>1.87</v>
      </c>
      <c r="BI55" s="25">
        <v>3.36</v>
      </c>
      <c r="BJ55" s="25">
        <v>-0.4</v>
      </c>
      <c r="BK55" s="25">
        <v>-2.24</v>
      </c>
      <c r="BL55" s="25">
        <v>1.77</v>
      </c>
      <c r="BM55" s="25">
        <v>-2.08</v>
      </c>
      <c r="BN55" s="25">
        <v>0.92</v>
      </c>
      <c r="BO55" s="25">
        <v>-0.19</v>
      </c>
      <c r="BP55" s="25">
        <v>-0.71</v>
      </c>
      <c r="BQ55" s="25">
        <v>-0.26</v>
      </c>
      <c r="BR55" s="26">
        <v>1.8</v>
      </c>
      <c r="BS55" s="25">
        <v>0.77</v>
      </c>
      <c r="BT55" s="25">
        <v>0.26</v>
      </c>
      <c r="BU55" s="25">
        <v>-0.04</v>
      </c>
      <c r="BV55" s="25">
        <v>-10.98</v>
      </c>
      <c r="BW55" s="24">
        <v>0</v>
      </c>
      <c r="BX55" s="24">
        <v>-9.11</v>
      </c>
      <c r="BY55" s="24">
        <v>1.05</v>
      </c>
      <c r="BZ55" s="24">
        <v>-4.32</v>
      </c>
      <c r="CA55" s="24">
        <v>0.81</v>
      </c>
      <c r="CB55" s="46">
        <f>CB54/CB7%</f>
        <v>1.5309743943238647</v>
      </c>
    </row>
    <row r="56" spans="1:80" ht="12.75">
      <c r="A56" s="36"/>
      <c r="B56" s="52" t="s">
        <v>132</v>
      </c>
      <c r="C56" s="38">
        <v>48.57994435914597</v>
      </c>
      <c r="D56" s="39">
        <v>1.2031673041312914</v>
      </c>
      <c r="E56" s="40">
        <v>4.690401019875596</v>
      </c>
      <c r="F56" s="41">
        <v>5.4786819659219645</v>
      </c>
      <c r="G56" s="41">
        <v>75.8792184724689</v>
      </c>
      <c r="H56" s="41">
        <v>24.85981308411215</v>
      </c>
      <c r="I56" s="41">
        <v>24.478948104630017</v>
      </c>
      <c r="J56" s="41">
        <v>6.247572733566351</v>
      </c>
      <c r="K56" s="41">
        <v>30.275151326141504</v>
      </c>
      <c r="L56" s="41">
        <v>1.3526412695827623</v>
      </c>
      <c r="M56" s="41">
        <v>8.548707753479125</v>
      </c>
      <c r="N56" s="41">
        <v>15.251392016800919</v>
      </c>
      <c r="O56" s="68">
        <v>15.24557956777996</v>
      </c>
      <c r="P56" s="68">
        <v>19.137986490833065</v>
      </c>
      <c r="Q56" s="68">
        <v>24.318084651560497</v>
      </c>
      <c r="R56" s="68">
        <v>-7.810900799357405</v>
      </c>
      <c r="S56" s="48">
        <v>6.503034311307198</v>
      </c>
      <c r="T56" s="67">
        <v>12.394876220451124</v>
      </c>
      <c r="U56" s="48">
        <v>0.49221691815376534</v>
      </c>
      <c r="V56" s="68">
        <v>17.27093891270079</v>
      </c>
      <c r="W56" s="68">
        <v>7.520118821957307</v>
      </c>
      <c r="X56" s="68">
        <v>5.657997508343177</v>
      </c>
      <c r="Y56" s="68">
        <v>19.6113074204947</v>
      </c>
      <c r="Z56" s="68">
        <v>16.387665198237887</v>
      </c>
      <c r="AA56" s="44">
        <v>18.24271344400385</v>
      </c>
      <c r="AB56" s="44">
        <v>5.214150897739922</v>
      </c>
      <c r="AC56" s="44">
        <v>8.951222027431164</v>
      </c>
      <c r="AD56" s="44">
        <v>4.285800802262866</v>
      </c>
      <c r="AE56" s="44">
        <v>4.8861480075901325</v>
      </c>
      <c r="AF56" s="44">
        <v>11.191452404516168</v>
      </c>
      <c r="AG56" s="44">
        <v>6.975247849780055</v>
      </c>
      <c r="AH56" s="44">
        <v>28.387096774193548</v>
      </c>
      <c r="AI56" s="44">
        <v>24.121861070936202</v>
      </c>
      <c r="AJ56" s="44">
        <v>8.368592282925679</v>
      </c>
      <c r="AK56" s="44">
        <v>5.095541401273886</v>
      </c>
      <c r="AL56" s="44">
        <v>-0.3362901486021751</v>
      </c>
      <c r="AM56" s="44">
        <v>11.157655888641619</v>
      </c>
      <c r="AN56" s="44">
        <v>2.989066087671575</v>
      </c>
      <c r="AO56" s="44">
        <v>5.672049829486204</v>
      </c>
      <c r="AP56" s="44">
        <v>-42.10432297249017</v>
      </c>
      <c r="AQ56" s="44">
        <v>15.841584158415841</v>
      </c>
      <c r="AR56" s="44">
        <v>17.341320850816132</v>
      </c>
      <c r="AS56" s="44">
        <v>15.770282588878759</v>
      </c>
      <c r="AT56" s="44">
        <v>10.03142761618188</v>
      </c>
      <c r="AU56" s="44">
        <v>5.107861060329068</v>
      </c>
      <c r="AV56" s="44">
        <v>4.260083732375043</v>
      </c>
      <c r="AW56" s="44">
        <v>8.351426067021778</v>
      </c>
      <c r="AX56" s="44">
        <v>10.061810154525386</v>
      </c>
      <c r="AY56" s="44">
        <v>14.342923307250373</v>
      </c>
      <c r="AZ56" s="95">
        <v>9.812704948264185</v>
      </c>
      <c r="BA56" s="95">
        <v>13.314530540185586</v>
      </c>
      <c r="BB56" s="95">
        <v>15.20144506400691</v>
      </c>
      <c r="BC56" s="95">
        <v>1.636621011059473</v>
      </c>
      <c r="BD56" s="95">
        <v>9.473684210526317</v>
      </c>
      <c r="BE56" s="95">
        <v>4.052890064223649</v>
      </c>
      <c r="BF56" s="95">
        <v>5.447574893009985</v>
      </c>
      <c r="BG56" s="95">
        <v>4.348679838076249</v>
      </c>
      <c r="BH56" s="95">
        <v>3.5827076726725746</v>
      </c>
      <c r="BI56" s="95">
        <v>16.682013505217924</v>
      </c>
      <c r="BJ56" s="95">
        <v>-1.5625</v>
      </c>
      <c r="BK56" s="95">
        <v>-6.2857142857142865</v>
      </c>
      <c r="BL56" s="95">
        <v>6.088317680013182</v>
      </c>
      <c r="BM56" s="95">
        <v>-4.791183294663573</v>
      </c>
      <c r="BN56" s="95">
        <v>2.4871735275381783</v>
      </c>
      <c r="BO56" s="95">
        <v>-0.408807286810586</v>
      </c>
      <c r="BP56" s="95">
        <v>-1.9042717447246524</v>
      </c>
      <c r="BQ56" s="95">
        <v>-0.5025125628140703</v>
      </c>
      <c r="BR56" s="95">
        <v>1.7612622546562682</v>
      </c>
      <c r="BS56" s="95">
        <v>1.3581353015629223</v>
      </c>
      <c r="BT56" s="95">
        <v>0.6262514378221786</v>
      </c>
      <c r="BU56" s="95">
        <v>-0.05275454065867812</v>
      </c>
      <c r="BV56" s="95">
        <v>-17.838816782372472</v>
      </c>
      <c r="BW56" s="44">
        <v>0</v>
      </c>
      <c r="BX56" s="44">
        <v>-7.061068702290077</v>
      </c>
      <c r="BY56" s="44">
        <v>1.2160306625440824</v>
      </c>
      <c r="BZ56" s="44">
        <v>-2.9591716672549713</v>
      </c>
      <c r="CA56" s="44">
        <v>1.1241651420636145</v>
      </c>
      <c r="CB56" s="46">
        <f>CB54/CB3%</f>
        <v>11.169422119721675</v>
      </c>
    </row>
    <row r="57" spans="1:80" ht="12.75">
      <c r="A57" s="96">
        <v>29</v>
      </c>
      <c r="B57" s="97" t="s">
        <v>133</v>
      </c>
      <c r="C57" s="98">
        <v>0</v>
      </c>
      <c r="D57" s="25">
        <v>48396.27</v>
      </c>
      <c r="E57" s="58">
        <v>238185</v>
      </c>
      <c r="F57" s="25">
        <v>697681</v>
      </c>
      <c r="G57" s="99">
        <v>16701</v>
      </c>
      <c r="H57" s="25">
        <v>511900</v>
      </c>
      <c r="I57" s="25">
        <v>80300</v>
      </c>
      <c r="J57" s="25">
        <v>157945</v>
      </c>
      <c r="K57" s="25">
        <v>54073</v>
      </c>
      <c r="L57" s="25">
        <v>224811</v>
      </c>
      <c r="M57" s="25">
        <v>49600</v>
      </c>
      <c r="N57" s="25">
        <v>108527</v>
      </c>
      <c r="O57" s="25">
        <v>245200</v>
      </c>
      <c r="P57" s="25">
        <v>267900</v>
      </c>
      <c r="Q57" s="25">
        <v>72929</v>
      </c>
      <c r="R57" s="25">
        <v>70227</v>
      </c>
      <c r="S57" s="25">
        <v>905761</v>
      </c>
      <c r="T57" s="25">
        <v>170611</v>
      </c>
      <c r="U57" s="25">
        <v>653504</v>
      </c>
      <c r="V57" s="25">
        <v>145040</v>
      </c>
      <c r="W57" s="25">
        <v>434200</v>
      </c>
      <c r="X57" s="25">
        <v>659897</v>
      </c>
      <c r="Y57" s="25">
        <v>97200</v>
      </c>
      <c r="Z57" s="25">
        <v>115700</v>
      </c>
      <c r="AA57" s="58">
        <v>42129</v>
      </c>
      <c r="AB57" s="25">
        <v>230060</v>
      </c>
      <c r="AC57" s="62">
        <v>119556</v>
      </c>
      <c r="AD57" s="25">
        <v>553324</v>
      </c>
      <c r="AE57" s="25">
        <v>350700</v>
      </c>
      <c r="AF57" s="25">
        <v>48942</v>
      </c>
      <c r="AG57" s="25">
        <v>69458</v>
      </c>
      <c r="AH57" s="25">
        <v>33300</v>
      </c>
      <c r="AI57" s="25">
        <v>107826</v>
      </c>
      <c r="AJ57" s="19">
        <v>78201</v>
      </c>
      <c r="AK57" s="25">
        <v>32800</v>
      </c>
      <c r="AL57" s="25">
        <v>169450</v>
      </c>
      <c r="AM57" s="25">
        <v>22046</v>
      </c>
      <c r="AN57" s="25">
        <v>850517</v>
      </c>
      <c r="AO57" s="25">
        <v>136892</v>
      </c>
      <c r="AP57" s="25">
        <v>19423</v>
      </c>
      <c r="AQ57" s="58">
        <v>820500</v>
      </c>
      <c r="AR57" s="58">
        <v>30116</v>
      </c>
      <c r="AS57" s="58">
        <v>16109</v>
      </c>
      <c r="AT57" s="58">
        <v>72411</v>
      </c>
      <c r="AU57" s="58">
        <v>147704</v>
      </c>
      <c r="AV57" s="58">
        <v>236184</v>
      </c>
      <c r="AW57" s="58">
        <v>71369</v>
      </c>
      <c r="AX57" s="58">
        <v>43900</v>
      </c>
      <c r="AY57" s="58">
        <v>121605</v>
      </c>
      <c r="AZ57" s="23">
        <v>105645</v>
      </c>
      <c r="BA57" s="23">
        <v>162225</v>
      </c>
      <c r="BB57" s="23">
        <v>127429</v>
      </c>
      <c r="BC57" s="23">
        <v>155010</v>
      </c>
      <c r="BD57" s="23">
        <v>55300</v>
      </c>
      <c r="BE57" s="23">
        <v>52901</v>
      </c>
      <c r="BF57" s="23">
        <v>8911</v>
      </c>
      <c r="BG57" s="23">
        <v>36205</v>
      </c>
      <c r="BH57" s="23">
        <v>452849</v>
      </c>
      <c r="BI57" s="23">
        <v>67225</v>
      </c>
      <c r="BJ57" s="23">
        <v>12826</v>
      </c>
      <c r="BK57" s="23">
        <v>18600</v>
      </c>
      <c r="BL57" s="23">
        <v>11501</v>
      </c>
      <c r="BM57" s="23">
        <v>18506</v>
      </c>
      <c r="BN57" s="23">
        <v>461257</v>
      </c>
      <c r="BO57" s="23">
        <v>13923</v>
      </c>
      <c r="BP57" s="23">
        <v>13758</v>
      </c>
      <c r="BQ57" s="23">
        <v>15093</v>
      </c>
      <c r="BR57" s="23">
        <v>0</v>
      </c>
      <c r="BS57" s="23">
        <v>0</v>
      </c>
      <c r="BT57" s="23">
        <v>69940</v>
      </c>
      <c r="BU57" s="23">
        <v>65403</v>
      </c>
      <c r="BV57" s="98">
        <v>0</v>
      </c>
      <c r="BW57" s="98">
        <v>0</v>
      </c>
      <c r="BX57" s="98">
        <v>0</v>
      </c>
      <c r="BY57" s="98">
        <v>0</v>
      </c>
      <c r="BZ57" s="98">
        <v>0</v>
      </c>
      <c r="CA57" s="98">
        <v>0</v>
      </c>
      <c r="CB57" s="29">
        <f>SUM(C57:CA57)</f>
        <v>12375317.27</v>
      </c>
    </row>
    <row r="58" spans="1:80" ht="12.75">
      <c r="A58" s="96">
        <v>30</v>
      </c>
      <c r="B58" s="97" t="s">
        <v>134</v>
      </c>
      <c r="C58" s="98">
        <v>0</v>
      </c>
      <c r="D58" s="62">
        <v>40964.62</v>
      </c>
      <c r="E58" s="99">
        <v>167944</v>
      </c>
      <c r="F58" s="62">
        <v>683085</v>
      </c>
      <c r="G58" s="62"/>
      <c r="H58" s="62">
        <v>434800</v>
      </c>
      <c r="I58" s="62">
        <v>70200</v>
      </c>
      <c r="J58" s="62">
        <v>139434</v>
      </c>
      <c r="K58" s="62">
        <v>62523</v>
      </c>
      <c r="L58" s="62">
        <v>214180</v>
      </c>
      <c r="M58" s="62">
        <v>41500</v>
      </c>
      <c r="N58" s="62">
        <v>97395</v>
      </c>
      <c r="O58" s="62">
        <v>229700</v>
      </c>
      <c r="P58" s="62">
        <v>274300</v>
      </c>
      <c r="Q58" s="62">
        <v>65615</v>
      </c>
      <c r="R58" s="62">
        <v>79387</v>
      </c>
      <c r="S58" s="62">
        <v>890969</v>
      </c>
      <c r="T58" s="62">
        <v>161192</v>
      </c>
      <c r="U58" s="62">
        <v>720206</v>
      </c>
      <c r="V58" s="62">
        <v>136403</v>
      </c>
      <c r="W58" s="62">
        <v>418847</v>
      </c>
      <c r="X58" s="62">
        <v>277308</v>
      </c>
      <c r="Y58" s="62">
        <v>88900</v>
      </c>
      <c r="Z58" s="62">
        <v>93200</v>
      </c>
      <c r="AA58" s="58">
        <v>37816</v>
      </c>
      <c r="AB58" s="25">
        <v>163538</v>
      </c>
      <c r="AC58" s="25">
        <v>111719</v>
      </c>
      <c r="AD58" s="25">
        <v>564956</v>
      </c>
      <c r="AE58" s="25">
        <v>339900</v>
      </c>
      <c r="AF58" s="25">
        <v>34134</v>
      </c>
      <c r="AG58" s="25">
        <v>67037</v>
      </c>
      <c r="AH58" s="25">
        <v>112600</v>
      </c>
      <c r="AI58" s="25">
        <v>90264</v>
      </c>
      <c r="AJ58" s="25">
        <v>71519</v>
      </c>
      <c r="AK58" s="25">
        <v>31200</v>
      </c>
      <c r="AL58" s="25">
        <v>162425</v>
      </c>
      <c r="AM58" s="25">
        <v>13038</v>
      </c>
      <c r="AN58" s="25">
        <v>821970</v>
      </c>
      <c r="AO58" s="25">
        <v>84030</v>
      </c>
      <c r="AP58" s="25">
        <v>18046</v>
      </c>
      <c r="AQ58" s="58">
        <v>694500</v>
      </c>
      <c r="AR58" s="58">
        <v>27052</v>
      </c>
      <c r="AS58" s="58">
        <v>14058</v>
      </c>
      <c r="AT58" s="58">
        <v>69656</v>
      </c>
      <c r="AU58" s="58">
        <v>142280</v>
      </c>
      <c r="AV58" s="58">
        <v>232430</v>
      </c>
      <c r="AW58" s="58">
        <v>69469</v>
      </c>
      <c r="AX58" s="58">
        <v>41500</v>
      </c>
      <c r="AY58" s="58">
        <v>103630</v>
      </c>
      <c r="AZ58" s="58">
        <v>78112</v>
      </c>
      <c r="BA58" s="58">
        <v>147930</v>
      </c>
      <c r="BB58" s="58">
        <v>114013</v>
      </c>
      <c r="BC58" s="22">
        <v>156363</v>
      </c>
      <c r="BD58" s="22">
        <v>27800</v>
      </c>
      <c r="BE58" s="22">
        <v>35555</v>
      </c>
      <c r="BF58" s="99">
        <v>8610</v>
      </c>
      <c r="BG58" s="99">
        <v>34746</v>
      </c>
      <c r="BH58" s="99">
        <v>437336</v>
      </c>
      <c r="BI58" s="99">
        <v>62783</v>
      </c>
      <c r="BJ58" s="99">
        <v>12816</v>
      </c>
      <c r="BK58" s="99">
        <v>18400</v>
      </c>
      <c r="BL58" s="99">
        <v>11746</v>
      </c>
      <c r="BM58" s="99">
        <v>18470</v>
      </c>
      <c r="BN58" s="99">
        <v>449348</v>
      </c>
      <c r="BO58" s="99">
        <v>13700</v>
      </c>
      <c r="BP58" s="98">
        <v>0</v>
      </c>
      <c r="BQ58" s="98">
        <v>0</v>
      </c>
      <c r="BR58" s="98">
        <v>0</v>
      </c>
      <c r="BS58" s="98">
        <v>0</v>
      </c>
      <c r="BT58" s="98">
        <v>0</v>
      </c>
      <c r="BU58" s="98">
        <v>0</v>
      </c>
      <c r="BV58" s="98">
        <v>0</v>
      </c>
      <c r="BW58" s="98">
        <v>0</v>
      </c>
      <c r="BX58" s="98">
        <v>0</v>
      </c>
      <c r="BY58" s="98">
        <v>0</v>
      </c>
      <c r="BZ58" s="98">
        <v>0</v>
      </c>
      <c r="CA58" s="98">
        <v>0</v>
      </c>
      <c r="CB58" s="29">
        <f>SUM(C58:CA58)</f>
        <v>11134547.620000001</v>
      </c>
    </row>
  </sheetData>
  <mergeCells count="3">
    <mergeCell ref="A1:A2"/>
    <mergeCell ref="B1:B2"/>
    <mergeCell ref="CB1:CB2"/>
  </mergeCells>
  <conditionalFormatting sqref="A30">
    <cfRule type="cellIs" priority="1" dxfId="0" operator="greaterThan" stopIfTrue="1">
      <formula>5</formula>
    </cfRule>
  </conditionalFormatting>
  <conditionalFormatting sqref="D23:N23">
    <cfRule type="cellIs" priority="2" dxfId="0" operator="greaterThan" stopIfTrue="1">
      <formula>100</formula>
    </cfRule>
  </conditionalFormatting>
  <conditionalFormatting sqref="O8:BV8">
    <cfRule type="cellIs" priority="3" dxfId="0" operator="lessThan" stopIfTrue="1">
      <formula>5.5</formula>
    </cfRule>
  </conditionalFormatting>
  <conditionalFormatting sqref="AZ27:BV29 AA27:AY27 U27 O25 S27">
    <cfRule type="cellIs" priority="4" dxfId="0" operator="greaterThan" stopIfTrue="1">
      <formula>90</formula>
    </cfRule>
  </conditionalFormatting>
  <conditionalFormatting sqref="BW31:CA31 O28 U31 S31">
    <cfRule type="cellIs" priority="5" dxfId="1" operator="lessThanOrEqual" stopIfTrue="1">
      <formula>5</formula>
    </cfRule>
    <cfRule type="cellIs" priority="6" dxfId="0" operator="greaterThan" stopIfTrue="1">
      <formula>5</formula>
    </cfRule>
  </conditionalFormatting>
  <conditionalFormatting sqref="BW46:CA46 AZ46:BV47 AA45:AY45 O43:P43">
    <cfRule type="cellIs" priority="7" dxfId="0" operator="greaterThan" stopIfTrue="1">
      <formula>30</formula>
    </cfRule>
  </conditionalFormatting>
  <conditionalFormatting sqref="BW47:CA47 AA46:AY46 U46 S46 O44:U44">
    <cfRule type="cellIs" priority="8" dxfId="0" operator="greaterThan" stopIfTrue="1">
      <formula>25</formula>
    </cfRule>
  </conditionalFormatting>
  <conditionalFormatting sqref="AA21:AY21 AA32:BV32 BW22:CA22 BW33:CA33 O31:P31 O19">
    <cfRule type="cellIs" priority="9" dxfId="0" operator="lessThan" stopIfTrue="1">
      <formula>1</formula>
    </cfRule>
    <cfRule type="cellIs" priority="10" dxfId="2" operator="greaterThanOrEqual" stopIfTrue="1">
      <formula>1</formula>
    </cfRule>
  </conditionalFormatting>
  <conditionalFormatting sqref="AA22:AY22 BW23:CA23 U22 P22 O20:O21 S22">
    <cfRule type="cellIs" priority="11" dxfId="0" operator="greaterThan" stopIfTrue="1">
      <formula>100</formula>
    </cfRule>
    <cfRule type="cellIs" priority="12" dxfId="2" operator="lessThanOrEqual" stopIfTrue="1">
      <formula>100</formula>
    </cfRule>
  </conditionalFormatting>
  <conditionalFormatting sqref="AA23:AY23 P23 S23 U23">
    <cfRule type="cellIs" priority="13" dxfId="0" operator="greaterThan" stopIfTrue="1">
      <formula>25</formula>
    </cfRule>
    <cfRule type="cellIs" priority="14" dxfId="2" operator="lessThanOrEqual" stopIfTrue="1">
      <formula>25</formula>
    </cfRule>
  </conditionalFormatting>
  <conditionalFormatting sqref="CA51 AA50:AY50 BW51 O48">
    <cfRule type="cellIs" priority="15" dxfId="3" operator="lessThan" stopIfTrue="1">
      <formula>100</formula>
    </cfRule>
  </conditionalFormatting>
  <conditionalFormatting sqref="O27 AA29:AY29">
    <cfRule type="cellIs" priority="16" dxfId="0" operator="greaterThan" stopIfTrue="1">
      <formula>80</formula>
    </cfRule>
  </conditionalFormatting>
  <conditionalFormatting sqref="BW24:CA24">
    <cfRule type="cellIs" priority="17" dxfId="2" operator="lessThanOrEqual" stopIfTrue="1">
      <formula>25</formula>
    </cfRule>
  </conditionalFormatting>
  <conditionalFormatting sqref="C9:CA9">
    <cfRule type="cellIs" priority="18" dxfId="1" operator="greaterThanOrEqual" stopIfTrue="1">
      <formula>11</formula>
    </cfRule>
    <cfRule type="cellIs" priority="19" dxfId="0" operator="lessThan" stopIfTrue="1">
      <formula>11</formula>
    </cfRule>
  </conditionalFormatting>
  <conditionalFormatting sqref="AZ55:BV55">
    <cfRule type="cellIs" priority="20" dxfId="0" operator="lessThan" stopIfTrue="1">
      <formula>0</formula>
    </cfRule>
  </conditionalFormatting>
  <conditionalFormatting sqref="BW15:CA15">
    <cfRule type="cellIs" priority="21" dxfId="1" operator="lessThan" stopIfTrue="1">
      <formula>15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Chaitra 2066 (Mid April, 2010)&amp;Rin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dcterms:created xsi:type="dcterms:W3CDTF">2010-09-08T10:33:51Z</dcterms:created>
  <dcterms:modified xsi:type="dcterms:W3CDTF">2010-09-08T10:34:54Z</dcterms:modified>
  <cp:category/>
  <cp:version/>
  <cp:contentType/>
  <cp:contentStatus/>
</cp:coreProperties>
</file>