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7740" windowHeight="8325" tabRatio="879" activeTab="0"/>
  </bookViews>
  <sheets>
    <sheet name="FY 2073-74" sheetId="1" r:id="rId1"/>
  </sheets>
  <definedNames>
    <definedName name="_xlfn.IFERROR" hidden="1">#NAME?</definedName>
    <definedName name="_xlnm.Print_Area" localSheetId="0">'FY 2073-74'!$A$1:$Q$48</definedName>
  </definedNames>
  <calcPr calcMode="manual" fullCalcOnLoad="1"/>
</workbook>
</file>

<file path=xl/sharedStrings.xml><?xml version="1.0" encoding="utf-8"?>
<sst xmlns="http://schemas.openxmlformats.org/spreadsheetml/2006/main" count="112" uniqueCount="64">
  <si>
    <t>Banks</t>
  </si>
  <si>
    <t>Note :</t>
  </si>
  <si>
    <t xml:space="preserve">Solvency </t>
  </si>
  <si>
    <t>Liquidity</t>
  </si>
  <si>
    <t>Nabil Bank Ltd.</t>
  </si>
  <si>
    <t>Nepal Bank Ltd.</t>
  </si>
  <si>
    <t>Rastriya Banijya Bank Ltd.</t>
  </si>
  <si>
    <t>Nepal Investment Bank Ltd.</t>
  </si>
  <si>
    <t>Himalayan Bank Ltd.</t>
  </si>
  <si>
    <t>Nepal Bangladesh Bank Ltd.</t>
  </si>
  <si>
    <t>Nepal SBI Bank Ltd.</t>
  </si>
  <si>
    <t>Everest Bank Ltd.</t>
  </si>
  <si>
    <t>Bank of Kathmandu Ltd.</t>
  </si>
  <si>
    <t>Machhapuchhre Bank Ltd.</t>
  </si>
  <si>
    <t>Kumari Bank Ltd.</t>
  </si>
  <si>
    <t>Laxmi Bank Ltd.</t>
  </si>
  <si>
    <t>Siddharth Bank Ltd.</t>
  </si>
  <si>
    <t>Agriculture Dev. Bank Ltd.</t>
  </si>
  <si>
    <t>Prime Commercial Bank Ltd.</t>
  </si>
  <si>
    <t>Sunrise Bank Ltd.</t>
  </si>
  <si>
    <t>NMB Bank Ltd.</t>
  </si>
  <si>
    <t>S. No.</t>
  </si>
  <si>
    <t>Key Financial Indicators of  Commercial Banks (Provisional)</t>
  </si>
  <si>
    <t xml:space="preserve">Standard Chartered Bank Nepal Ltd. </t>
  </si>
  <si>
    <t>Sub Total</t>
  </si>
  <si>
    <t>Grand Total</t>
  </si>
  <si>
    <t># After Supervisory Review</t>
  </si>
  <si>
    <t>Janata Bank Nepal Ltd.</t>
  </si>
  <si>
    <t>Mega Bank Nepal Ltd.</t>
  </si>
  <si>
    <t>Civil Bank Ltd.</t>
  </si>
  <si>
    <t>Century Commercial Bank Ltd.</t>
  </si>
  <si>
    <t>Sanima Bank Ltd.</t>
  </si>
  <si>
    <r>
      <t xml:space="preserve">CCAR#
</t>
    </r>
    <r>
      <rPr>
        <b/>
        <i/>
        <sz val="8"/>
        <rFont val="Tahoma"/>
        <family val="2"/>
      </rPr>
      <t>(In %)</t>
    </r>
  </si>
  <si>
    <r>
      <t xml:space="preserve">CAR#
</t>
    </r>
    <r>
      <rPr>
        <b/>
        <i/>
        <sz val="8"/>
        <rFont val="Tahoma"/>
        <family val="2"/>
      </rPr>
      <t>(In %)</t>
    </r>
  </si>
  <si>
    <r>
      <t xml:space="preserve">Net Liquidity   </t>
    </r>
    <r>
      <rPr>
        <b/>
        <i/>
        <sz val="8"/>
        <rFont val="Tahoma"/>
        <family val="2"/>
      </rPr>
      <t>(In %)</t>
    </r>
  </si>
  <si>
    <r>
      <t xml:space="preserve">CD Ratio
</t>
    </r>
    <r>
      <rPr>
        <b/>
        <i/>
        <sz val="8"/>
        <rFont val="Tahoma"/>
        <family val="2"/>
      </rPr>
      <t>(In %)</t>
    </r>
  </si>
  <si>
    <r>
      <t xml:space="preserve">SLR
</t>
    </r>
    <r>
      <rPr>
        <b/>
        <i/>
        <sz val="8"/>
        <rFont val="Tahoma"/>
        <family val="2"/>
      </rPr>
      <t>(In %)</t>
    </r>
  </si>
  <si>
    <r>
      <t xml:space="preserve">NPL*
</t>
    </r>
    <r>
      <rPr>
        <b/>
        <i/>
        <sz val="8"/>
        <rFont val="Tahoma"/>
        <family val="2"/>
      </rPr>
      <t>(In %)</t>
    </r>
  </si>
  <si>
    <r>
      <t xml:space="preserve">Total Deposit
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</si>
  <si>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LCY Deposit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</si>
  <si>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Total Loan                   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</si>
  <si>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LCY Loan                   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</si>
  <si>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Total Capital
Fund              </t>
    </r>
    <r>
      <rPr>
        <b/>
        <i/>
        <sz val="8"/>
        <rFont val="Tahoma"/>
        <family val="2"/>
      </rPr>
      <t xml:space="preserve">(Rs. In Million)  </t>
    </r>
  </si>
  <si>
    <t>Net Liquidity % = Net Liquid Assets to Total Deposits. Minimum Required 20%</t>
  </si>
  <si>
    <r>
      <t xml:space="preserve">CD Ratio*
</t>
    </r>
    <r>
      <rPr>
        <b/>
        <i/>
        <sz val="8"/>
        <rFont val="Tahoma"/>
        <family val="2"/>
      </rPr>
      <t>(In %)</t>
    </r>
  </si>
  <si>
    <r>
      <t xml:space="preserve">Core Capital           </t>
    </r>
    <r>
      <rPr>
        <b/>
        <i/>
        <sz val="8"/>
        <rFont val="Tahoma"/>
        <family val="2"/>
      </rPr>
      <t xml:space="preserve">(Rs. In Million) </t>
    </r>
  </si>
  <si>
    <t>NPL% = Non Performing Loan to Total Loan</t>
  </si>
  <si>
    <t>GlobalIME Bank Ltd.</t>
  </si>
  <si>
    <t>NIC Asia Bank Ltd.</t>
  </si>
  <si>
    <t>SLR%= Statutory Liquidity Reserve and minimum requirement 12%</t>
  </si>
  <si>
    <r>
      <t xml:space="preserve">Average of Productive Sector
</t>
    </r>
    <r>
      <rPr>
        <b/>
        <i/>
        <sz val="8"/>
        <rFont val="Tahoma"/>
        <family val="2"/>
      </rPr>
      <t>(In %)</t>
    </r>
  </si>
  <si>
    <r>
      <t xml:space="preserve">Average of Agri and Energy
</t>
    </r>
    <r>
      <rPr>
        <b/>
        <i/>
        <sz val="8"/>
        <rFont val="Tahoma"/>
        <family val="2"/>
      </rPr>
      <t>(In %)</t>
    </r>
  </si>
  <si>
    <t>Agri and Energy= Agriculture and energy related loan</t>
  </si>
  <si>
    <t>Productive Sector= Agriculture, energy, tourism and cottage &amp; small industries related loan</t>
  </si>
  <si>
    <t>Core Capital = Tier I capital</t>
  </si>
  <si>
    <t>Total Capital Fund = Tier I and tier II capital</t>
  </si>
  <si>
    <t>Nepal Credit and Commerce Bank Ltd.</t>
  </si>
  <si>
    <t>Citizens Bank International Ltd.</t>
  </si>
  <si>
    <t>Prabhu Bank Ltd.</t>
  </si>
  <si>
    <t>CD Ratio %= LCY Credit to Core Capital and LCY Deposit (as published in form No. 9.14). Should Not Exceed 80% .  Industrial average is calculated taking average of individual bank's average CD ratio</t>
  </si>
  <si>
    <t>Bank of Kathmandu Lumbini Ltd.</t>
  </si>
  <si>
    <t>As on Asoj end, 2073 (Mid- Oct 2016)</t>
  </si>
  <si>
    <t>CAR %= Total Capital Fund to Total Risk Weighted Exposures.</t>
  </si>
  <si>
    <t xml:space="preserve">CCAR %= Core capital to total risk weighted exposures.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</si>
</sst>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0000000"/>
    <numFmt numFmtId="179" formatCode="0.00000000000"/>
    <numFmt numFmtId="180" formatCode="0.000000000000"/>
    <numFmt numFmtId="181" formatCode="0.0000000000000"/>
    <numFmt numFmtId="182" formatCode="&quot;$&quot;#,##0.00"/>
    <numFmt numFmtId="183" formatCode="[$-409]dddd\,\ mmmm\ dd\,\ yyyy"/>
    <numFmt numFmtId="184" formatCode="[$-409]h:mm:ss\ AM/PM"/>
    <numFmt numFmtId="185" formatCode="0_);\(0\)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_(* #,##0.000_);_(* \(#,##0.000\);_(* &quot;-&quot;??_);_(@_)"/>
    <numFmt numFmtId="195" formatCode="_(* #,##0.0000_);_(* \(#,##0.0000\);_(* &quot;-&quot;??_);_(@_)"/>
    <numFmt numFmtId="196" formatCode="0.00000000000000%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homa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indent="1"/>
    </xf>
    <xf numFmtId="1" fontId="3" fillId="0" borderId="10" xfId="61" applyNumberFormat="1" applyFont="1" applyFill="1" applyBorder="1" applyAlignment="1">
      <alignment horizontal="right" vertical="center" indent="1"/>
    </xf>
    <xf numFmtId="2" fontId="3" fillId="0" borderId="10" xfId="61" applyNumberFormat="1" applyFont="1" applyFill="1" applyBorder="1" applyAlignment="1">
      <alignment horizontal="right" vertical="center" indent="1"/>
    </xf>
    <xf numFmtId="0" fontId="3" fillId="33" borderId="0" xfId="0" applyFont="1" applyFill="1" applyAlignment="1">
      <alignment vertical="center"/>
    </xf>
    <xf numFmtId="0" fontId="6" fillId="0" borderId="0" xfId="0" applyFont="1" applyFill="1" applyBorder="1" applyAlignment="1" quotePrefix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indent="1"/>
    </xf>
    <xf numFmtId="1" fontId="4" fillId="0" borderId="10" xfId="61" applyNumberFormat="1" applyFont="1" applyFill="1" applyBorder="1" applyAlignment="1">
      <alignment horizontal="right" vertical="center" indent="1"/>
    </xf>
    <xf numFmtId="2" fontId="4" fillId="0" borderId="10" xfId="61" applyNumberFormat="1" applyFont="1" applyFill="1" applyBorder="1" applyAlignment="1">
      <alignment horizontal="right" vertical="center" indent="1"/>
    </xf>
    <xf numFmtId="1" fontId="3" fillId="0" borderId="0" xfId="0" applyNumberFormat="1" applyFont="1" applyFill="1" applyBorder="1" applyAlignment="1">
      <alignment vertical="center"/>
    </xf>
    <xf numFmtId="1" fontId="3" fillId="33" borderId="10" xfId="61" applyNumberFormat="1" applyFont="1" applyFill="1" applyBorder="1" applyAlignment="1">
      <alignment horizontal="right" vertical="center" indent="1"/>
    </xf>
    <xf numFmtId="10" fontId="3" fillId="0" borderId="0" xfId="0" applyNumberFormat="1" applyFont="1" applyFill="1" applyBorder="1" applyAlignment="1">
      <alignment vertical="center"/>
    </xf>
    <xf numFmtId="2" fontId="3" fillId="33" borderId="10" xfId="61" applyNumberFormat="1" applyFont="1" applyFill="1" applyBorder="1" applyAlignment="1">
      <alignment horizontal="right" vertical="center" indent="1"/>
    </xf>
    <xf numFmtId="2" fontId="4" fillId="33" borderId="10" xfId="61" applyNumberFormat="1" applyFont="1" applyFill="1" applyBorder="1" applyAlignment="1">
      <alignment horizontal="right" vertical="center" indent="1"/>
    </xf>
    <xf numFmtId="0" fontId="3" fillId="33" borderId="0" xfId="0" applyFont="1" applyFill="1" applyBorder="1" applyAlignment="1">
      <alignment vertical="center"/>
    </xf>
    <xf numFmtId="2" fontId="3" fillId="33" borderId="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indent="1"/>
    </xf>
    <xf numFmtId="2" fontId="3" fillId="0" borderId="0" xfId="61" applyNumberFormat="1" applyFont="1" applyFill="1" applyBorder="1" applyAlignment="1">
      <alignment horizontal="right" vertical="center" indent="1"/>
    </xf>
    <xf numFmtId="43" fontId="3" fillId="0" borderId="0" xfId="42" applyFont="1" applyFill="1" applyAlignment="1">
      <alignment vertical="center"/>
    </xf>
    <xf numFmtId="1" fontId="45" fillId="0" borderId="10" xfId="61" applyNumberFormat="1" applyFont="1" applyFill="1" applyBorder="1" applyAlignment="1">
      <alignment horizontal="right" vertical="center" inden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Percent 2 10 2" xfId="63"/>
    <cellStyle name="Title" xfId="64"/>
    <cellStyle name="Total" xfId="65"/>
    <cellStyle name="Warning Text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view="pageBreakPreview" zoomScale="85" zoomScaleNormal="90" zoomScaleSheetLayoutView="85" workbookViewId="0" topLeftCell="A1">
      <selection activeCell="I59" sqref="I59"/>
    </sheetView>
  </sheetViews>
  <sheetFormatPr defaultColWidth="9.140625" defaultRowHeight="12.75"/>
  <cols>
    <col min="1" max="1" width="1.57421875" style="1" customWidth="1"/>
    <col min="2" max="2" width="5.57421875" style="1" customWidth="1"/>
    <col min="3" max="3" width="36.7109375" style="1" bestFit="1" customWidth="1"/>
    <col min="4" max="4" width="12.7109375" style="1" customWidth="1"/>
    <col min="5" max="5" width="14.140625" style="1" bestFit="1" customWidth="1"/>
    <col min="6" max="7" width="10.7109375" style="1" bestFit="1" customWidth="1"/>
    <col min="8" max="8" width="13.140625" style="1" customWidth="1"/>
    <col min="9" max="9" width="12.421875" style="1" bestFit="1" customWidth="1"/>
    <col min="10" max="11" width="12.8515625" style="1" customWidth="1"/>
    <col min="12" max="12" width="11.7109375" style="6" customWidth="1"/>
    <col min="13" max="13" width="10.57421875" style="1" bestFit="1" customWidth="1"/>
    <col min="14" max="14" width="8.7109375" style="1" bestFit="1" customWidth="1"/>
    <col min="15" max="15" width="8.00390625" style="6" bestFit="1" customWidth="1"/>
    <col min="16" max="16" width="14.8515625" style="1" customWidth="1"/>
    <col min="17" max="17" width="11.00390625" style="1" customWidth="1"/>
    <col min="18" max="18" width="12.00390625" style="1" customWidth="1"/>
    <col min="19" max="19" width="36.28125" style="1" customWidth="1"/>
    <col min="20" max="20" width="15.421875" style="1" customWidth="1"/>
    <col min="21" max="21" width="15.57421875" style="1" customWidth="1"/>
    <col min="22" max="22" width="11.140625" style="1" customWidth="1"/>
    <col min="23" max="23" width="9.140625" style="1" customWidth="1"/>
    <col min="24" max="24" width="11.421875" style="1" bestFit="1" customWidth="1"/>
    <col min="25" max="25" width="13.421875" style="1" customWidth="1"/>
    <col min="26" max="26" width="12.421875" style="1" customWidth="1"/>
    <col min="27" max="27" width="11.7109375" style="1" customWidth="1"/>
    <col min="28" max="34" width="9.140625" style="1" customWidth="1"/>
    <col min="35" max="16384" width="9.140625" style="1" customWidth="1"/>
  </cols>
  <sheetData>
    <row r="1" spans="2:17" ht="23.25">
      <c r="B1" s="44" t="s">
        <v>22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5">
      <c r="A2" s="45" t="s">
        <v>61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33" ht="12.75">
      <c r="B3" s="46" t="s">
        <v>21</v>
      </c>
      <c r="C3" s="30" t="s">
        <v>0</v>
      </c>
      <c r="D3" s="40" t="s">
        <v>2</v>
      </c>
      <c r="E3" s="41"/>
      <c r="F3" s="41"/>
      <c r="G3" s="42"/>
      <c r="H3" s="40" t="s">
        <v>3</v>
      </c>
      <c r="I3" s="41"/>
      <c r="J3" s="41"/>
      <c r="K3" s="41"/>
      <c r="L3" s="41"/>
      <c r="M3" s="41"/>
      <c r="N3" s="42"/>
      <c r="O3" s="36" t="s">
        <v>37</v>
      </c>
      <c r="P3" s="36" t="s">
        <v>50</v>
      </c>
      <c r="Q3" s="36" t="s">
        <v>51</v>
      </c>
      <c r="R3" s="38" t="s">
        <v>21</v>
      </c>
      <c r="S3" s="39" t="s">
        <v>0</v>
      </c>
      <c r="T3" s="40" t="s">
        <v>2</v>
      </c>
      <c r="U3" s="41"/>
      <c r="V3" s="41"/>
      <c r="W3" s="42"/>
      <c r="X3" s="40" t="s">
        <v>3</v>
      </c>
      <c r="Y3" s="41"/>
      <c r="Z3" s="41"/>
      <c r="AA3" s="41"/>
      <c r="AB3" s="41"/>
      <c r="AC3" s="41"/>
      <c r="AD3" s="42"/>
      <c r="AE3" s="43" t="s">
        <v>37</v>
      </c>
      <c r="AF3" s="29" t="s">
        <v>50</v>
      </c>
      <c r="AG3" s="29" t="s">
        <v>51</v>
      </c>
    </row>
    <row r="4" spans="2:33" ht="46.5">
      <c r="B4" s="47"/>
      <c r="C4" s="32"/>
      <c r="D4" s="28" t="s">
        <v>45</v>
      </c>
      <c r="E4" s="28" t="s">
        <v>42</v>
      </c>
      <c r="F4" s="28" t="s">
        <v>32</v>
      </c>
      <c r="G4" s="28" t="s">
        <v>33</v>
      </c>
      <c r="H4" s="28" t="s">
        <v>38</v>
      </c>
      <c r="I4" s="28" t="s">
        <v>39</v>
      </c>
      <c r="J4" s="28" t="s">
        <v>40</v>
      </c>
      <c r="K4" s="28" t="s">
        <v>41</v>
      </c>
      <c r="L4" s="28" t="s">
        <v>44</v>
      </c>
      <c r="M4" s="28" t="s">
        <v>34</v>
      </c>
      <c r="N4" s="28" t="s">
        <v>36</v>
      </c>
      <c r="O4" s="37"/>
      <c r="P4" s="37"/>
      <c r="Q4" s="37"/>
      <c r="R4" s="38"/>
      <c r="S4" s="39"/>
      <c r="T4" s="8" t="s">
        <v>45</v>
      </c>
      <c r="U4" s="8" t="s">
        <v>42</v>
      </c>
      <c r="V4" s="8" t="s">
        <v>32</v>
      </c>
      <c r="W4" s="8" t="s">
        <v>33</v>
      </c>
      <c r="X4" s="8" t="s">
        <v>38</v>
      </c>
      <c r="Y4" s="8" t="s">
        <v>39</v>
      </c>
      <c r="Z4" s="8" t="s">
        <v>40</v>
      </c>
      <c r="AA4" s="8" t="s">
        <v>41</v>
      </c>
      <c r="AB4" s="27" t="s">
        <v>35</v>
      </c>
      <c r="AC4" s="8" t="s">
        <v>34</v>
      </c>
      <c r="AD4" s="8" t="s">
        <v>36</v>
      </c>
      <c r="AE4" s="43"/>
      <c r="AF4" s="29"/>
      <c r="AG4" s="29"/>
    </row>
    <row r="5" spans="2:33" ht="12.75">
      <c r="B5" s="2">
        <v>1</v>
      </c>
      <c r="C5" s="3" t="s">
        <v>5</v>
      </c>
      <c r="D5" s="4">
        <v>7928.273999999999</v>
      </c>
      <c r="E5" s="4">
        <v>8824.731</v>
      </c>
      <c r="F5" s="5">
        <v>10.893082619631105</v>
      </c>
      <c r="G5" s="5">
        <v>12.124773169925742</v>
      </c>
      <c r="H5" s="4">
        <v>86223.77174342002</v>
      </c>
      <c r="I5" s="4">
        <v>84728.74645145002</v>
      </c>
      <c r="J5" s="4">
        <v>66031.26969885998</v>
      </c>
      <c r="K5" s="4">
        <v>66027.05140333998</v>
      </c>
      <c r="L5" s="18">
        <v>70.64</v>
      </c>
      <c r="M5" s="5">
        <v>24.25</v>
      </c>
      <c r="N5" s="18">
        <v>26.076354830211585</v>
      </c>
      <c r="O5" s="18">
        <v>2.9612070312589687</v>
      </c>
      <c r="P5" s="30">
        <v>24.36</v>
      </c>
      <c r="Q5" s="33">
        <v>15.82</v>
      </c>
      <c r="R5" s="2">
        <v>1</v>
      </c>
      <c r="S5" s="3" t="s">
        <v>5</v>
      </c>
      <c r="T5" s="25" t="e">
        <f>D5-#REF!</f>
        <v>#REF!</v>
      </c>
      <c r="U5" s="25" t="e">
        <f>E5-#REF!</f>
        <v>#REF!</v>
      </c>
      <c r="V5" s="25" t="e">
        <f>F5-#REF!</f>
        <v>#REF!</v>
      </c>
      <c r="W5" s="25" t="e">
        <f>G5-#REF!</f>
        <v>#REF!</v>
      </c>
      <c r="X5" s="25" t="e">
        <f>H5-#REF!</f>
        <v>#REF!</v>
      </c>
      <c r="Y5" s="25" t="e">
        <f>I5-#REF!</f>
        <v>#REF!</v>
      </c>
      <c r="Z5" s="25" t="e">
        <f>J5-#REF!</f>
        <v>#REF!</v>
      </c>
      <c r="AA5" s="25" t="e">
        <f>K5-#REF!</f>
        <v>#REF!</v>
      </c>
      <c r="AB5" s="25" t="e">
        <f>L5-#REF!</f>
        <v>#REF!</v>
      </c>
      <c r="AC5" s="25" t="e">
        <f>M5-#REF!</f>
        <v>#REF!</v>
      </c>
      <c r="AD5" s="25" t="e">
        <f>N5-#REF!</f>
        <v>#REF!</v>
      </c>
      <c r="AE5" s="25" t="e">
        <f>O5-#REF!</f>
        <v>#REF!</v>
      </c>
      <c r="AF5" s="25"/>
      <c r="AG5" s="25"/>
    </row>
    <row r="6" spans="2:33" ht="12.75">
      <c r="B6" s="2">
        <v>2</v>
      </c>
      <c r="C6" s="3" t="s">
        <v>6</v>
      </c>
      <c r="D6" s="4">
        <v>9193.54592331792</v>
      </c>
      <c r="E6" s="4">
        <v>10422.035558467589</v>
      </c>
      <c r="F6" s="5">
        <v>10.173950455505693</v>
      </c>
      <c r="G6" s="5">
        <v>11.53344686607067</v>
      </c>
      <c r="H6" s="4">
        <v>146595.45</v>
      </c>
      <c r="I6" s="4">
        <v>145283.83000000002</v>
      </c>
      <c r="J6" s="4">
        <v>85989.4</v>
      </c>
      <c r="K6" s="4">
        <v>85971.01</v>
      </c>
      <c r="L6" s="5">
        <v>54.73</v>
      </c>
      <c r="M6" s="5">
        <v>36.370000000000005</v>
      </c>
      <c r="N6" s="5">
        <v>44.414683573687846</v>
      </c>
      <c r="O6" s="5">
        <v>3.303825820391817</v>
      </c>
      <c r="P6" s="31"/>
      <c r="Q6" s="34"/>
      <c r="R6" s="2">
        <v>2</v>
      </c>
      <c r="S6" s="3" t="s">
        <v>6</v>
      </c>
      <c r="T6" s="25" t="e">
        <f>D6-#REF!</f>
        <v>#REF!</v>
      </c>
      <c r="U6" s="25" t="e">
        <f>E6-#REF!</f>
        <v>#REF!</v>
      </c>
      <c r="V6" s="25" t="e">
        <f>F6-#REF!</f>
        <v>#REF!</v>
      </c>
      <c r="W6" s="25" t="e">
        <f>G6-#REF!</f>
        <v>#REF!</v>
      </c>
      <c r="X6" s="25" t="e">
        <f>H6-#REF!</f>
        <v>#REF!</v>
      </c>
      <c r="Y6" s="25" t="e">
        <f>I6-#REF!</f>
        <v>#REF!</v>
      </c>
      <c r="Z6" s="25" t="e">
        <f>J6-#REF!</f>
        <v>#REF!</v>
      </c>
      <c r="AA6" s="25" t="e">
        <f>K6-#REF!</f>
        <v>#REF!</v>
      </c>
      <c r="AB6" s="25" t="e">
        <f>L6-#REF!</f>
        <v>#REF!</v>
      </c>
      <c r="AC6" s="25" t="e">
        <f>M6-#REF!</f>
        <v>#REF!</v>
      </c>
      <c r="AD6" s="25" t="e">
        <f>N6-#REF!</f>
        <v>#REF!</v>
      </c>
      <c r="AE6" s="25" t="e">
        <f>O6-#REF!</f>
        <v>#REF!</v>
      </c>
      <c r="AF6" s="25"/>
      <c r="AG6" s="25"/>
    </row>
    <row r="7" spans="2:33" ht="12.75">
      <c r="B7" s="2">
        <v>3</v>
      </c>
      <c r="C7" s="3" t="s">
        <v>17</v>
      </c>
      <c r="D7" s="4">
        <v>19006.588172429998</v>
      </c>
      <c r="E7" s="4">
        <v>21395.357341109997</v>
      </c>
      <c r="F7" s="5">
        <v>14.841251329748456</v>
      </c>
      <c r="G7" s="5">
        <v>16.706516325207215</v>
      </c>
      <c r="H7" s="4">
        <v>85664.68536463002</v>
      </c>
      <c r="I7" s="4">
        <v>84908.76805070002</v>
      </c>
      <c r="J7" s="4">
        <v>84792.75887619</v>
      </c>
      <c r="K7" s="4">
        <v>84792.75887619</v>
      </c>
      <c r="L7" s="18">
        <v>80</v>
      </c>
      <c r="M7" s="5">
        <v>22.63</v>
      </c>
      <c r="N7" s="18">
        <v>18.332387085619153</v>
      </c>
      <c r="O7" s="18">
        <v>3.8290963814028087</v>
      </c>
      <c r="P7" s="31"/>
      <c r="Q7" s="34"/>
      <c r="R7" s="2">
        <v>3</v>
      </c>
      <c r="S7" s="3" t="s">
        <v>17</v>
      </c>
      <c r="T7" s="25" t="e">
        <f>D7-#REF!</f>
        <v>#REF!</v>
      </c>
      <c r="U7" s="25" t="e">
        <f>E7-#REF!</f>
        <v>#REF!</v>
      </c>
      <c r="V7" s="25" t="e">
        <f>F7-#REF!</f>
        <v>#REF!</v>
      </c>
      <c r="W7" s="25" t="e">
        <f>G7-#REF!</f>
        <v>#REF!</v>
      </c>
      <c r="X7" s="25" t="e">
        <f>H7-#REF!</f>
        <v>#REF!</v>
      </c>
      <c r="Y7" s="25" t="e">
        <f>I7-#REF!</f>
        <v>#REF!</v>
      </c>
      <c r="Z7" s="25" t="e">
        <f>J7-#REF!</f>
        <v>#REF!</v>
      </c>
      <c r="AA7" s="25" t="e">
        <f>K7-#REF!</f>
        <v>#REF!</v>
      </c>
      <c r="AB7" s="25" t="e">
        <f>L7-#REF!</f>
        <v>#REF!</v>
      </c>
      <c r="AC7" s="25" t="e">
        <f>M7-#REF!</f>
        <v>#REF!</v>
      </c>
      <c r="AD7" s="25" t="e">
        <f>N7-#REF!</f>
        <v>#REF!</v>
      </c>
      <c r="AE7" s="25" t="e">
        <f>O7-#REF!</f>
        <v>#REF!</v>
      </c>
      <c r="AF7" s="25"/>
      <c r="AG7" s="25"/>
    </row>
    <row r="8" spans="2:33" ht="12.75">
      <c r="B8" s="2"/>
      <c r="C8" s="12" t="s">
        <v>24</v>
      </c>
      <c r="D8" s="26">
        <f>SUM(D5:D7)</f>
        <v>36128.40809574792</v>
      </c>
      <c r="E8" s="26">
        <f>SUM(E5:E7)</f>
        <v>40642.123899577586</v>
      </c>
      <c r="F8" s="14">
        <f>0.124062150689856*100</f>
        <v>12.4062150689856</v>
      </c>
      <c r="G8" s="14">
        <f>0.139561900602496*100</f>
        <v>13.956190060249599</v>
      </c>
      <c r="H8" s="26">
        <v>318483.9071080501</v>
      </c>
      <c r="I8" s="26">
        <v>314921.34450215</v>
      </c>
      <c r="J8" s="26">
        <v>236813.42857504997</v>
      </c>
      <c r="K8" s="26">
        <v>236790.82027952996</v>
      </c>
      <c r="L8" s="19">
        <f>((AVERAGE(L5:L7)))</f>
        <v>68.45666666666666</v>
      </c>
      <c r="M8" s="14">
        <f>0.294246034859881*100</f>
        <v>29.4246034859881</v>
      </c>
      <c r="N8" s="14">
        <v>32.26108989614895</v>
      </c>
      <c r="O8" s="19">
        <v>3.515778322448303</v>
      </c>
      <c r="P8" s="31"/>
      <c r="Q8" s="34"/>
      <c r="R8" s="2"/>
      <c r="S8" s="12" t="s">
        <v>24</v>
      </c>
      <c r="T8" s="25" t="e">
        <f>D8-#REF!</f>
        <v>#REF!</v>
      </c>
      <c r="U8" s="25" t="e">
        <f>E8-#REF!</f>
        <v>#REF!</v>
      </c>
      <c r="V8" s="25" t="e">
        <f>F8-#REF!</f>
        <v>#REF!</v>
      </c>
      <c r="W8" s="25" t="e">
        <f>G8-#REF!</f>
        <v>#REF!</v>
      </c>
      <c r="X8" s="25" t="e">
        <f>H8-#REF!</f>
        <v>#REF!</v>
      </c>
      <c r="Y8" s="25" t="e">
        <f>I8-#REF!</f>
        <v>#REF!</v>
      </c>
      <c r="Z8" s="25" t="e">
        <f>J8-#REF!</f>
        <v>#REF!</v>
      </c>
      <c r="AA8" s="25" t="e">
        <f>K8-#REF!</f>
        <v>#REF!</v>
      </c>
      <c r="AB8" s="25" t="e">
        <f>L8-#REF!</f>
        <v>#REF!</v>
      </c>
      <c r="AC8" s="25" t="e">
        <f>M8-#REF!</f>
        <v>#REF!</v>
      </c>
      <c r="AD8" s="25" t="e">
        <f>N8-#REF!</f>
        <v>#REF!</v>
      </c>
      <c r="AE8" s="25" t="e">
        <f>O8-#REF!</f>
        <v>#REF!</v>
      </c>
      <c r="AF8" s="25"/>
      <c r="AG8" s="25"/>
    </row>
    <row r="9" spans="2:33" ht="12.75">
      <c r="B9" s="2">
        <v>4</v>
      </c>
      <c r="C9" s="3" t="s">
        <v>4</v>
      </c>
      <c r="D9" s="4">
        <v>11812.677324709253</v>
      </c>
      <c r="E9" s="4">
        <v>13135.019997922715</v>
      </c>
      <c r="F9" s="5">
        <v>10.611816206548639</v>
      </c>
      <c r="G9" s="5">
        <v>11.79973127647652</v>
      </c>
      <c r="H9" s="4">
        <v>120128.21773273</v>
      </c>
      <c r="I9" s="4">
        <v>98249.66917225</v>
      </c>
      <c r="J9" s="4">
        <v>83546.62250744461</v>
      </c>
      <c r="K9" s="4">
        <v>80876.46900225201</v>
      </c>
      <c r="L9" s="18">
        <v>73.84</v>
      </c>
      <c r="M9" s="5">
        <v>30</v>
      </c>
      <c r="N9" s="5">
        <v>27.366819759494128</v>
      </c>
      <c r="O9" s="18">
        <v>1.09432358146328</v>
      </c>
      <c r="P9" s="31"/>
      <c r="Q9" s="34"/>
      <c r="R9" s="2">
        <v>4</v>
      </c>
      <c r="S9" s="3" t="s">
        <v>4</v>
      </c>
      <c r="T9" s="25" t="e">
        <f>D9-#REF!</f>
        <v>#REF!</v>
      </c>
      <c r="U9" s="25" t="e">
        <f>E9-#REF!</f>
        <v>#REF!</v>
      </c>
      <c r="V9" s="25" t="e">
        <f>F9-#REF!</f>
        <v>#REF!</v>
      </c>
      <c r="W9" s="25" t="e">
        <f>G9-#REF!</f>
        <v>#REF!</v>
      </c>
      <c r="X9" s="25" t="e">
        <f>H9-#REF!</f>
        <v>#REF!</v>
      </c>
      <c r="Y9" s="25" t="e">
        <f>I9-#REF!</f>
        <v>#REF!</v>
      </c>
      <c r="Z9" s="25" t="e">
        <f>J9-#REF!</f>
        <v>#REF!</v>
      </c>
      <c r="AA9" s="25" t="e">
        <f>K9-#REF!</f>
        <v>#REF!</v>
      </c>
      <c r="AB9" s="25" t="e">
        <f>L9-#REF!</f>
        <v>#REF!</v>
      </c>
      <c r="AC9" s="25" t="e">
        <f>M9-#REF!</f>
        <v>#REF!</v>
      </c>
      <c r="AD9" s="25" t="e">
        <f>N9-#REF!</f>
        <v>#REF!</v>
      </c>
      <c r="AE9" s="25" t="e">
        <f>O9-#REF!</f>
        <v>#REF!</v>
      </c>
      <c r="AF9" s="25"/>
      <c r="AG9" s="25"/>
    </row>
    <row r="10" spans="2:33" ht="12.75">
      <c r="B10" s="2">
        <v>5</v>
      </c>
      <c r="C10" s="3" t="s">
        <v>7</v>
      </c>
      <c r="D10" s="4">
        <v>16592.81631379131</v>
      </c>
      <c r="E10" s="4">
        <v>18864.239537071735</v>
      </c>
      <c r="F10" s="5">
        <v>12.256705285521052</v>
      </c>
      <c r="G10" s="5">
        <v>13.934549751460013</v>
      </c>
      <c r="H10" s="4">
        <v>114869.88448658</v>
      </c>
      <c r="I10" s="4">
        <v>101068.26864399</v>
      </c>
      <c r="J10" s="4">
        <v>94445.28094484001</v>
      </c>
      <c r="K10" s="4">
        <v>93045.14874922001</v>
      </c>
      <c r="L10" s="18">
        <v>71.3</v>
      </c>
      <c r="M10" s="5">
        <v>32.76</v>
      </c>
      <c r="N10" s="5">
        <v>21.309963938379656</v>
      </c>
      <c r="O10" s="18">
        <v>0.7116011443647213</v>
      </c>
      <c r="P10" s="31"/>
      <c r="Q10" s="34"/>
      <c r="R10" s="2">
        <v>5</v>
      </c>
      <c r="S10" s="3" t="s">
        <v>7</v>
      </c>
      <c r="T10" s="25" t="e">
        <f>D10-#REF!</f>
        <v>#REF!</v>
      </c>
      <c r="U10" s="25" t="e">
        <f>E10-#REF!</f>
        <v>#REF!</v>
      </c>
      <c r="V10" s="25" t="e">
        <f>F10-#REF!</f>
        <v>#REF!</v>
      </c>
      <c r="W10" s="25" t="e">
        <f>G10-#REF!</f>
        <v>#REF!</v>
      </c>
      <c r="X10" s="25" t="e">
        <f>H10-#REF!</f>
        <v>#REF!</v>
      </c>
      <c r="Y10" s="25" t="e">
        <f>I10-#REF!</f>
        <v>#REF!</v>
      </c>
      <c r="Z10" s="25" t="e">
        <f>J10-#REF!</f>
        <v>#REF!</v>
      </c>
      <c r="AA10" s="25" t="e">
        <f>K10-#REF!</f>
        <v>#REF!</v>
      </c>
      <c r="AB10" s="25" t="e">
        <f>L10-#REF!</f>
        <v>#REF!</v>
      </c>
      <c r="AC10" s="25" t="e">
        <f>M10-#REF!</f>
        <v>#REF!</v>
      </c>
      <c r="AD10" s="25" t="e">
        <f>N10-#REF!</f>
        <v>#REF!</v>
      </c>
      <c r="AE10" s="25" t="e">
        <f>O10-#REF!</f>
        <v>#REF!</v>
      </c>
      <c r="AF10" s="25"/>
      <c r="AG10" s="25"/>
    </row>
    <row r="11" spans="2:33" ht="12.75">
      <c r="B11" s="2">
        <v>6</v>
      </c>
      <c r="C11" s="3" t="s">
        <v>23</v>
      </c>
      <c r="D11" s="4">
        <v>7077.156226937313</v>
      </c>
      <c r="E11" s="4">
        <v>7835.137462356399</v>
      </c>
      <c r="F11" s="5">
        <v>14.922294757684792</v>
      </c>
      <c r="G11" s="5">
        <v>16.52051006522118</v>
      </c>
      <c r="H11" s="4">
        <v>57412.821868663996</v>
      </c>
      <c r="I11" s="4">
        <v>37728.538124943996</v>
      </c>
      <c r="J11" s="4">
        <v>32391.27229944674</v>
      </c>
      <c r="K11" s="4">
        <v>32280.74657448184</v>
      </c>
      <c r="L11" s="18">
        <v>72.04</v>
      </c>
      <c r="M11" s="5">
        <v>38.49</v>
      </c>
      <c r="N11" s="5">
        <v>32.77351119768284</v>
      </c>
      <c r="O11" s="18">
        <v>0.3134290358707774</v>
      </c>
      <c r="P11" s="31"/>
      <c r="Q11" s="34"/>
      <c r="R11" s="2">
        <v>6</v>
      </c>
      <c r="S11" s="3" t="s">
        <v>23</v>
      </c>
      <c r="T11" s="25" t="e">
        <f>D11-#REF!</f>
        <v>#REF!</v>
      </c>
      <c r="U11" s="25" t="e">
        <f>E11-#REF!</f>
        <v>#REF!</v>
      </c>
      <c r="V11" s="25" t="e">
        <f>F11-#REF!</f>
        <v>#REF!</v>
      </c>
      <c r="W11" s="25" t="e">
        <f>G11-#REF!</f>
        <v>#REF!</v>
      </c>
      <c r="X11" s="25" t="e">
        <f>H11-#REF!</f>
        <v>#REF!</v>
      </c>
      <c r="Y11" s="25" t="e">
        <f>I11-#REF!</f>
        <v>#REF!</v>
      </c>
      <c r="Z11" s="25" t="e">
        <f>J11-#REF!</f>
        <v>#REF!</v>
      </c>
      <c r="AA11" s="25" t="e">
        <f>K11-#REF!</f>
        <v>#REF!</v>
      </c>
      <c r="AB11" s="25" t="e">
        <f>L11-#REF!</f>
        <v>#REF!</v>
      </c>
      <c r="AC11" s="25" t="e">
        <f>M11-#REF!</f>
        <v>#REF!</v>
      </c>
      <c r="AD11" s="25" t="e">
        <f>N11-#REF!</f>
        <v>#REF!</v>
      </c>
      <c r="AE11" s="25" t="e">
        <f>O11-#REF!</f>
        <v>#REF!</v>
      </c>
      <c r="AF11" s="25"/>
      <c r="AG11" s="25"/>
    </row>
    <row r="12" spans="2:33" ht="12.75">
      <c r="B12" s="2">
        <v>7</v>
      </c>
      <c r="C12" s="3" t="s">
        <v>8</v>
      </c>
      <c r="D12" s="4">
        <v>9593.041844559279</v>
      </c>
      <c r="E12" s="4">
        <v>10928.827989700549</v>
      </c>
      <c r="F12" s="5">
        <v>9.887054660163892</v>
      </c>
      <c r="G12" s="5">
        <v>11.263780712786268</v>
      </c>
      <c r="H12" s="4">
        <v>93226.21465634323</v>
      </c>
      <c r="I12" s="4">
        <v>80528.16443301622</v>
      </c>
      <c r="J12" s="4">
        <v>72183.928293</v>
      </c>
      <c r="K12" s="4">
        <v>70436.112027067</v>
      </c>
      <c r="L12" s="18">
        <v>78.16</v>
      </c>
      <c r="M12" s="5">
        <v>27.24</v>
      </c>
      <c r="N12" s="5">
        <v>18.310690437462224</v>
      </c>
      <c r="O12" s="18">
        <v>1.1653143771591012</v>
      </c>
      <c r="P12" s="31"/>
      <c r="Q12" s="34"/>
      <c r="R12" s="2">
        <v>7</v>
      </c>
      <c r="S12" s="3" t="s">
        <v>8</v>
      </c>
      <c r="T12" s="25" t="e">
        <f>D12-#REF!</f>
        <v>#REF!</v>
      </c>
      <c r="U12" s="25" t="e">
        <f>E12-#REF!</f>
        <v>#REF!</v>
      </c>
      <c r="V12" s="25" t="e">
        <f>F12-#REF!</f>
        <v>#REF!</v>
      </c>
      <c r="W12" s="25" t="e">
        <f>G12-#REF!</f>
        <v>#REF!</v>
      </c>
      <c r="X12" s="25" t="e">
        <f>H12-#REF!</f>
        <v>#REF!</v>
      </c>
      <c r="Y12" s="25" t="e">
        <f>I12-#REF!</f>
        <v>#REF!</v>
      </c>
      <c r="Z12" s="25" t="e">
        <f>J12-#REF!</f>
        <v>#REF!</v>
      </c>
      <c r="AA12" s="25" t="e">
        <f>K12-#REF!</f>
        <v>#REF!</v>
      </c>
      <c r="AB12" s="25" t="e">
        <f>L12-#REF!</f>
        <v>#REF!</v>
      </c>
      <c r="AC12" s="25" t="e">
        <f>M12-#REF!</f>
        <v>#REF!</v>
      </c>
      <c r="AD12" s="25" t="e">
        <f>N12-#REF!</f>
        <v>#REF!</v>
      </c>
      <c r="AE12" s="25" t="e">
        <f>O12-#REF!</f>
        <v>#REF!</v>
      </c>
      <c r="AF12" s="25"/>
      <c r="AG12" s="25"/>
    </row>
    <row r="13" spans="2:33" ht="12.75">
      <c r="B13" s="2">
        <v>8</v>
      </c>
      <c r="C13" s="3" t="s">
        <v>10</v>
      </c>
      <c r="D13" s="4">
        <v>7063.269701242145</v>
      </c>
      <c r="E13" s="4">
        <v>8631.769630898598</v>
      </c>
      <c r="F13" s="5">
        <v>10.544239551187113</v>
      </c>
      <c r="G13" s="5">
        <v>12.885738558567406</v>
      </c>
      <c r="H13" s="4">
        <v>68897.83255344939</v>
      </c>
      <c r="I13" s="4">
        <v>58780.789253493494</v>
      </c>
      <c r="J13" s="4">
        <v>52997.71388257001</v>
      </c>
      <c r="K13" s="4">
        <v>52208.702232940006</v>
      </c>
      <c r="L13" s="18">
        <v>68.64</v>
      </c>
      <c r="M13" s="5">
        <v>30.34</v>
      </c>
      <c r="N13" s="5">
        <v>23.60891994715389</v>
      </c>
      <c r="O13" s="18">
        <v>0.12587504000232014</v>
      </c>
      <c r="P13" s="31"/>
      <c r="Q13" s="34"/>
      <c r="R13" s="2">
        <v>8</v>
      </c>
      <c r="S13" s="3" t="s">
        <v>10</v>
      </c>
      <c r="T13" s="25" t="e">
        <f>D13-#REF!</f>
        <v>#REF!</v>
      </c>
      <c r="U13" s="25" t="e">
        <f>E13-#REF!</f>
        <v>#REF!</v>
      </c>
      <c r="V13" s="25" t="e">
        <f>F13-#REF!</f>
        <v>#REF!</v>
      </c>
      <c r="W13" s="25" t="e">
        <f>G13-#REF!</f>
        <v>#REF!</v>
      </c>
      <c r="X13" s="25" t="e">
        <f>H13-#REF!</f>
        <v>#REF!</v>
      </c>
      <c r="Y13" s="25" t="e">
        <f>I13-#REF!</f>
        <v>#REF!</v>
      </c>
      <c r="Z13" s="25" t="e">
        <f>J13-#REF!</f>
        <v>#REF!</v>
      </c>
      <c r="AA13" s="25" t="e">
        <f>K13-#REF!</f>
        <v>#REF!</v>
      </c>
      <c r="AB13" s="25" t="e">
        <f>L13-#REF!</f>
        <v>#REF!</v>
      </c>
      <c r="AC13" s="25" t="e">
        <f>M13-#REF!</f>
        <v>#REF!</v>
      </c>
      <c r="AD13" s="25" t="e">
        <f>N13-#REF!</f>
        <v>#REF!</v>
      </c>
      <c r="AE13" s="25" t="e">
        <f>O13-#REF!</f>
        <v>#REF!</v>
      </c>
      <c r="AF13" s="25"/>
      <c r="AG13" s="25"/>
    </row>
    <row r="14" spans="2:33" ht="12.75">
      <c r="B14" s="2">
        <v>9</v>
      </c>
      <c r="C14" s="3" t="s">
        <v>9</v>
      </c>
      <c r="D14" s="4">
        <v>5856.261889090001</v>
      </c>
      <c r="E14" s="4">
        <v>6291.152137976176</v>
      </c>
      <c r="F14" s="5">
        <v>9.877325728349035</v>
      </c>
      <c r="G14" s="5">
        <v>10.610823089922635</v>
      </c>
      <c r="H14" s="4">
        <v>39695.13093040001</v>
      </c>
      <c r="I14" s="4">
        <v>38227.91628023001</v>
      </c>
      <c r="J14" s="4">
        <v>34272.89547641</v>
      </c>
      <c r="K14" s="4">
        <v>34203.76612673</v>
      </c>
      <c r="L14" s="18">
        <v>77.74</v>
      </c>
      <c r="M14" s="5">
        <v>24.4</v>
      </c>
      <c r="N14" s="5">
        <v>18.09481165825339</v>
      </c>
      <c r="O14" s="18">
        <v>1.1631225853494</v>
      </c>
      <c r="P14" s="31"/>
      <c r="Q14" s="34"/>
      <c r="R14" s="2">
        <v>9</v>
      </c>
      <c r="S14" s="3" t="s">
        <v>9</v>
      </c>
      <c r="T14" s="25" t="e">
        <f>D14-#REF!</f>
        <v>#REF!</v>
      </c>
      <c r="U14" s="25" t="e">
        <f>E14-#REF!</f>
        <v>#REF!</v>
      </c>
      <c r="V14" s="25" t="e">
        <f>F14-#REF!</f>
        <v>#REF!</v>
      </c>
      <c r="W14" s="25" t="e">
        <f>G14-#REF!</f>
        <v>#REF!</v>
      </c>
      <c r="X14" s="25" t="e">
        <f>H14-#REF!</f>
        <v>#REF!</v>
      </c>
      <c r="Y14" s="25" t="e">
        <f>I14-#REF!</f>
        <v>#REF!</v>
      </c>
      <c r="Z14" s="25" t="e">
        <f>J14-#REF!</f>
        <v>#REF!</v>
      </c>
      <c r="AA14" s="25" t="e">
        <f>K14-#REF!</f>
        <v>#REF!</v>
      </c>
      <c r="AB14" s="25" t="e">
        <f>L14-#REF!</f>
        <v>#REF!</v>
      </c>
      <c r="AC14" s="25" t="e">
        <f>M14-#REF!</f>
        <v>#REF!</v>
      </c>
      <c r="AD14" s="25" t="e">
        <f>N14-#REF!</f>
        <v>#REF!</v>
      </c>
      <c r="AE14" s="25" t="e">
        <f>O14-#REF!</f>
        <v>#REF!</v>
      </c>
      <c r="AF14" s="25"/>
      <c r="AG14" s="25"/>
    </row>
    <row r="15" spans="2:33" ht="12.75">
      <c r="B15" s="2">
        <v>10</v>
      </c>
      <c r="C15" s="3" t="s">
        <v>11</v>
      </c>
      <c r="D15" s="4">
        <v>8868.852537552511</v>
      </c>
      <c r="E15" s="4">
        <v>10682.961537552512</v>
      </c>
      <c r="F15" s="5">
        <v>10.973738405313654</v>
      </c>
      <c r="G15" s="5">
        <v>13.218398300202258</v>
      </c>
      <c r="H15" s="4">
        <v>89155.09597161053</v>
      </c>
      <c r="I15" s="4">
        <v>80616.63579849053</v>
      </c>
      <c r="J15" s="4">
        <v>69530.035197</v>
      </c>
      <c r="K15" s="4">
        <v>67793.64352065999</v>
      </c>
      <c r="L15" s="18">
        <v>76.24</v>
      </c>
      <c r="M15" s="5">
        <v>40.29</v>
      </c>
      <c r="N15" s="5">
        <v>27.320980193468564</v>
      </c>
      <c r="O15" s="18">
        <v>0.35834212263402526</v>
      </c>
      <c r="P15" s="31"/>
      <c r="Q15" s="34"/>
      <c r="R15" s="2">
        <v>10</v>
      </c>
      <c r="S15" s="3" t="s">
        <v>11</v>
      </c>
      <c r="T15" s="25" t="e">
        <f>D15-#REF!</f>
        <v>#REF!</v>
      </c>
      <c r="U15" s="25" t="e">
        <f>E15-#REF!</f>
        <v>#REF!</v>
      </c>
      <c r="V15" s="25" t="e">
        <f>F15-#REF!</f>
        <v>#REF!</v>
      </c>
      <c r="W15" s="25" t="e">
        <f>G15-#REF!</f>
        <v>#REF!</v>
      </c>
      <c r="X15" s="25" t="e">
        <f>H15-#REF!</f>
        <v>#REF!</v>
      </c>
      <c r="Y15" s="25" t="e">
        <f>I15-#REF!</f>
        <v>#REF!</v>
      </c>
      <c r="Z15" s="25" t="e">
        <f>J15-#REF!</f>
        <v>#REF!</v>
      </c>
      <c r="AA15" s="25" t="e">
        <f>K15-#REF!</f>
        <v>#REF!</v>
      </c>
      <c r="AB15" s="25" t="e">
        <f>L15-#REF!</f>
        <v>#REF!</v>
      </c>
      <c r="AC15" s="25" t="e">
        <f>M15-#REF!</f>
        <v>#REF!</v>
      </c>
      <c r="AD15" s="25" t="e">
        <f>N15-#REF!</f>
        <v>#REF!</v>
      </c>
      <c r="AE15" s="25" t="e">
        <f>O15-#REF!</f>
        <v>#REF!</v>
      </c>
      <c r="AF15" s="25"/>
      <c r="AG15" s="25"/>
    </row>
    <row r="16" spans="2:33" ht="12.75">
      <c r="B16" s="2">
        <v>11</v>
      </c>
      <c r="C16" s="3" t="s">
        <v>60</v>
      </c>
      <c r="D16" s="4">
        <v>7961.22611585708</v>
      </c>
      <c r="E16" s="4">
        <v>9686.684108475885</v>
      </c>
      <c r="F16" s="5">
        <v>10.737989127126077</v>
      </c>
      <c r="G16" s="5">
        <v>13.065262450910934</v>
      </c>
      <c r="H16" s="4">
        <v>69326.3769053528</v>
      </c>
      <c r="I16" s="4">
        <v>68108.04737203279</v>
      </c>
      <c r="J16" s="4">
        <v>61476.337573216006</v>
      </c>
      <c r="K16" s="4">
        <v>59835.291389460006</v>
      </c>
      <c r="L16" s="18">
        <v>78.72</v>
      </c>
      <c r="M16" s="5">
        <v>24.57</v>
      </c>
      <c r="N16" s="5">
        <v>22.433777961274558</v>
      </c>
      <c r="O16" s="18">
        <v>2.475002581306837</v>
      </c>
      <c r="P16" s="31"/>
      <c r="Q16" s="34"/>
      <c r="R16" s="2">
        <v>11</v>
      </c>
      <c r="S16" s="3" t="s">
        <v>12</v>
      </c>
      <c r="T16" s="25" t="e">
        <f>D16-#REF!</f>
        <v>#REF!</v>
      </c>
      <c r="U16" s="25" t="e">
        <f>E16-#REF!</f>
        <v>#REF!</v>
      </c>
      <c r="V16" s="25" t="e">
        <f>F16-#REF!</f>
        <v>#REF!</v>
      </c>
      <c r="W16" s="25" t="e">
        <f>G16-#REF!</f>
        <v>#REF!</v>
      </c>
      <c r="X16" s="25" t="e">
        <f>H16-#REF!</f>
        <v>#REF!</v>
      </c>
      <c r="Y16" s="25" t="e">
        <f>I16-#REF!</f>
        <v>#REF!</v>
      </c>
      <c r="Z16" s="25" t="e">
        <f>J16-#REF!</f>
        <v>#REF!</v>
      </c>
      <c r="AA16" s="25" t="e">
        <f>K16-#REF!</f>
        <v>#REF!</v>
      </c>
      <c r="AB16" s="25" t="e">
        <f>L16-#REF!</f>
        <v>#REF!</v>
      </c>
      <c r="AC16" s="25" t="e">
        <f>M16-#REF!</f>
        <v>#REF!</v>
      </c>
      <c r="AD16" s="25" t="e">
        <f>N16-#REF!</f>
        <v>#REF!</v>
      </c>
      <c r="AE16" s="25" t="e">
        <f>O16-#REF!</f>
        <v>#REF!</v>
      </c>
      <c r="AF16" s="25"/>
      <c r="AG16" s="25"/>
    </row>
    <row r="17" spans="2:33" ht="12.75">
      <c r="B17" s="2">
        <v>12</v>
      </c>
      <c r="C17" s="3" t="s">
        <v>56</v>
      </c>
      <c r="D17" s="4">
        <v>3778.352739871651</v>
      </c>
      <c r="E17" s="4">
        <v>4059.9999217003</v>
      </c>
      <c r="F17" s="5">
        <v>11.050209945330943</v>
      </c>
      <c r="G17" s="5">
        <v>11.873918239391145</v>
      </c>
      <c r="H17" s="4">
        <v>30633.527634960003</v>
      </c>
      <c r="I17" s="4">
        <v>29935.449440940003</v>
      </c>
      <c r="J17" s="4">
        <v>25347.253796269997</v>
      </c>
      <c r="K17" s="4">
        <v>25226.111782549997</v>
      </c>
      <c r="L17" s="18">
        <v>75.18</v>
      </c>
      <c r="M17" s="5">
        <v>32.1</v>
      </c>
      <c r="N17" s="5">
        <v>22.3376654955464</v>
      </c>
      <c r="O17" s="18">
        <v>0.9605704162942853</v>
      </c>
      <c r="P17" s="31"/>
      <c r="Q17" s="34"/>
      <c r="R17" s="2">
        <v>12</v>
      </c>
      <c r="S17" s="3" t="s">
        <v>56</v>
      </c>
      <c r="T17" s="25" t="e">
        <f>D17-#REF!</f>
        <v>#REF!</v>
      </c>
      <c r="U17" s="25" t="e">
        <f>E17-#REF!</f>
        <v>#REF!</v>
      </c>
      <c r="V17" s="25" t="e">
        <f>F17-#REF!</f>
        <v>#REF!</v>
      </c>
      <c r="W17" s="25" t="e">
        <f>G17-#REF!</f>
        <v>#REF!</v>
      </c>
      <c r="X17" s="25" t="e">
        <f>H17-#REF!</f>
        <v>#REF!</v>
      </c>
      <c r="Y17" s="25" t="e">
        <f>I17-#REF!</f>
        <v>#REF!</v>
      </c>
      <c r="Z17" s="25" t="e">
        <f>J17-#REF!</f>
        <v>#REF!</v>
      </c>
      <c r="AA17" s="25" t="e">
        <f>K17-#REF!</f>
        <v>#REF!</v>
      </c>
      <c r="AB17" s="25" t="e">
        <f>L17-#REF!</f>
        <v>#REF!</v>
      </c>
      <c r="AC17" s="25" t="e">
        <f>M17-#REF!</f>
        <v>#REF!</v>
      </c>
      <c r="AD17" s="25" t="e">
        <f>N17-#REF!</f>
        <v>#REF!</v>
      </c>
      <c r="AE17" s="25" t="e">
        <f>O17-#REF!</f>
        <v>#REF!</v>
      </c>
      <c r="AF17" s="25"/>
      <c r="AG17" s="25"/>
    </row>
    <row r="18" spans="2:33" ht="12.75">
      <c r="B18" s="2">
        <v>13</v>
      </c>
      <c r="C18" s="3" t="s">
        <v>48</v>
      </c>
      <c r="D18" s="4">
        <v>7665.144342479968</v>
      </c>
      <c r="E18" s="4">
        <v>8737.362607373077</v>
      </c>
      <c r="F18" s="5">
        <v>11.006488907547316</v>
      </c>
      <c r="G18" s="5">
        <v>12.54610224184722</v>
      </c>
      <c r="H18" s="4">
        <v>72478.70761692169</v>
      </c>
      <c r="I18" s="4">
        <v>71016.3497815418</v>
      </c>
      <c r="J18" s="4">
        <v>62097.20313519397</v>
      </c>
      <c r="K18" s="4">
        <v>61331.971379509974</v>
      </c>
      <c r="L18" s="18">
        <v>78.13</v>
      </c>
      <c r="M18" s="5">
        <v>24.490000000000002</v>
      </c>
      <c r="N18" s="5">
        <v>23.513453860742274</v>
      </c>
      <c r="O18" s="18">
        <v>0.8996023113050514</v>
      </c>
      <c r="P18" s="31"/>
      <c r="Q18" s="34"/>
      <c r="R18" s="2">
        <v>13</v>
      </c>
      <c r="S18" s="3" t="s">
        <v>48</v>
      </c>
      <c r="T18" s="25" t="e">
        <f>D18-#REF!</f>
        <v>#REF!</v>
      </c>
      <c r="U18" s="25" t="e">
        <f>E18-#REF!</f>
        <v>#REF!</v>
      </c>
      <c r="V18" s="25" t="e">
        <f>F18-#REF!</f>
        <v>#REF!</v>
      </c>
      <c r="W18" s="25" t="e">
        <f>G18-#REF!</f>
        <v>#REF!</v>
      </c>
      <c r="X18" s="25" t="e">
        <f>H18-#REF!</f>
        <v>#REF!</v>
      </c>
      <c r="Y18" s="25" t="e">
        <f>I18-#REF!</f>
        <v>#REF!</v>
      </c>
      <c r="Z18" s="25" t="e">
        <f>J18-#REF!</f>
        <v>#REF!</v>
      </c>
      <c r="AA18" s="25" t="e">
        <f>K18-#REF!</f>
        <v>#REF!</v>
      </c>
      <c r="AB18" s="25" t="e">
        <f>L18-#REF!</f>
        <v>#REF!</v>
      </c>
      <c r="AC18" s="25" t="e">
        <f>M18-#REF!</f>
        <v>#REF!</v>
      </c>
      <c r="AD18" s="25" t="e">
        <f>N18-#REF!</f>
        <v>#REF!</v>
      </c>
      <c r="AE18" s="25" t="e">
        <f>O18-#REF!</f>
        <v>#REF!</v>
      </c>
      <c r="AF18" s="25"/>
      <c r="AG18" s="25"/>
    </row>
    <row r="19" spans="2:33" ht="12.75">
      <c r="B19" s="2">
        <v>14</v>
      </c>
      <c r="C19" s="3" t="s">
        <v>13</v>
      </c>
      <c r="D19" s="4">
        <v>5447.686916165546</v>
      </c>
      <c r="E19" s="4">
        <v>5995.292636445896</v>
      </c>
      <c r="F19" s="5">
        <v>10.259369095876703</v>
      </c>
      <c r="G19" s="5">
        <v>11.290648846315065</v>
      </c>
      <c r="H19" s="4">
        <v>58137.050019790004</v>
      </c>
      <c r="I19" s="4">
        <v>57411.737211629996</v>
      </c>
      <c r="J19" s="4">
        <v>49874.341253550134</v>
      </c>
      <c r="K19" s="4">
        <v>49377.07029373013</v>
      </c>
      <c r="L19" s="18">
        <v>76</v>
      </c>
      <c r="M19" s="5">
        <v>22.86</v>
      </c>
      <c r="N19" s="5">
        <v>19.78183906586084</v>
      </c>
      <c r="O19" s="18">
        <v>0.5362564912693707</v>
      </c>
      <c r="P19" s="31"/>
      <c r="Q19" s="34"/>
      <c r="R19" s="2">
        <v>15</v>
      </c>
      <c r="S19" s="3" t="s">
        <v>13</v>
      </c>
      <c r="T19" s="25" t="e">
        <f>D19-#REF!</f>
        <v>#REF!</v>
      </c>
      <c r="U19" s="25" t="e">
        <f>E19-#REF!</f>
        <v>#REF!</v>
      </c>
      <c r="V19" s="25" t="e">
        <f>F19-#REF!</f>
        <v>#REF!</v>
      </c>
      <c r="W19" s="25" t="e">
        <f>G19-#REF!</f>
        <v>#REF!</v>
      </c>
      <c r="X19" s="25" t="e">
        <f>H19-#REF!</f>
        <v>#REF!</v>
      </c>
      <c r="Y19" s="25" t="e">
        <f>I19-#REF!</f>
        <v>#REF!</v>
      </c>
      <c r="Z19" s="25" t="e">
        <f>J19-#REF!</f>
        <v>#REF!</v>
      </c>
      <c r="AA19" s="25" t="e">
        <f>K19-#REF!</f>
        <v>#REF!</v>
      </c>
      <c r="AB19" s="25" t="e">
        <f>L19-#REF!</f>
        <v>#REF!</v>
      </c>
      <c r="AC19" s="25" t="e">
        <f>M19-#REF!</f>
        <v>#REF!</v>
      </c>
      <c r="AD19" s="25" t="e">
        <f>N19-#REF!</f>
        <v>#REF!</v>
      </c>
      <c r="AE19" s="25" t="e">
        <f>O19-#REF!</f>
        <v>#REF!</v>
      </c>
      <c r="AF19" s="25"/>
      <c r="AG19" s="25"/>
    </row>
    <row r="20" spans="2:33" ht="12.75">
      <c r="B20" s="2">
        <v>15</v>
      </c>
      <c r="C20" s="3" t="s">
        <v>14</v>
      </c>
      <c r="D20" s="4">
        <v>4068.3904934579205</v>
      </c>
      <c r="E20" s="4">
        <v>4461.745072837871</v>
      </c>
      <c r="F20" s="5">
        <v>10.32988837054675</v>
      </c>
      <c r="G20" s="5">
        <v>11.328639326624385</v>
      </c>
      <c r="H20" s="4">
        <v>40356.96707141001</v>
      </c>
      <c r="I20" s="4">
        <v>38462.47499201</v>
      </c>
      <c r="J20" s="4">
        <v>32411.101929150005</v>
      </c>
      <c r="K20" s="4">
        <v>32295.922943390004</v>
      </c>
      <c r="L20" s="18">
        <v>75.77</v>
      </c>
      <c r="M20" s="5">
        <v>28.52</v>
      </c>
      <c r="N20" s="5">
        <v>21.150821887824524</v>
      </c>
      <c r="O20" s="18">
        <v>1.264964326378744</v>
      </c>
      <c r="P20" s="31"/>
      <c r="Q20" s="34"/>
      <c r="R20" s="2">
        <v>16</v>
      </c>
      <c r="S20" s="3" t="s">
        <v>14</v>
      </c>
      <c r="T20" s="25" t="e">
        <f>D20-#REF!</f>
        <v>#REF!</v>
      </c>
      <c r="U20" s="25" t="e">
        <f>E20-#REF!</f>
        <v>#REF!</v>
      </c>
      <c r="V20" s="25" t="e">
        <f>F20-#REF!</f>
        <v>#REF!</v>
      </c>
      <c r="W20" s="25" t="e">
        <f>G20-#REF!</f>
        <v>#REF!</v>
      </c>
      <c r="X20" s="25" t="e">
        <f>H20-#REF!</f>
        <v>#REF!</v>
      </c>
      <c r="Y20" s="25" t="e">
        <f>I20-#REF!</f>
        <v>#REF!</v>
      </c>
      <c r="Z20" s="25" t="e">
        <f>J20-#REF!</f>
        <v>#REF!</v>
      </c>
      <c r="AA20" s="25" t="e">
        <f>K20-#REF!</f>
        <v>#REF!</v>
      </c>
      <c r="AB20" s="25" t="e">
        <f>L20-#REF!</f>
        <v>#REF!</v>
      </c>
      <c r="AC20" s="25" t="e">
        <f>M20-#REF!</f>
        <v>#REF!</v>
      </c>
      <c r="AD20" s="25" t="e">
        <f>N20-#REF!</f>
        <v>#REF!</v>
      </c>
      <c r="AE20" s="25" t="e">
        <f>O20-#REF!</f>
        <v>#REF!</v>
      </c>
      <c r="AF20" s="25"/>
      <c r="AG20" s="25"/>
    </row>
    <row r="21" spans="2:33" ht="12.75">
      <c r="B21" s="2">
        <v>16</v>
      </c>
      <c r="C21" s="3" t="s">
        <v>15</v>
      </c>
      <c r="D21" s="4">
        <v>5687.856332918976</v>
      </c>
      <c r="E21" s="4">
        <v>6473.858639509915</v>
      </c>
      <c r="F21" s="5">
        <v>9.559146037555838</v>
      </c>
      <c r="G21" s="5">
        <v>10.880120125996399</v>
      </c>
      <c r="H21" s="4">
        <v>51584.728179971964</v>
      </c>
      <c r="I21" s="4">
        <v>48568.28261542981</v>
      </c>
      <c r="J21" s="4">
        <v>44042.70929394904</v>
      </c>
      <c r="K21" s="4">
        <v>42853.20031786004</v>
      </c>
      <c r="L21" s="18">
        <v>78.95</v>
      </c>
      <c r="M21" s="5">
        <v>21.83</v>
      </c>
      <c r="N21" s="5">
        <v>17.8505259491237</v>
      </c>
      <c r="O21" s="18">
        <v>1.6804030480288397</v>
      </c>
      <c r="P21" s="31"/>
      <c r="Q21" s="34"/>
      <c r="R21" s="2">
        <v>17</v>
      </c>
      <c r="S21" s="3" t="s">
        <v>15</v>
      </c>
      <c r="T21" s="25" t="e">
        <f>D21-#REF!</f>
        <v>#REF!</v>
      </c>
      <c r="U21" s="25" t="e">
        <f>E21-#REF!</f>
        <v>#REF!</v>
      </c>
      <c r="V21" s="25" t="e">
        <f>F21-#REF!</f>
        <v>#REF!</v>
      </c>
      <c r="W21" s="25" t="e">
        <f>G21-#REF!</f>
        <v>#REF!</v>
      </c>
      <c r="X21" s="25" t="e">
        <f>H21-#REF!</f>
        <v>#REF!</v>
      </c>
      <c r="Y21" s="25" t="e">
        <f>I21-#REF!</f>
        <v>#REF!</v>
      </c>
      <c r="Z21" s="25" t="e">
        <f>J21-#REF!</f>
        <v>#REF!</v>
      </c>
      <c r="AA21" s="25" t="e">
        <f>K21-#REF!</f>
        <v>#REF!</v>
      </c>
      <c r="AB21" s="25" t="e">
        <f>L21-#REF!</f>
        <v>#REF!</v>
      </c>
      <c r="AC21" s="25" t="e">
        <f>M21-#REF!</f>
        <v>#REF!</v>
      </c>
      <c r="AD21" s="25" t="e">
        <f>N21-#REF!</f>
        <v>#REF!</v>
      </c>
      <c r="AE21" s="25" t="e">
        <f>O21-#REF!</f>
        <v>#REF!</v>
      </c>
      <c r="AF21" s="25"/>
      <c r="AG21" s="25"/>
    </row>
    <row r="22" spans="2:33" ht="12.75">
      <c r="B22" s="2">
        <v>17</v>
      </c>
      <c r="C22" s="3" t="s">
        <v>16</v>
      </c>
      <c r="D22" s="4">
        <v>6687.352191320001</v>
      </c>
      <c r="E22" s="4">
        <v>8369.17619781</v>
      </c>
      <c r="F22" s="5">
        <v>9.016454153296761</v>
      </c>
      <c r="G22" s="5">
        <v>11.284031606165705</v>
      </c>
      <c r="H22" s="4">
        <v>70050.92582423</v>
      </c>
      <c r="I22" s="4">
        <v>69227.47353918999</v>
      </c>
      <c r="J22" s="4">
        <v>60139.99088837316</v>
      </c>
      <c r="K22" s="4">
        <v>59439.10611697517</v>
      </c>
      <c r="L22" s="18">
        <v>78.3</v>
      </c>
      <c r="M22" s="5">
        <v>22.58</v>
      </c>
      <c r="N22" s="5">
        <v>19.399234520561183</v>
      </c>
      <c r="O22" s="18">
        <v>1.5875160178725065</v>
      </c>
      <c r="P22" s="31"/>
      <c r="Q22" s="34"/>
      <c r="R22" s="2">
        <v>18</v>
      </c>
      <c r="S22" s="3" t="s">
        <v>16</v>
      </c>
      <c r="T22" s="25" t="e">
        <f>D22-#REF!</f>
        <v>#REF!</v>
      </c>
      <c r="U22" s="25" t="e">
        <f>E22-#REF!</f>
        <v>#REF!</v>
      </c>
      <c r="V22" s="25" t="e">
        <f>F22-#REF!</f>
        <v>#REF!</v>
      </c>
      <c r="W22" s="25" t="e">
        <f>G22-#REF!</f>
        <v>#REF!</v>
      </c>
      <c r="X22" s="25" t="e">
        <f>H22-#REF!</f>
        <v>#REF!</v>
      </c>
      <c r="Y22" s="25" t="e">
        <f>I22-#REF!</f>
        <v>#REF!</v>
      </c>
      <c r="Z22" s="25" t="e">
        <f>J22-#REF!</f>
        <v>#REF!</v>
      </c>
      <c r="AA22" s="25" t="e">
        <f>K22-#REF!</f>
        <v>#REF!</v>
      </c>
      <c r="AB22" s="25" t="e">
        <f>L22-#REF!</f>
        <v>#REF!</v>
      </c>
      <c r="AC22" s="25" t="e">
        <f>M22-#REF!</f>
        <v>#REF!</v>
      </c>
      <c r="AD22" s="25" t="e">
        <f>N22-#REF!</f>
        <v>#REF!</v>
      </c>
      <c r="AE22" s="25" t="e">
        <f>O22-#REF!</f>
        <v>#REF!</v>
      </c>
      <c r="AF22" s="25"/>
      <c r="AG22" s="25"/>
    </row>
    <row r="23" spans="2:33" ht="12.75">
      <c r="B23" s="2">
        <v>18</v>
      </c>
      <c r="C23" s="3" t="s">
        <v>47</v>
      </c>
      <c r="D23" s="4">
        <v>8779.554188000002</v>
      </c>
      <c r="E23" s="4">
        <v>9851.546209990509</v>
      </c>
      <c r="F23" s="5">
        <v>10.632833737077792</v>
      </c>
      <c r="G23" s="5">
        <v>11.931112976914166</v>
      </c>
      <c r="H23" s="4">
        <v>80347.61365981001</v>
      </c>
      <c r="I23" s="4">
        <v>76478.29965981</v>
      </c>
      <c r="J23" s="4">
        <v>67164.47396939002</v>
      </c>
      <c r="K23" s="4">
        <v>66138.60809228002</v>
      </c>
      <c r="L23" s="18">
        <v>78.85</v>
      </c>
      <c r="M23" s="5">
        <v>29.65</v>
      </c>
      <c r="N23" s="5">
        <v>23.168208485130137</v>
      </c>
      <c r="O23" s="18">
        <v>1.70707257567288</v>
      </c>
      <c r="P23" s="31"/>
      <c r="Q23" s="34"/>
      <c r="R23" s="2">
        <v>19</v>
      </c>
      <c r="S23" s="3" t="s">
        <v>47</v>
      </c>
      <c r="T23" s="25" t="e">
        <f>D23-#REF!</f>
        <v>#REF!</v>
      </c>
      <c r="U23" s="25" t="e">
        <f>E23-#REF!</f>
        <v>#REF!</v>
      </c>
      <c r="V23" s="25" t="e">
        <f>F23-#REF!</f>
        <v>#REF!</v>
      </c>
      <c r="W23" s="25" t="e">
        <f>G23-#REF!</f>
        <v>#REF!</v>
      </c>
      <c r="X23" s="25" t="e">
        <f>H23-#REF!</f>
        <v>#REF!</v>
      </c>
      <c r="Y23" s="25" t="e">
        <f>I23-#REF!</f>
        <v>#REF!</v>
      </c>
      <c r="Z23" s="25" t="e">
        <f>J23-#REF!</f>
        <v>#REF!</v>
      </c>
      <c r="AA23" s="25" t="e">
        <f>K23-#REF!</f>
        <v>#REF!</v>
      </c>
      <c r="AB23" s="25" t="e">
        <f>L23-#REF!</f>
        <v>#REF!</v>
      </c>
      <c r="AC23" s="25" t="e">
        <f>M23-#REF!</f>
        <v>#REF!</v>
      </c>
      <c r="AD23" s="25" t="e">
        <f>N23-#REF!</f>
        <v>#REF!</v>
      </c>
      <c r="AE23" s="25" t="e">
        <f>O23-#REF!</f>
        <v>#REF!</v>
      </c>
      <c r="AF23" s="25"/>
      <c r="AG23" s="25"/>
    </row>
    <row r="24" spans="2:33" ht="12.75">
      <c r="B24" s="2">
        <v>19</v>
      </c>
      <c r="C24" s="3" t="s">
        <v>57</v>
      </c>
      <c r="D24" s="4">
        <v>6308.62765173</v>
      </c>
      <c r="E24" s="4">
        <v>7225.253296992302</v>
      </c>
      <c r="F24" s="5">
        <v>11.746529876727648</v>
      </c>
      <c r="G24" s="5">
        <v>13.453267240581376</v>
      </c>
      <c r="H24" s="4">
        <v>50319.215421739995</v>
      </c>
      <c r="I24" s="4">
        <v>49926.7623602</v>
      </c>
      <c r="J24" s="4">
        <v>43730.75005910006</v>
      </c>
      <c r="K24" s="4">
        <v>43730.75005910006</v>
      </c>
      <c r="L24" s="18">
        <v>77.4</v>
      </c>
      <c r="M24" s="5">
        <v>24.45</v>
      </c>
      <c r="N24" s="5">
        <v>23.72701930494734</v>
      </c>
      <c r="O24" s="18">
        <v>1.7280342244272697</v>
      </c>
      <c r="P24" s="31"/>
      <c r="Q24" s="34"/>
      <c r="R24" s="2">
        <v>20</v>
      </c>
      <c r="S24" s="3" t="s">
        <v>57</v>
      </c>
      <c r="T24" s="25" t="e">
        <f>D24-#REF!</f>
        <v>#REF!</v>
      </c>
      <c r="U24" s="25" t="e">
        <f>E24-#REF!</f>
        <v>#REF!</v>
      </c>
      <c r="V24" s="25" t="e">
        <f>F24-#REF!</f>
        <v>#REF!</v>
      </c>
      <c r="W24" s="25" t="e">
        <f>G24-#REF!</f>
        <v>#REF!</v>
      </c>
      <c r="X24" s="25" t="e">
        <f>H24-#REF!</f>
        <v>#REF!</v>
      </c>
      <c r="Y24" s="25" t="e">
        <f>I24-#REF!</f>
        <v>#REF!</v>
      </c>
      <c r="Z24" s="25" t="e">
        <f>J24-#REF!</f>
        <v>#REF!</v>
      </c>
      <c r="AA24" s="25" t="e">
        <f>K24-#REF!</f>
        <v>#REF!</v>
      </c>
      <c r="AB24" s="25" t="e">
        <f>L24-#REF!</f>
        <v>#REF!</v>
      </c>
      <c r="AC24" s="25" t="e">
        <f>M24-#REF!</f>
        <v>#REF!</v>
      </c>
      <c r="AD24" s="25" t="e">
        <f>N24-#REF!</f>
        <v>#REF!</v>
      </c>
      <c r="AE24" s="25" t="e">
        <f>O24-#REF!</f>
        <v>#REF!</v>
      </c>
      <c r="AF24" s="25"/>
      <c r="AG24" s="25"/>
    </row>
    <row r="25" spans="2:33" ht="12.75">
      <c r="B25" s="2">
        <v>20</v>
      </c>
      <c r="C25" s="3" t="s">
        <v>18</v>
      </c>
      <c r="D25" s="4">
        <v>5618.990745071441</v>
      </c>
      <c r="E25" s="4">
        <v>6088.288077801641</v>
      </c>
      <c r="F25" s="5">
        <v>10.481247551692709</v>
      </c>
      <c r="G25" s="5">
        <v>11.356639902891853</v>
      </c>
      <c r="H25" s="4">
        <v>52418.08884226995</v>
      </c>
      <c r="I25" s="4">
        <v>51842.27994935996</v>
      </c>
      <c r="J25" s="4">
        <v>43163.92422738</v>
      </c>
      <c r="K25" s="4">
        <v>42973.20558689</v>
      </c>
      <c r="L25" s="18">
        <v>73.28</v>
      </c>
      <c r="M25" s="5">
        <v>27.139999999999997</v>
      </c>
      <c r="N25" s="5">
        <v>21.440527546948353</v>
      </c>
      <c r="O25" s="18">
        <v>1.321614475609107</v>
      </c>
      <c r="P25" s="31"/>
      <c r="Q25" s="34"/>
      <c r="R25" s="2">
        <v>21</v>
      </c>
      <c r="S25" s="3" t="s">
        <v>18</v>
      </c>
      <c r="T25" s="25" t="e">
        <f>D25-#REF!</f>
        <v>#REF!</v>
      </c>
      <c r="U25" s="25" t="e">
        <f>E25-#REF!</f>
        <v>#REF!</v>
      </c>
      <c r="V25" s="25" t="e">
        <f>F25-#REF!</f>
        <v>#REF!</v>
      </c>
      <c r="W25" s="25" t="e">
        <f>G25-#REF!</f>
        <v>#REF!</v>
      </c>
      <c r="X25" s="25" t="e">
        <f>H25-#REF!</f>
        <v>#REF!</v>
      </c>
      <c r="Y25" s="25" t="e">
        <f>I25-#REF!</f>
        <v>#REF!</v>
      </c>
      <c r="Z25" s="25" t="e">
        <f>J25-#REF!</f>
        <v>#REF!</v>
      </c>
      <c r="AA25" s="25" t="e">
        <f>K25-#REF!</f>
        <v>#REF!</v>
      </c>
      <c r="AB25" s="25" t="e">
        <f>L25-#REF!</f>
        <v>#REF!</v>
      </c>
      <c r="AC25" s="25" t="e">
        <f>M25-#REF!</f>
        <v>#REF!</v>
      </c>
      <c r="AD25" s="25" t="e">
        <f>N25-#REF!</f>
        <v>#REF!</v>
      </c>
      <c r="AE25" s="25" t="e">
        <f>O25-#REF!</f>
        <v>#REF!</v>
      </c>
      <c r="AF25" s="25"/>
      <c r="AG25" s="25"/>
    </row>
    <row r="26" spans="2:33" ht="12.75">
      <c r="B26" s="2">
        <v>21</v>
      </c>
      <c r="C26" s="3" t="s">
        <v>19</v>
      </c>
      <c r="D26" s="4">
        <v>6295.003538630001</v>
      </c>
      <c r="E26" s="4">
        <v>6841.402502580604</v>
      </c>
      <c r="F26" s="5">
        <v>10.960705561769544</v>
      </c>
      <c r="G26" s="5">
        <v>11.912082018727324</v>
      </c>
      <c r="H26" s="4">
        <v>54083.00614208976</v>
      </c>
      <c r="I26" s="4">
        <v>52712.18602308976</v>
      </c>
      <c r="J26" s="4">
        <v>46451.49659276974</v>
      </c>
      <c r="K26" s="4">
        <v>46278.81216914975</v>
      </c>
      <c r="L26" s="18">
        <v>78.72</v>
      </c>
      <c r="M26" s="5">
        <v>23.91</v>
      </c>
      <c r="N26" s="5">
        <v>20.18175416169456</v>
      </c>
      <c r="O26" s="18">
        <v>1.6859266541088997</v>
      </c>
      <c r="P26" s="31"/>
      <c r="Q26" s="34"/>
      <c r="R26" s="2">
        <v>22</v>
      </c>
      <c r="S26" s="3" t="s">
        <v>19</v>
      </c>
      <c r="T26" s="25" t="e">
        <f>D26-#REF!</f>
        <v>#REF!</v>
      </c>
      <c r="U26" s="25" t="e">
        <f>E26-#REF!</f>
        <v>#REF!</v>
      </c>
      <c r="V26" s="25" t="e">
        <f>F26-#REF!</f>
        <v>#REF!</v>
      </c>
      <c r="W26" s="25" t="e">
        <f>G26-#REF!</f>
        <v>#REF!</v>
      </c>
      <c r="X26" s="25" t="e">
        <f>H26-#REF!</f>
        <v>#REF!</v>
      </c>
      <c r="Y26" s="25" t="e">
        <f>I26-#REF!</f>
        <v>#REF!</v>
      </c>
      <c r="Z26" s="25" t="e">
        <f>J26-#REF!</f>
        <v>#REF!</v>
      </c>
      <c r="AA26" s="25" t="e">
        <f>K26-#REF!</f>
        <v>#REF!</v>
      </c>
      <c r="AB26" s="25" t="e">
        <f>L26-#REF!</f>
        <v>#REF!</v>
      </c>
      <c r="AC26" s="25" t="e">
        <f>M26-#REF!</f>
        <v>#REF!</v>
      </c>
      <c r="AD26" s="25" t="e">
        <f>N26-#REF!</f>
        <v>#REF!</v>
      </c>
      <c r="AE26" s="25" t="e">
        <f>O26-#REF!</f>
        <v>#REF!</v>
      </c>
      <c r="AF26" s="25"/>
      <c r="AG26" s="25"/>
    </row>
    <row r="27" spans="2:33" ht="12.75">
      <c r="B27" s="2">
        <v>22</v>
      </c>
      <c r="C27" s="3" t="s">
        <v>20</v>
      </c>
      <c r="D27" s="4">
        <v>9379.749932095898</v>
      </c>
      <c r="E27" s="4">
        <v>10546.327288807297</v>
      </c>
      <c r="F27" s="5">
        <v>12.524142774836951</v>
      </c>
      <c r="G27" s="5">
        <v>14.08179425585898</v>
      </c>
      <c r="H27" s="4">
        <v>65585.35208335564</v>
      </c>
      <c r="I27" s="4">
        <v>63325.736578714146</v>
      </c>
      <c r="J27" s="4">
        <v>57499.35044269004</v>
      </c>
      <c r="K27" s="4">
        <v>57455.947656890035</v>
      </c>
      <c r="L27" s="18">
        <v>75.45</v>
      </c>
      <c r="M27" s="5">
        <v>26.119999999999997</v>
      </c>
      <c r="N27" s="5">
        <v>18.22757787953745</v>
      </c>
      <c r="O27" s="18">
        <v>1.8336892348564684</v>
      </c>
      <c r="P27" s="31"/>
      <c r="Q27" s="34"/>
      <c r="R27" s="2">
        <v>24</v>
      </c>
      <c r="S27" s="3" t="s">
        <v>20</v>
      </c>
      <c r="T27" s="25" t="e">
        <f>D27-#REF!</f>
        <v>#REF!</v>
      </c>
      <c r="U27" s="25" t="e">
        <f>E27-#REF!</f>
        <v>#REF!</v>
      </c>
      <c r="V27" s="25" t="e">
        <f>F27-#REF!</f>
        <v>#REF!</v>
      </c>
      <c r="W27" s="25" t="e">
        <f>G27-#REF!</f>
        <v>#REF!</v>
      </c>
      <c r="X27" s="25" t="e">
        <f>H27-#REF!</f>
        <v>#REF!</v>
      </c>
      <c r="Y27" s="25" t="e">
        <f>I27-#REF!</f>
        <v>#REF!</v>
      </c>
      <c r="Z27" s="25" t="e">
        <f>J27-#REF!</f>
        <v>#REF!</v>
      </c>
      <c r="AA27" s="25" t="e">
        <f>K27-#REF!</f>
        <v>#REF!</v>
      </c>
      <c r="AB27" s="25" t="e">
        <f>L27-#REF!</f>
        <v>#REF!</v>
      </c>
      <c r="AC27" s="25" t="e">
        <f>M27-#REF!</f>
        <v>#REF!</v>
      </c>
      <c r="AD27" s="25" t="e">
        <f>N27-#REF!</f>
        <v>#REF!</v>
      </c>
      <c r="AE27" s="25" t="e">
        <f>O27-#REF!</f>
        <v>#REF!</v>
      </c>
      <c r="AF27" s="25"/>
      <c r="AG27" s="25"/>
    </row>
    <row r="28" spans="2:33" ht="12.75">
      <c r="B28" s="2">
        <v>23</v>
      </c>
      <c r="C28" s="3" t="s">
        <v>58</v>
      </c>
      <c r="D28" s="4">
        <v>5649.803113640563</v>
      </c>
      <c r="E28" s="4">
        <v>6544.195190455012</v>
      </c>
      <c r="F28" s="5">
        <v>9.070748362704865</v>
      </c>
      <c r="G28" s="5">
        <v>10.506693174090199</v>
      </c>
      <c r="H28" s="4">
        <v>65296.25916998943</v>
      </c>
      <c r="I28" s="4">
        <v>64083.03611588583</v>
      </c>
      <c r="J28" s="4">
        <v>51745.688818279996</v>
      </c>
      <c r="K28" s="4">
        <v>51745.688818279996</v>
      </c>
      <c r="L28" s="18">
        <v>61.63</v>
      </c>
      <c r="M28" s="5">
        <v>29.59</v>
      </c>
      <c r="N28" s="5">
        <v>22.520962895409564</v>
      </c>
      <c r="O28" s="18">
        <v>7.542239908210541</v>
      </c>
      <c r="P28" s="31"/>
      <c r="Q28" s="34"/>
      <c r="R28" s="2">
        <v>25</v>
      </c>
      <c r="S28" s="3" t="s">
        <v>58</v>
      </c>
      <c r="T28" s="25" t="e">
        <f>D28-#REF!</f>
        <v>#REF!</v>
      </c>
      <c r="U28" s="25" t="e">
        <f>E28-#REF!</f>
        <v>#REF!</v>
      </c>
      <c r="V28" s="25" t="e">
        <f>F28-#REF!</f>
        <v>#REF!</v>
      </c>
      <c r="W28" s="25" t="e">
        <f>G28-#REF!</f>
        <v>#REF!</v>
      </c>
      <c r="X28" s="25" t="e">
        <f>H28-#REF!</f>
        <v>#REF!</v>
      </c>
      <c r="Y28" s="25" t="e">
        <f>I28-#REF!</f>
        <v>#REF!</v>
      </c>
      <c r="Z28" s="25" t="e">
        <f>J28-#REF!</f>
        <v>#REF!</v>
      </c>
      <c r="AA28" s="25" t="e">
        <f>K28-#REF!</f>
        <v>#REF!</v>
      </c>
      <c r="AB28" s="25" t="e">
        <f>L28-#REF!</f>
        <v>#REF!</v>
      </c>
      <c r="AC28" s="25" t="e">
        <f>M28-#REF!</f>
        <v>#REF!</v>
      </c>
      <c r="AD28" s="25" t="e">
        <f>N28-#REF!</f>
        <v>#REF!</v>
      </c>
      <c r="AE28" s="25" t="e">
        <f>O28-#REF!</f>
        <v>#REF!</v>
      </c>
      <c r="AF28" s="25"/>
      <c r="AG28" s="25"/>
    </row>
    <row r="29" spans="2:33" ht="12.75">
      <c r="B29" s="2">
        <v>24</v>
      </c>
      <c r="C29" s="3" t="s">
        <v>27</v>
      </c>
      <c r="D29" s="4">
        <v>2691.329007676079</v>
      </c>
      <c r="E29" s="4">
        <v>2940.2629931536694</v>
      </c>
      <c r="F29" s="5">
        <v>11.034861376683711</v>
      </c>
      <c r="G29" s="5">
        <v>12.055528866186439</v>
      </c>
      <c r="H29" s="4">
        <v>25250.35394657001</v>
      </c>
      <c r="I29" s="4">
        <v>24942.587774620006</v>
      </c>
      <c r="J29" s="4">
        <v>21809.24894341</v>
      </c>
      <c r="K29" s="4">
        <v>21719.40212625</v>
      </c>
      <c r="L29" s="18">
        <v>78.53</v>
      </c>
      <c r="M29" s="5">
        <v>24.099999999999998</v>
      </c>
      <c r="N29" s="5">
        <v>20.92400838193933</v>
      </c>
      <c r="O29" s="18">
        <v>1.1834548929205622</v>
      </c>
      <c r="P29" s="31"/>
      <c r="Q29" s="34"/>
      <c r="R29" s="2">
        <v>26</v>
      </c>
      <c r="S29" s="3" t="s">
        <v>27</v>
      </c>
      <c r="T29" s="25" t="e">
        <f>D29-#REF!</f>
        <v>#REF!</v>
      </c>
      <c r="U29" s="25" t="e">
        <f>E29-#REF!</f>
        <v>#REF!</v>
      </c>
      <c r="V29" s="25" t="e">
        <f>F29-#REF!</f>
        <v>#REF!</v>
      </c>
      <c r="W29" s="25" t="e">
        <f>G29-#REF!</f>
        <v>#REF!</v>
      </c>
      <c r="X29" s="25" t="e">
        <f>H29-#REF!</f>
        <v>#REF!</v>
      </c>
      <c r="Y29" s="25" t="e">
        <f>I29-#REF!</f>
        <v>#REF!</v>
      </c>
      <c r="Z29" s="25" t="e">
        <f>J29-#REF!</f>
        <v>#REF!</v>
      </c>
      <c r="AA29" s="25" t="e">
        <f>K29-#REF!</f>
        <v>#REF!</v>
      </c>
      <c r="AB29" s="25" t="e">
        <f>L29-#REF!</f>
        <v>#REF!</v>
      </c>
      <c r="AC29" s="25" t="e">
        <f>M29-#REF!</f>
        <v>#REF!</v>
      </c>
      <c r="AD29" s="25" t="e">
        <f>N29-#REF!</f>
        <v>#REF!</v>
      </c>
      <c r="AE29" s="25" t="e">
        <f>O29-#REF!</f>
        <v>#REF!</v>
      </c>
      <c r="AF29" s="25"/>
      <c r="AG29" s="25"/>
    </row>
    <row r="30" spans="2:33" ht="12.75">
      <c r="B30" s="2">
        <v>25</v>
      </c>
      <c r="C30" s="3" t="s">
        <v>28</v>
      </c>
      <c r="D30" s="4">
        <v>4297.807364640022</v>
      </c>
      <c r="E30" s="4">
        <v>4702.51918700983</v>
      </c>
      <c r="F30" s="5">
        <v>10.579334463501356</v>
      </c>
      <c r="G30" s="5">
        <v>11.575559135041972</v>
      </c>
      <c r="H30" s="4">
        <v>36774.154683169996</v>
      </c>
      <c r="I30" s="4">
        <v>36291.899681099996</v>
      </c>
      <c r="J30" s="4">
        <v>32344.715759680053</v>
      </c>
      <c r="K30" s="4">
        <v>32122.818966580053</v>
      </c>
      <c r="L30" s="18">
        <v>79.14</v>
      </c>
      <c r="M30" s="5">
        <v>21.69</v>
      </c>
      <c r="N30" s="5">
        <v>18.958880893364498</v>
      </c>
      <c r="O30" s="18">
        <v>1.080674440724961</v>
      </c>
      <c r="P30" s="31"/>
      <c r="Q30" s="34"/>
      <c r="R30" s="2">
        <v>27</v>
      </c>
      <c r="S30" s="3" t="s">
        <v>28</v>
      </c>
      <c r="T30" s="25" t="e">
        <f>D30-#REF!</f>
        <v>#REF!</v>
      </c>
      <c r="U30" s="25" t="e">
        <f>E30-#REF!</f>
        <v>#REF!</v>
      </c>
      <c r="V30" s="25" t="e">
        <f>F30-#REF!</f>
        <v>#REF!</v>
      </c>
      <c r="W30" s="25" t="e">
        <f>G30-#REF!</f>
        <v>#REF!</v>
      </c>
      <c r="X30" s="25" t="e">
        <f>H30-#REF!</f>
        <v>#REF!</v>
      </c>
      <c r="Y30" s="25" t="e">
        <f>I30-#REF!</f>
        <v>#REF!</v>
      </c>
      <c r="Z30" s="25" t="e">
        <f>J30-#REF!</f>
        <v>#REF!</v>
      </c>
      <c r="AA30" s="25" t="e">
        <f>K30-#REF!</f>
        <v>#REF!</v>
      </c>
      <c r="AB30" s="25" t="e">
        <f>L30-#REF!</f>
        <v>#REF!</v>
      </c>
      <c r="AC30" s="25" t="e">
        <f>M30-#REF!</f>
        <v>#REF!</v>
      </c>
      <c r="AD30" s="25" t="e">
        <f>N30-#REF!</f>
        <v>#REF!</v>
      </c>
      <c r="AE30" s="25" t="e">
        <f>O30-#REF!</f>
        <v>#REF!</v>
      </c>
      <c r="AF30" s="25"/>
      <c r="AG30" s="25"/>
    </row>
    <row r="31" spans="2:33" ht="12.75">
      <c r="B31" s="2">
        <v>26</v>
      </c>
      <c r="C31" s="3" t="s">
        <v>29</v>
      </c>
      <c r="D31" s="4">
        <v>3549.8841560226965</v>
      </c>
      <c r="E31" s="4">
        <v>3861.3434566034466</v>
      </c>
      <c r="F31" s="5">
        <v>11.275836504515095</v>
      </c>
      <c r="G31" s="5">
        <v>12.265154464426773</v>
      </c>
      <c r="H31" s="4">
        <v>31341.20380233166</v>
      </c>
      <c r="I31" s="4">
        <v>30827.422976411664</v>
      </c>
      <c r="J31" s="4">
        <v>27346.1573351</v>
      </c>
      <c r="K31" s="4">
        <v>27047.16385855</v>
      </c>
      <c r="L31" s="18">
        <v>78.82</v>
      </c>
      <c r="M31" s="5">
        <v>23.06</v>
      </c>
      <c r="N31" s="5">
        <v>21.27040939163372</v>
      </c>
      <c r="O31" s="18">
        <v>4.132515306709966</v>
      </c>
      <c r="P31" s="31"/>
      <c r="Q31" s="34"/>
      <c r="R31" s="2">
        <v>28</v>
      </c>
      <c r="S31" s="3" t="s">
        <v>29</v>
      </c>
      <c r="T31" s="25" t="e">
        <f>D31-#REF!</f>
        <v>#REF!</v>
      </c>
      <c r="U31" s="25" t="e">
        <f>E31-#REF!</f>
        <v>#REF!</v>
      </c>
      <c r="V31" s="25" t="e">
        <f>F31-#REF!</f>
        <v>#REF!</v>
      </c>
      <c r="W31" s="25" t="e">
        <f>G31-#REF!</f>
        <v>#REF!</v>
      </c>
      <c r="X31" s="25" t="e">
        <f>H31-#REF!</f>
        <v>#REF!</v>
      </c>
      <c r="Y31" s="25" t="e">
        <f>I31-#REF!</f>
        <v>#REF!</v>
      </c>
      <c r="Z31" s="25" t="e">
        <f>J31-#REF!</f>
        <v>#REF!</v>
      </c>
      <c r="AA31" s="25" t="e">
        <f>K31-#REF!</f>
        <v>#REF!</v>
      </c>
      <c r="AB31" s="25" t="e">
        <f>L31-#REF!</f>
        <v>#REF!</v>
      </c>
      <c r="AC31" s="25" t="e">
        <f>M31-#REF!</f>
        <v>#REF!</v>
      </c>
      <c r="AD31" s="25" t="e">
        <f>N31-#REF!</f>
        <v>#REF!</v>
      </c>
      <c r="AE31" s="25" t="e">
        <f>O31-#REF!</f>
        <v>#REF!</v>
      </c>
      <c r="AF31" s="25"/>
      <c r="AG31" s="25"/>
    </row>
    <row r="32" spans="1:33" ht="12.75">
      <c r="A32" s="6"/>
      <c r="B32" s="2">
        <v>27</v>
      </c>
      <c r="C32" s="23" t="s">
        <v>30</v>
      </c>
      <c r="D32" s="16">
        <v>3436.5941545097817</v>
      </c>
      <c r="E32" s="16">
        <v>3737.6672285951818</v>
      </c>
      <c r="F32" s="18">
        <v>10.714337957647716</v>
      </c>
      <c r="G32" s="5">
        <v>11.652999469792153</v>
      </c>
      <c r="H32" s="16">
        <v>31681.642598266466</v>
      </c>
      <c r="I32" s="16">
        <v>31529.19430366946</v>
      </c>
      <c r="J32" s="16">
        <v>27594.356298810002</v>
      </c>
      <c r="K32" s="16">
        <v>27567.95920963</v>
      </c>
      <c r="L32" s="18">
        <v>78.5</v>
      </c>
      <c r="M32" s="18">
        <v>21.78</v>
      </c>
      <c r="N32" s="18">
        <v>15.165848091995757</v>
      </c>
      <c r="O32" s="18">
        <v>0.32980831422651063</v>
      </c>
      <c r="P32" s="31"/>
      <c r="Q32" s="34"/>
      <c r="R32" s="22">
        <v>29</v>
      </c>
      <c r="S32" s="23" t="s">
        <v>30</v>
      </c>
      <c r="T32" s="25" t="e">
        <f>D32-#REF!</f>
        <v>#REF!</v>
      </c>
      <c r="U32" s="25" t="e">
        <f>E32-#REF!</f>
        <v>#REF!</v>
      </c>
      <c r="V32" s="25" t="e">
        <f>F32-#REF!</f>
        <v>#REF!</v>
      </c>
      <c r="W32" s="25" t="e">
        <f>G32-#REF!</f>
        <v>#REF!</v>
      </c>
      <c r="X32" s="25" t="e">
        <f>H32-#REF!</f>
        <v>#REF!</v>
      </c>
      <c r="Y32" s="25" t="e">
        <f>I32-#REF!</f>
        <v>#REF!</v>
      </c>
      <c r="Z32" s="25" t="e">
        <f>J32-#REF!</f>
        <v>#REF!</v>
      </c>
      <c r="AA32" s="25" t="e">
        <f>K32-#REF!</f>
        <v>#REF!</v>
      </c>
      <c r="AB32" s="25" t="e">
        <f>L32-#REF!</f>
        <v>#REF!</v>
      </c>
      <c r="AC32" s="25" t="e">
        <f>M32-#REF!</f>
        <v>#REF!</v>
      </c>
      <c r="AD32" s="25" t="e">
        <f>N32-#REF!</f>
        <v>#REF!</v>
      </c>
      <c r="AE32" s="25" t="e">
        <f>O32-#REF!</f>
        <v>#REF!</v>
      </c>
      <c r="AF32" s="25"/>
      <c r="AG32" s="25"/>
    </row>
    <row r="33" spans="2:33" ht="12.75">
      <c r="B33" s="2">
        <v>28</v>
      </c>
      <c r="C33" s="3" t="s">
        <v>31</v>
      </c>
      <c r="D33" s="4">
        <v>6164.7583048326</v>
      </c>
      <c r="E33" s="4">
        <v>7041.62956164155</v>
      </c>
      <c r="F33" s="5">
        <v>11.410924137031081</v>
      </c>
      <c r="G33" s="18">
        <v>13.034006648075566</v>
      </c>
      <c r="H33" s="4">
        <v>48697.26927642376</v>
      </c>
      <c r="I33" s="4">
        <v>47823.0203083031</v>
      </c>
      <c r="J33" s="16">
        <v>45115.81376405013</v>
      </c>
      <c r="K33" s="4">
        <v>44935.84923444013</v>
      </c>
      <c r="L33" s="18">
        <v>78</v>
      </c>
      <c r="M33" s="5">
        <v>25.259999999999998</v>
      </c>
      <c r="N33" s="5">
        <v>22.272393126101697</v>
      </c>
      <c r="O33" s="18">
        <v>0.05441525099911237</v>
      </c>
      <c r="P33" s="31"/>
      <c r="Q33" s="34"/>
      <c r="R33" s="2">
        <v>30</v>
      </c>
      <c r="S33" s="3" t="s">
        <v>31</v>
      </c>
      <c r="T33" s="25" t="e">
        <f>D33-#REF!</f>
        <v>#REF!</v>
      </c>
      <c r="U33" s="25" t="e">
        <f>E33-#REF!</f>
        <v>#REF!</v>
      </c>
      <c r="V33" s="25" t="e">
        <f>F33-#REF!</f>
        <v>#REF!</v>
      </c>
      <c r="W33" s="25" t="e">
        <f>G33-#REF!</f>
        <v>#REF!</v>
      </c>
      <c r="X33" s="25" t="e">
        <f>H33-#REF!</f>
        <v>#REF!</v>
      </c>
      <c r="Y33" s="25" t="e">
        <f>I33-#REF!</f>
        <v>#REF!</v>
      </c>
      <c r="Z33" s="25" t="e">
        <f>J33-#REF!</f>
        <v>#REF!</v>
      </c>
      <c r="AA33" s="25" t="e">
        <f>K33-#REF!</f>
        <v>#REF!</v>
      </c>
      <c r="AB33" s="25" t="e">
        <f>L33-#REF!</f>
        <v>#REF!</v>
      </c>
      <c r="AC33" s="25" t="e">
        <f>M33-#REF!</f>
        <v>#REF!</v>
      </c>
      <c r="AD33" s="25" t="e">
        <f>N33-#REF!</f>
        <v>#REF!</v>
      </c>
      <c r="AE33" s="25" t="e">
        <f>O33-#REF!</f>
        <v>#REF!</v>
      </c>
      <c r="AF33" s="25"/>
      <c r="AG33" s="25"/>
    </row>
    <row r="34" spans="2:33" ht="12.75">
      <c r="B34" s="2"/>
      <c r="C34" s="12" t="s">
        <v>24</v>
      </c>
      <c r="D34" s="13">
        <f>SUM(D9:D33)</f>
        <v>170332.18712680202</v>
      </c>
      <c r="E34" s="13">
        <f>SUM(E9:E33)</f>
        <v>193533.66247126268</v>
      </c>
      <c r="F34" s="14">
        <f>0.108528723570135*100</f>
        <v>10.852872357013501</v>
      </c>
      <c r="G34" s="14">
        <f>0.123311757514293*100</f>
        <v>12.331175751429301</v>
      </c>
      <c r="H34" s="13">
        <v>1517747.6410784302</v>
      </c>
      <c r="I34" s="13">
        <v>1407712.2223903525</v>
      </c>
      <c r="J34" s="13">
        <v>1238722.6626810739</v>
      </c>
      <c r="K34" s="13">
        <v>1222919.4682348662</v>
      </c>
      <c r="L34" s="19">
        <f>(((AVERAGE(L9:L33))))</f>
        <v>75.89320000000002</v>
      </c>
      <c r="M34" s="14">
        <f>0.279651445589597*100</f>
        <v>27.965144558959697</v>
      </c>
      <c r="N34" s="14">
        <v>22.066868800828118</v>
      </c>
      <c r="O34" s="19">
        <v>1.4441938512128725</v>
      </c>
      <c r="P34" s="31"/>
      <c r="Q34" s="34"/>
      <c r="R34" s="2"/>
      <c r="S34" s="12" t="s">
        <v>24</v>
      </c>
      <c r="T34" s="25" t="e">
        <f>D34-#REF!</f>
        <v>#REF!</v>
      </c>
      <c r="U34" s="25" t="e">
        <f>E34-#REF!</f>
        <v>#REF!</v>
      </c>
      <c r="V34" s="25" t="e">
        <f>F34-#REF!</f>
        <v>#REF!</v>
      </c>
      <c r="W34" s="25" t="e">
        <f>G34-#REF!</f>
        <v>#REF!</v>
      </c>
      <c r="X34" s="25" t="e">
        <f>H34-#REF!</f>
        <v>#REF!</v>
      </c>
      <c r="Y34" s="25" t="e">
        <f>I34-#REF!</f>
        <v>#REF!</v>
      </c>
      <c r="Z34" s="25" t="e">
        <f>J34-#REF!</f>
        <v>#REF!</v>
      </c>
      <c r="AA34" s="25" t="e">
        <f>K34-#REF!</f>
        <v>#REF!</v>
      </c>
      <c r="AB34" s="25" t="e">
        <f>L34-#REF!</f>
        <v>#REF!</v>
      </c>
      <c r="AC34" s="25" t="e">
        <f>M34-#REF!</f>
        <v>#REF!</v>
      </c>
      <c r="AD34" s="25" t="e">
        <f>N34-#REF!</f>
        <v>#REF!</v>
      </c>
      <c r="AE34" s="25" t="e">
        <f>O34-#REF!</f>
        <v>#REF!</v>
      </c>
      <c r="AF34" s="25"/>
      <c r="AG34" s="25"/>
    </row>
    <row r="35" spans="2:33" ht="12.75">
      <c r="B35" s="2"/>
      <c r="C35" s="12" t="s">
        <v>25</v>
      </c>
      <c r="D35" s="13">
        <f>D34+D8</f>
        <v>206460.59522254992</v>
      </c>
      <c r="E35" s="13">
        <f>E34+E8</f>
        <v>234175.78637084027</v>
      </c>
      <c r="F35" s="14">
        <v>11.095983824186957</v>
      </c>
      <c r="G35" s="14">
        <v>12.58550443868575</v>
      </c>
      <c r="H35" s="13">
        <v>1836231.5481864803</v>
      </c>
      <c r="I35" s="13">
        <v>1722633.5668925028</v>
      </c>
      <c r="J35" s="13">
        <v>1475536.0912561237</v>
      </c>
      <c r="K35" s="13">
        <v>1459710.2885143962</v>
      </c>
      <c r="L35" s="19">
        <f>((AVERAGE(L5:L7,L9:L33)))</f>
        <v>75.09642857142858</v>
      </c>
      <c r="M35" s="14">
        <v>28.217326949282807</v>
      </c>
      <c r="N35" s="14">
        <v>23.946067272730488</v>
      </c>
      <c r="O35" s="19">
        <v>1.7653768762898834</v>
      </c>
      <c r="P35" s="32"/>
      <c r="Q35" s="35"/>
      <c r="R35" s="2"/>
      <c r="S35" s="12" t="s">
        <v>25</v>
      </c>
      <c r="T35" s="25" t="e">
        <f>D35-#REF!</f>
        <v>#REF!</v>
      </c>
      <c r="U35" s="25" t="e">
        <f>E35-#REF!</f>
        <v>#REF!</v>
      </c>
      <c r="V35" s="25" t="e">
        <f>F35-#REF!</f>
        <v>#REF!</v>
      </c>
      <c r="W35" s="25" t="e">
        <f>G35-#REF!</f>
        <v>#REF!</v>
      </c>
      <c r="X35" s="25" t="e">
        <f>H35-#REF!</f>
        <v>#REF!</v>
      </c>
      <c r="Y35" s="25" t="e">
        <f>I35-#REF!</f>
        <v>#REF!</v>
      </c>
      <c r="Z35" s="25" t="e">
        <f>J35-#REF!</f>
        <v>#REF!</v>
      </c>
      <c r="AA35" s="25" t="e">
        <f>K35-#REF!</f>
        <v>#REF!</v>
      </c>
      <c r="AB35" s="25" t="e">
        <f>L35-#REF!</f>
        <v>#REF!</v>
      </c>
      <c r="AC35" s="25" t="e">
        <f>M35-#REF!</f>
        <v>#REF!</v>
      </c>
      <c r="AD35" s="25" t="e">
        <f>N35-#REF!</f>
        <v>#REF!</v>
      </c>
      <c r="AE35" s="25" t="e">
        <f>O35-#REF!</f>
        <v>#REF!</v>
      </c>
      <c r="AF35" s="25"/>
      <c r="AG35" s="25"/>
    </row>
    <row r="36" spans="2:15" ht="12.75">
      <c r="B36" s="9" t="s">
        <v>1</v>
      </c>
      <c r="C36" s="10"/>
      <c r="D36" s="15"/>
      <c r="E36" s="15"/>
      <c r="F36" s="24"/>
      <c r="G36" s="11"/>
      <c r="H36" s="15"/>
      <c r="I36" s="15"/>
      <c r="J36" s="15"/>
      <c r="K36" s="15"/>
      <c r="L36" s="20"/>
      <c r="M36" s="17"/>
      <c r="N36" s="17"/>
      <c r="O36" s="20"/>
    </row>
    <row r="37" spans="2:15" ht="12.75">
      <c r="B37" s="10" t="s">
        <v>54</v>
      </c>
      <c r="C37" s="10"/>
      <c r="D37" s="10"/>
      <c r="E37" s="10"/>
      <c r="F37" s="10"/>
      <c r="G37" s="10"/>
      <c r="H37" s="10"/>
      <c r="I37" s="10"/>
      <c r="J37" s="10"/>
      <c r="K37" s="10"/>
      <c r="L37" s="20"/>
      <c r="M37" s="10"/>
      <c r="N37" s="10"/>
      <c r="O37" s="21"/>
    </row>
    <row r="38" spans="2:15" ht="12.75">
      <c r="B38" s="1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21"/>
      <c r="M38" s="10"/>
      <c r="N38" s="10"/>
      <c r="O38" s="20"/>
    </row>
    <row r="39" spans="2:15" ht="12.75">
      <c r="B39" s="10" t="s">
        <v>63</v>
      </c>
      <c r="C39" s="10"/>
      <c r="D39" s="10"/>
      <c r="E39" s="10"/>
      <c r="F39" s="10"/>
      <c r="G39" s="10"/>
      <c r="H39" s="10"/>
      <c r="I39" s="10"/>
      <c r="J39" s="10"/>
      <c r="K39" s="10"/>
      <c r="L39" s="20"/>
      <c r="M39" s="10"/>
      <c r="N39" s="10"/>
      <c r="O39" s="20"/>
    </row>
    <row r="40" spans="2:15" ht="12.75">
      <c r="B40" s="10" t="s">
        <v>62</v>
      </c>
      <c r="C40" s="10"/>
      <c r="D40" s="10"/>
      <c r="E40" s="10"/>
      <c r="F40" s="10"/>
      <c r="G40" s="10"/>
      <c r="H40" s="10"/>
      <c r="I40" s="10"/>
      <c r="J40" s="15"/>
      <c r="K40" s="10"/>
      <c r="L40" s="20"/>
      <c r="M40" s="10"/>
      <c r="N40" s="10"/>
      <c r="O40" s="20"/>
    </row>
    <row r="41" spans="2:15" ht="12.75">
      <c r="B41" s="10" t="s">
        <v>43</v>
      </c>
      <c r="C41" s="10"/>
      <c r="D41" s="10"/>
      <c r="E41" s="10"/>
      <c r="F41" s="10"/>
      <c r="G41" s="10"/>
      <c r="H41" s="10"/>
      <c r="I41" s="10"/>
      <c r="J41" s="10"/>
      <c r="K41" s="10"/>
      <c r="L41" s="20"/>
      <c r="M41" s="10"/>
      <c r="N41" s="10"/>
      <c r="O41" s="20"/>
    </row>
    <row r="42" spans="2:15" ht="12.75">
      <c r="B42" s="10" t="s">
        <v>59</v>
      </c>
      <c r="C42" s="10"/>
      <c r="D42" s="10"/>
      <c r="E42" s="10"/>
      <c r="F42" s="10"/>
      <c r="G42" s="10"/>
      <c r="H42" s="10"/>
      <c r="I42" s="10"/>
      <c r="J42" s="10"/>
      <c r="K42" s="10"/>
      <c r="L42" s="20"/>
      <c r="M42" s="10"/>
      <c r="N42" s="10"/>
      <c r="O42" s="20"/>
    </row>
    <row r="43" spans="2:15" ht="12.75">
      <c r="B43" s="10" t="s">
        <v>46</v>
      </c>
      <c r="C43" s="10"/>
      <c r="D43" s="10"/>
      <c r="E43" s="10"/>
      <c r="F43" s="10"/>
      <c r="G43" s="10"/>
      <c r="H43" s="10"/>
      <c r="I43" s="10"/>
      <c r="J43" s="10"/>
      <c r="K43" s="10"/>
      <c r="L43" s="20"/>
      <c r="M43" s="10"/>
      <c r="N43" s="10"/>
      <c r="O43" s="20"/>
    </row>
    <row r="44" spans="2:15" ht="12.75">
      <c r="B44" s="10" t="s">
        <v>49</v>
      </c>
      <c r="C44" s="10"/>
      <c r="D44" s="10"/>
      <c r="E44" s="10"/>
      <c r="F44" s="10"/>
      <c r="G44" s="10"/>
      <c r="H44" s="10"/>
      <c r="I44" s="10"/>
      <c r="J44" s="10"/>
      <c r="K44" s="10"/>
      <c r="L44" s="20"/>
      <c r="M44" s="10"/>
      <c r="N44" s="10"/>
      <c r="O44" s="20"/>
    </row>
    <row r="45" spans="2:15" ht="12.75">
      <c r="B45" s="10" t="s">
        <v>53</v>
      </c>
      <c r="C45" s="10"/>
      <c r="D45" s="10"/>
      <c r="E45" s="10"/>
      <c r="F45" s="10"/>
      <c r="G45" s="10"/>
      <c r="H45" s="10"/>
      <c r="I45" s="10"/>
      <c r="J45" s="10"/>
      <c r="K45" s="10"/>
      <c r="L45" s="20"/>
      <c r="M45" s="10"/>
      <c r="N45" s="10"/>
      <c r="O45" s="20"/>
    </row>
    <row r="46" spans="2:15" ht="12.75">
      <c r="B46" s="10" t="s">
        <v>52</v>
      </c>
      <c r="C46" s="10"/>
      <c r="D46" s="10"/>
      <c r="E46" s="10"/>
      <c r="F46" s="10"/>
      <c r="G46" s="10"/>
      <c r="H46" s="10"/>
      <c r="I46" s="10"/>
      <c r="J46" s="10"/>
      <c r="K46" s="10"/>
      <c r="L46" s="20"/>
      <c r="M46" s="10"/>
      <c r="N46" s="10"/>
      <c r="O46" s="20"/>
    </row>
    <row r="47" spans="3:15" ht="12.75">
      <c r="C47" s="10"/>
      <c r="D47" s="10"/>
      <c r="E47" s="10"/>
      <c r="F47" s="10"/>
      <c r="G47" s="10"/>
      <c r="H47" s="10"/>
      <c r="I47" s="10"/>
      <c r="J47" s="10"/>
      <c r="K47" s="10"/>
      <c r="L47" s="20"/>
      <c r="M47" s="10"/>
      <c r="N47" s="10"/>
      <c r="O47" s="20"/>
    </row>
    <row r="48" spans="2:15" ht="12.75">
      <c r="B48" s="7" t="s">
        <v>26</v>
      </c>
      <c r="C48" s="10"/>
      <c r="D48" s="10"/>
      <c r="E48" s="10"/>
      <c r="F48" s="10"/>
      <c r="G48" s="10"/>
      <c r="H48" s="10"/>
      <c r="I48" s="10"/>
      <c r="J48" s="10"/>
      <c r="K48" s="10"/>
      <c r="L48" s="20"/>
      <c r="M48" s="10"/>
      <c r="N48" s="10"/>
      <c r="O48" s="20"/>
    </row>
  </sheetData>
  <sheetProtection/>
  <mergeCells count="18">
    <mergeCell ref="X3:AD3"/>
    <mergeCell ref="B1:Q1"/>
    <mergeCell ref="A2:Q2"/>
    <mergeCell ref="B3:B4"/>
    <mergeCell ref="C3:C4"/>
    <mergeCell ref="D3:G3"/>
    <mergeCell ref="H3:N3"/>
    <mergeCell ref="O3:O4"/>
    <mergeCell ref="AF3:AF4"/>
    <mergeCell ref="AG3:AG4"/>
    <mergeCell ref="P5:P35"/>
    <mergeCell ref="Q5:Q35"/>
    <mergeCell ref="P3:P4"/>
    <mergeCell ref="Q3:Q4"/>
    <mergeCell ref="R3:R4"/>
    <mergeCell ref="S3:S4"/>
    <mergeCell ref="T3:W3"/>
    <mergeCell ref="AE3:AE4"/>
  </mergeCells>
  <conditionalFormatting sqref="J29:K32 I5:K6 J34:K35 J26:K27 H8:I35 J8:K11 J13:K22">
    <cfRule type="duplicateValues" priority="2" dxfId="0" stopIfTrue="1">
      <formula>AND(COUNTIF($J$29:$K$32,H5)+COUNTIF($I$5:$K$6,H5)+COUNTIF($J$34:$K$35,H5)+COUNTIF($J$26:$K$27,H5)+COUNTIF($H$8:$I$35,H5)+COUNTIF($J$8:$K$11,H5)+COUNTIF($J$13:$K$22,H5)&gt;1,NOT(ISBLANK(H5)))</formula>
    </cfRule>
  </conditionalFormatting>
  <printOptions horizontalCentered="1" verticalCentered="1"/>
  <pageMargins left="0.22" right="0" top="0.42" bottom="0.62" header="0" footer="0"/>
  <pageSetup horizontalDpi="600" verticalDpi="600" orientation="landscape" paperSize="9" scale="6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SUDIP</cp:lastModifiedBy>
  <cp:lastPrinted>2017-01-13T04:36:58Z</cp:lastPrinted>
  <dcterms:created xsi:type="dcterms:W3CDTF">2005-06-15T08:51:14Z</dcterms:created>
  <dcterms:modified xsi:type="dcterms:W3CDTF">2017-01-13T04:41:18Z</dcterms:modified>
  <cp:category/>
  <cp:version/>
  <cp:contentType/>
  <cp:contentStatus/>
</cp:coreProperties>
</file>