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20" windowWidth="18975" windowHeight="11190"/>
  </bookViews>
  <sheets>
    <sheet name="cover" sheetId="1" r:id="rId1"/>
    <sheet name="CPI_new" sheetId="151" r:id="rId2"/>
    <sheet name="CPI_Y-O-Y" sheetId="152" r:id="rId3"/>
    <sheet name="CPI_Nep &amp; Ind." sheetId="153" r:id="rId4"/>
    <sheet name="WPI" sheetId="154" r:id="rId5"/>
    <sheet name="WPI YOY" sheetId="155" r:id="rId6"/>
    <sheet name="NSWI" sheetId="156" r:id="rId7"/>
    <sheet name="Direction" sheetId="116" r:id="rId8"/>
    <sheet name="X-India" sheetId="117" r:id="rId9"/>
    <sheet name="X-China" sheetId="118" r:id="rId10"/>
    <sheet name="X-Other" sheetId="119" r:id="rId11"/>
    <sheet name="M-India" sheetId="120" r:id="rId12"/>
    <sheet name="M-China" sheetId="121" r:id="rId13"/>
    <sheet name="M-Other" sheetId="122" r:id="rId14"/>
    <sheet name="Customwise Trade" sheetId="123" r:id="rId15"/>
    <sheet name="M_India$" sheetId="124" r:id="rId16"/>
    <sheet name="X&amp;MPrice Index &amp;TOT" sheetId="125" r:id="rId17"/>
    <sheet name="BOP" sheetId="126" r:id="rId18"/>
    <sheet name="ReserveRs" sheetId="127" r:id="rId19"/>
    <sheet name="Reserves $" sheetId="128" r:id="rId20"/>
    <sheet name="Ex Rate" sheetId="129" r:id="rId21"/>
    <sheet name="GBO" sheetId="108" r:id="rId22"/>
    <sheet name="ODD" sheetId="107" r:id="rId23"/>
    <sheet name="MS" sheetId="136" r:id="rId24"/>
    <sheet name="CBS" sheetId="137" r:id="rId25"/>
    <sheet name="ODCS" sheetId="138" r:id="rId26"/>
    <sheet name="CALCB" sheetId="139" r:id="rId27"/>
    <sheet name="CALDB" sheetId="140" r:id="rId28"/>
    <sheet name="CALFC" sheetId="141" r:id="rId29"/>
    <sheet name="Deposits" sheetId="142" r:id="rId30"/>
    <sheet name="Sect credit" sheetId="143" r:id="rId31"/>
    <sheet name="Secu Credit" sheetId="144" r:id="rId32"/>
    <sheet name="Loan to Gov Ent" sheetId="145" r:id="rId33"/>
    <sheet name="Monetary Operations" sheetId="146" r:id="rId34"/>
    <sheet name="Purchase &amp; Sale of FC" sheetId="147" r:id="rId35"/>
    <sheet name="Inter_Bank" sheetId="148" r:id="rId36"/>
    <sheet name="Int Rate" sheetId="149" r:id="rId37"/>
    <sheet name="TBs 91_364" sheetId="150" r:id="rId38"/>
    <sheet name="Stock Mkt Indicator" sheetId="130" r:id="rId39"/>
    <sheet name="Issue Approval" sheetId="131" r:id="rId40"/>
    <sheet name="Listed Co" sheetId="132" r:id="rId41"/>
    <sheet name="Share Mkt Acti" sheetId="133" r:id="rId42"/>
    <sheet name="Turnover Detail" sheetId="134" r:id="rId43"/>
    <sheet name="Securities List" sheetId="135" r:id="rId44"/>
  </sheets>
  <definedNames>
    <definedName name="a" localSheetId="22">#REF!</definedName>
    <definedName name="a" localSheetId="16">#REF!</definedName>
    <definedName name="a">#REF!</definedName>
    <definedName name="b" localSheetId="16">#REF!</definedName>
    <definedName name="b">#REF!</definedName>
    <definedName name="manoj" localSheetId="22">#REF!</definedName>
    <definedName name="manoj" localSheetId="16">#REF!</definedName>
    <definedName name="manoj">#REF!</definedName>
    <definedName name="_xlnm.Print_Area" localSheetId="17">BOP!$A$1:$L$68</definedName>
    <definedName name="_xlnm.Print_Area" localSheetId="0">cover!$A$1:$H$55</definedName>
    <definedName name="_xlnm.Print_Area" localSheetId="14">'Customwise Trade'!$B$1:$H$19</definedName>
    <definedName name="_xlnm.Print_Area" localSheetId="7">Direction!$B$1:$I$59</definedName>
    <definedName name="_xlnm.Print_Area" localSheetId="20">'Ex Rate'!$B$1:$M$77</definedName>
    <definedName name="_xlnm.Print_Area" localSheetId="21">GBO!$A$1:$H$55</definedName>
    <definedName name="_xlnm.Print_Area" localSheetId="35">Inter_Bank!$A$1:$I$43</definedName>
    <definedName name="_xlnm.Print_Area" localSheetId="15">'M_India$'!$A$1:$K$19</definedName>
    <definedName name="_xlnm.Print_Area" localSheetId="12">'M-China'!$B$1:$H$49</definedName>
    <definedName name="_xlnm.Print_Area" localSheetId="11">'M-India'!$B$1:$H$58</definedName>
    <definedName name="_xlnm.Print_Area" localSheetId="13">'M-Other'!$B$1:$H$73</definedName>
    <definedName name="_xlnm.Print_Area" localSheetId="22">ODD!$A$1:$H$40</definedName>
    <definedName name="_xlnm.Print_Area" localSheetId="18">ReserveRs!$B$1:$I$50</definedName>
    <definedName name="_xlnm.Print_Area" localSheetId="19">'Reserves $'!$B$2:$I$50</definedName>
    <definedName name="_xlnm.Print_Area" localSheetId="43">'Securities List'!$A$1:$J$27</definedName>
    <definedName name="_xlnm.Print_Area" localSheetId="41">'Share Mkt Acti'!$A$1:$J$22</definedName>
    <definedName name="_xlnm.Print_Area" localSheetId="38">'Stock Mkt Indicator'!$A$1:$F$25</definedName>
    <definedName name="_xlnm.Print_Area" localSheetId="16">'X&amp;MPrice Index &amp;TOT'!$A$1:$S$20</definedName>
    <definedName name="_xlnm.Print_Area" localSheetId="9">'X-China'!$B$1:$H$28</definedName>
    <definedName name="_xlnm.Print_Area" localSheetId="8">'X-India'!$B$1:$H$62</definedName>
    <definedName name="_xlnm.Print_Area" localSheetId="10">'X-Other'!$B$1:$H$21</definedName>
  </definedNames>
  <calcPr calcId="124519"/>
  <fileRecoveryPr autoRecover="0"/>
</workbook>
</file>

<file path=xl/calcChain.xml><?xml version="1.0" encoding="utf-8"?>
<calcChain xmlns="http://schemas.openxmlformats.org/spreadsheetml/2006/main">
  <c r="F7" i="156"/>
  <c r="E7"/>
  <c r="D7"/>
  <c r="E6" i="154"/>
  <c r="D6"/>
  <c r="C6"/>
  <c r="M19" i="153"/>
  <c r="L19"/>
  <c r="K19"/>
  <c r="J19"/>
  <c r="I19"/>
  <c r="H19"/>
  <c r="G19"/>
  <c r="F19"/>
  <c r="E19"/>
  <c r="C19"/>
  <c r="B19"/>
  <c r="D18"/>
  <c r="D17"/>
  <c r="D16"/>
  <c r="D15"/>
  <c r="D14"/>
  <c r="M13"/>
  <c r="D13"/>
  <c r="D12"/>
  <c r="D11"/>
  <c r="D10"/>
  <c r="D9"/>
  <c r="D8"/>
  <c r="D7"/>
  <c r="D19" s="1"/>
  <c r="E6" i="151"/>
  <c r="D6"/>
  <c r="C6"/>
  <c r="H42" i="148"/>
  <c r="F42"/>
  <c r="D42"/>
  <c r="B42"/>
  <c r="O11"/>
  <c r="O12" s="1"/>
  <c r="O10"/>
  <c r="T21" i="147"/>
  <c r="S21"/>
  <c r="N21"/>
  <c r="M21"/>
  <c r="L21"/>
  <c r="K21"/>
  <c r="P15"/>
  <c r="O15"/>
  <c r="P14"/>
  <c r="O14"/>
  <c r="P13"/>
  <c r="O13"/>
  <c r="P12"/>
  <c r="O12"/>
  <c r="P11"/>
  <c r="O11"/>
  <c r="P10"/>
  <c r="P21" s="1"/>
  <c r="O10"/>
  <c r="O21" s="1"/>
  <c r="P9"/>
  <c r="O9"/>
  <c r="K35" i="146"/>
  <c r="I35"/>
  <c r="G35"/>
  <c r="K19"/>
  <c r="J19"/>
  <c r="G19"/>
  <c r="E5" i="145" l="1"/>
  <c r="D5"/>
  <c r="C5"/>
  <c r="B5"/>
  <c r="E4"/>
  <c r="D4"/>
  <c r="C4"/>
  <c r="B4"/>
  <c r="H5" i="143"/>
  <c r="H5" i="144" s="1"/>
  <c r="H5" i="145" s="1"/>
  <c r="F5" i="143"/>
  <c r="P5" s="1"/>
  <c r="E5"/>
  <c r="E5" i="144" s="1"/>
  <c r="D5" i="143"/>
  <c r="N5" s="1"/>
  <c r="C5"/>
  <c r="C5" i="144" s="1"/>
  <c r="B5" i="143"/>
  <c r="L5" s="1"/>
  <c r="P4"/>
  <c r="L4"/>
  <c r="F4"/>
  <c r="F4" i="144" s="1"/>
  <c r="F4" i="145" s="1"/>
  <c r="E4" i="143"/>
  <c r="O4" s="1"/>
  <c r="D4"/>
  <c r="D4" i="144" s="1"/>
  <c r="C4" i="143"/>
  <c r="M4" s="1"/>
  <c r="B4"/>
  <c r="B4" i="144" s="1"/>
  <c r="M5" i="143" l="1"/>
  <c r="R5"/>
  <c r="B5" i="144"/>
  <c r="F5"/>
  <c r="F5" i="145" s="1"/>
  <c r="N4" i="143"/>
  <c r="E4" i="144"/>
  <c r="D5"/>
  <c r="O5" i="143"/>
  <c r="C4" i="144"/>
  <c r="C26" i="131" l="1"/>
  <c r="C36" s="1"/>
  <c r="C5"/>
  <c r="F53" i="130"/>
  <c r="E53"/>
  <c r="H6" i="128"/>
  <c r="E6"/>
  <c r="G6" s="1"/>
  <c r="G6" i="127"/>
  <c r="J6" i="126"/>
  <c r="H6"/>
  <c r="K17" i="124"/>
  <c r="J17"/>
  <c r="H18" i="123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D4" i="122"/>
  <c r="H11" i="121"/>
  <c r="G11"/>
  <c r="D4"/>
  <c r="Z14" i="120"/>
  <c r="Z18" s="1"/>
  <c r="Y14"/>
  <c r="Y18" s="1"/>
  <c r="X14"/>
  <c r="D4"/>
  <c r="D4" i="119"/>
  <c r="D4" i="118"/>
  <c r="G30" i="116"/>
  <c r="F30"/>
  <c r="E30"/>
  <c r="D30"/>
  <c r="C30"/>
  <c r="G29"/>
  <c r="F29"/>
  <c r="E29"/>
  <c r="D29"/>
  <c r="C29"/>
  <c r="G28"/>
  <c r="F28"/>
  <c r="E28"/>
  <c r="D28"/>
  <c r="C28"/>
  <c r="G26"/>
  <c r="F26"/>
  <c r="E26"/>
  <c r="D26"/>
  <c r="C26"/>
  <c r="G24"/>
  <c r="F24"/>
  <c r="E24"/>
  <c r="D24"/>
  <c r="C24"/>
  <c r="G23"/>
  <c r="F23"/>
  <c r="E23"/>
  <c r="D23"/>
  <c r="C23"/>
  <c r="G22"/>
  <c r="F22"/>
  <c r="E22"/>
  <c r="D22"/>
  <c r="C22"/>
  <c r="G20"/>
  <c r="F20"/>
  <c r="E20"/>
  <c r="D20"/>
  <c r="C20"/>
  <c r="F6"/>
  <c r="G6" s="1"/>
  <c r="H49" i="108" l="1"/>
  <c r="G49"/>
  <c r="H48"/>
  <c r="G48"/>
  <c r="H46"/>
  <c r="G46"/>
  <c r="G42"/>
  <c r="G40"/>
  <c r="H39"/>
  <c r="G39"/>
  <c r="H38"/>
  <c r="G38"/>
  <c r="H37"/>
  <c r="G37"/>
  <c r="H36"/>
  <c r="G36"/>
  <c r="H34"/>
  <c r="G34"/>
  <c r="H33"/>
  <c r="G33"/>
  <c r="H32"/>
  <c r="G32"/>
  <c r="H31"/>
  <c r="G31"/>
  <c r="H30"/>
  <c r="G30"/>
  <c r="H29"/>
  <c r="G29"/>
  <c r="H28"/>
  <c r="G28"/>
  <c r="E28"/>
  <c r="H27"/>
  <c r="G27"/>
  <c r="H26"/>
  <c r="G26"/>
  <c r="G24"/>
  <c r="G23"/>
  <c r="G22"/>
  <c r="E21"/>
  <c r="E20"/>
  <c r="H19"/>
  <c r="G19"/>
  <c r="H18"/>
  <c r="G18"/>
  <c r="E18"/>
  <c r="H17"/>
  <c r="G17"/>
  <c r="E17"/>
  <c r="H16"/>
  <c r="G16"/>
  <c r="E16"/>
  <c r="E14" s="1"/>
  <c r="E9" s="1"/>
  <c r="H15"/>
  <c r="G15"/>
  <c r="H14"/>
  <c r="G14"/>
  <c r="H13"/>
  <c r="G13"/>
  <c r="E13"/>
  <c r="H12"/>
  <c r="G12"/>
  <c r="H11"/>
  <c r="G11"/>
  <c r="H10"/>
  <c r="G10"/>
  <c r="E10"/>
  <c r="H9"/>
  <c r="G9"/>
  <c r="F8"/>
  <c r="D8"/>
  <c r="H40" i="107"/>
  <c r="G40"/>
  <c r="H39"/>
  <c r="F39"/>
  <c r="E39"/>
  <c r="D39"/>
  <c r="G39" s="1"/>
  <c r="C39"/>
  <c r="F38"/>
  <c r="H38" s="1"/>
  <c r="E38"/>
  <c r="D38"/>
  <c r="G38" s="1"/>
  <c r="C38"/>
  <c r="H37"/>
  <c r="F37"/>
  <c r="E37"/>
  <c r="D37"/>
  <c r="G37" s="1"/>
  <c r="C37"/>
  <c r="F36"/>
  <c r="H36" s="1"/>
  <c r="E36"/>
  <c r="D36"/>
  <c r="G36" s="1"/>
  <c r="C36"/>
  <c r="H35"/>
  <c r="F35"/>
  <c r="E35"/>
  <c r="E34" s="1"/>
  <c r="D35"/>
  <c r="G35" s="1"/>
  <c r="C35"/>
  <c r="F34"/>
  <c r="C34"/>
  <c r="H33"/>
  <c r="G33"/>
  <c r="H32"/>
  <c r="G32"/>
  <c r="H31"/>
  <c r="E31"/>
  <c r="C31"/>
  <c r="G31" s="1"/>
  <c r="H30"/>
  <c r="G30"/>
  <c r="H29"/>
  <c r="G29"/>
  <c r="H28"/>
  <c r="G28"/>
  <c r="H27"/>
  <c r="G27"/>
  <c r="H26"/>
  <c r="G26"/>
  <c r="G25"/>
  <c r="E25"/>
  <c r="H25" s="1"/>
  <c r="C25"/>
  <c r="H24"/>
  <c r="G24"/>
  <c r="H23"/>
  <c r="G23"/>
  <c r="H22"/>
  <c r="G22"/>
  <c r="H21"/>
  <c r="G21"/>
  <c r="H20"/>
  <c r="G20"/>
  <c r="H19"/>
  <c r="E19"/>
  <c r="C19"/>
  <c r="G19" s="1"/>
  <c r="H18"/>
  <c r="G18"/>
  <c r="H17"/>
  <c r="G17"/>
  <c r="H16"/>
  <c r="G16"/>
  <c r="H15"/>
  <c r="G15"/>
  <c r="H14"/>
  <c r="G14"/>
  <c r="G13"/>
  <c r="E13"/>
  <c r="H13" s="1"/>
  <c r="C13"/>
  <c r="H12"/>
  <c r="G12"/>
  <c r="H11"/>
  <c r="G11"/>
  <c r="H10"/>
  <c r="G10"/>
  <c r="H9"/>
  <c r="G9"/>
  <c r="H8"/>
  <c r="G8"/>
  <c r="H7"/>
  <c r="F7"/>
  <c r="E7"/>
  <c r="D7"/>
  <c r="G7" s="1"/>
  <c r="C7"/>
  <c r="F6"/>
  <c r="E26" i="108" l="1"/>
  <c r="H34" i="107"/>
  <c r="D34"/>
  <c r="G34" s="1"/>
  <c r="A31" i="1"/>
  <c r="A32" s="1"/>
  <c r="A33" s="1"/>
  <c r="A34" s="1"/>
  <c r="A35" s="1"/>
  <c r="A36" s="1"/>
  <c r="A37" s="1"/>
  <c r="A38" s="1"/>
  <c r="A39" s="1"/>
  <c r="A40" s="1"/>
  <c r="A42" s="1"/>
  <c r="A43" s="1"/>
  <c r="A45" s="1"/>
  <c r="A46" s="1"/>
  <c r="A47" s="1"/>
  <c r="A49" s="1"/>
  <c r="A50" s="1"/>
  <c r="A51" s="1"/>
  <c r="A52" s="1"/>
  <c r="A53" s="1"/>
  <c r="A54" s="1"/>
  <c r="A13"/>
  <c r="A14" s="1"/>
  <c r="A15" s="1"/>
  <c r="A16" s="1"/>
  <c r="A17" s="1"/>
  <c r="A18" s="1"/>
  <c r="A19" s="1"/>
  <c r="A20" s="1"/>
  <c r="A21" s="1"/>
  <c r="A23" l="1"/>
  <c r="A24" s="1"/>
  <c r="A25" s="1"/>
  <c r="A26" s="1"/>
  <c r="A28" s="1"/>
  <c r="A22"/>
</calcChain>
</file>

<file path=xl/sharedStrings.xml><?xml version="1.0" encoding="utf-8"?>
<sst xmlns="http://schemas.openxmlformats.org/spreadsheetml/2006/main" count="2542" uniqueCount="1267">
  <si>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</si>
  <si>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</si>
  <si>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</si>
  <si>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</si>
  <si>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</si>
  <si>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>Consumer Price Inflation in Nepal and India (Monthly Series)</t>
  </si>
  <si>
    <t xml:space="preserve">National Wholesale Price Index </t>
  </si>
  <si>
    <t>National Wholesale Price Index (Monthly Series)</t>
  </si>
  <si>
    <t>National Salary and Wage Rate Index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</si>
  <si>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</si>
  <si>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</si>
  <si>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</si>
  <si>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</si>
  <si>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</si>
  <si>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</si>
  <si>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</si>
  <si>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</si>
  <si>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>Summary of Balance of Payments Presentation</t>
  </si>
  <si>
    <t>Imports from India against Payment  in US Dollar</t>
  </si>
  <si>
    <t>Gross Foreign Exchange Holding of the Banking Sector</t>
  </si>
  <si>
    <t>Gross Foreign Exchange Holding of the Banking Sector in US Dollar</t>
  </si>
  <si>
    <t>Exchange Rate of US Dollar</t>
  </si>
  <si>
    <t>Price of Oil and Gold in the International Market</t>
  </si>
  <si>
    <t>Government Finance</t>
  </si>
  <si>
    <t>Government Budgetary Operation</t>
  </si>
  <si>
    <t>Outstanding Domestic Debt of the GoN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</si>
  <si>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</si>
  <si>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</si>
  <si>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</si>
  <si>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</si>
  <si>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</si>
  <si>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</si>
  <si>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</si>
  <si>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 xml:space="preserve"> 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</si>
  <si>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</si>
  <si>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</si>
  <si>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</si>
  <si>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</si>
  <si>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</si>
  <si>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</si>
  <si>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</si>
  <si>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</si>
  <si>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</si>
  <si>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</si>
  <si>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</t>
  </si>
  <si>
    <t>Stock Market Indicators</t>
  </si>
  <si>
    <t>Public Issue Approval by SEBON</t>
  </si>
  <si>
    <t>Listed Companies and Market Capitalization</t>
  </si>
  <si>
    <t>Structure of Share Price Indices</t>
  </si>
  <si>
    <t>Securities Market Turnover</t>
  </si>
  <si>
    <t>Securities Listed in Nepal Stock Exchange Ltd.</t>
  </si>
  <si>
    <t xml:space="preserve">                                    </t>
  </si>
  <si>
    <t>2013/14</t>
  </si>
  <si>
    <t>2014/15</t>
  </si>
  <si>
    <t>2015/16</t>
  </si>
  <si>
    <t>(Rs. in million)</t>
  </si>
  <si>
    <t>No.</t>
  </si>
  <si>
    <t xml:space="preserve"> Name of Bonds/Ownership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</si>
  <si>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</si>
  <si>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</si>
  <si>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</si>
  <si>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</si>
  <si>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</si>
  <si>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</si>
  <si>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</si>
  <si>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</t>
  </si>
  <si>
    <t>National Saving Bond</t>
  </si>
  <si>
    <t>Citizen Saving Bond</t>
  </si>
  <si>
    <t xml:space="preserve">    a. Nepal Rastra Bank (Secondary Market)</t>
  </si>
  <si>
    <t>Foreign Employment Bond</t>
  </si>
  <si>
    <t>a. Nepal Rastra Bank</t>
  </si>
  <si>
    <t>b. Others</t>
  </si>
  <si>
    <t>Total Domestic Debt</t>
  </si>
  <si>
    <t>Balance at NRB (Overdraft (+)/Surplus(-)</t>
  </si>
  <si>
    <t>Customs Wise Trade</t>
  </si>
  <si>
    <t>Table 24</t>
  </si>
  <si>
    <r>
      <t>(</t>
    </r>
    <r>
      <rPr>
        <b/>
        <i/>
        <sz val="9"/>
        <rFont val="Times New Roman"/>
        <family val="1"/>
      </rPr>
      <t>On Cash Basis)</t>
    </r>
  </si>
  <si>
    <t xml:space="preserve"> (Rs. in million)</t>
  </si>
  <si>
    <t>Heads</t>
  </si>
  <si>
    <t>Amount</t>
  </si>
  <si>
    <r>
      <t>2015/16</t>
    </r>
    <r>
      <rPr>
        <b/>
        <vertAlign val="superscript"/>
        <sz val="10"/>
        <rFont val="Times New Roman"/>
        <family val="1"/>
      </rPr>
      <t>P</t>
    </r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</si>
  <si>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</si>
  <si>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</si>
  <si>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</si>
  <si>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</si>
  <si>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</si>
  <si>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</si>
  <si>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</si>
  <si>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</si>
  <si>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Expenditure from Freeze Accounts</t>
  </si>
  <si>
    <t xml:space="preserve">   Freeze-1 Recurrent</t>
  </si>
  <si>
    <t xml:space="preserve">   Freeze-2 Capital</t>
  </si>
  <si>
    <t xml:space="preserve">   Freeze-3 Financial</t>
  </si>
  <si>
    <t>Total Expenditure</t>
  </si>
  <si>
    <t>Total Resources</t>
  </si>
  <si>
    <t>Revenue and Grants</t>
  </si>
  <si>
    <t>Revenue</t>
  </si>
  <si>
    <t>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</si>
  <si>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</si>
  <si>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</si>
  <si>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</si>
  <si>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</si>
  <si>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</si>
  <si>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Local Authorities' Accounts (LAA)#</t>
  </si>
  <si>
    <t>Deficits(-) Surplus(+)</t>
  </si>
  <si>
    <t>Sources of Financing</t>
  </si>
  <si>
    <t>Internal Loans</t>
  </si>
  <si>
    <t>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</si>
  <si>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</si>
  <si>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</si>
  <si>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</si>
  <si>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</si>
  <si>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</si>
  <si>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r>
      <t>Overdrafts</t>
    </r>
    <r>
      <rPr>
        <vertAlign val="superscript"/>
        <sz val="10"/>
        <rFont val="Times New Roman"/>
        <family val="1"/>
      </rPr>
      <t>++</t>
    </r>
  </si>
  <si>
    <t>Others@</t>
  </si>
  <si>
    <t>Principal Refund and Share Divestment</t>
  </si>
  <si>
    <t>Foreign Loans</t>
  </si>
  <si>
    <t xml:space="preserve"> #  Change in outstanding amount disbursed to VDC/DDC remaining unspent.</t>
  </si>
  <si>
    <t xml:space="preserve"> ++ Minus (-) indicates surplus.</t>
  </si>
  <si>
    <t>@ Interest from Government Treasury transactions and others.</t>
  </si>
  <si>
    <t>-</t>
  </si>
  <si>
    <r>
      <t>Annual</t>
    </r>
    <r>
      <rPr>
        <b/>
        <vertAlign val="superscript"/>
        <sz val="10"/>
        <rFont val="Times New Roman"/>
        <family val="1"/>
      </rPr>
      <t xml:space="preserve">R </t>
    </r>
  </si>
  <si>
    <t>R: Second Revised</t>
  </si>
  <si>
    <t xml:space="preserve"> P :  Provisional</t>
  </si>
  <si>
    <t>Table 22</t>
  </si>
  <si>
    <t>Export and Import Unit Value Price Index and Terms of Trade</t>
  </si>
  <si>
    <t>Amount Change      Jul-Feb</t>
  </si>
  <si>
    <t>Mid-Feb</t>
  </si>
  <si>
    <t>Government Budgetary Operation*</t>
  </si>
  <si>
    <t>Seven Months</t>
  </si>
  <si>
    <t>Percent Change During Seven  Months</t>
  </si>
  <si>
    <t xml:space="preserve">  *  Based on data reported by 8 offices of NRB,  68 branches of Rastriya Banijya Bank Limited, 37 out of 48 branches of Nepal Bank Limited, 19 out of 21 branches of Agriculture Development Bank, 9  branches of Everest Bank Limited, 4 branches of Global IME Bank Limited and 1 branch each from Nepal Bangladesh Bank Limited, NMB Bank Limited and Bank of Kathmandu Limited conducting government transactions and release report from 79  DTCOs and payment centres.</t>
  </si>
  <si>
    <t>Table 1</t>
  </si>
  <si>
    <t>(2014/15=100)</t>
  </si>
  <si>
    <t>Mid-Feb 2016</t>
  </si>
  <si>
    <t>Groups &amp; Sub-Groups</t>
  </si>
  <si>
    <t>Weight %</t>
  </si>
  <si>
    <t>2013/2014</t>
  </si>
  <si>
    <t>2014/2015</t>
  </si>
  <si>
    <r>
      <t xml:space="preserve">2015/2016 </t>
    </r>
    <r>
      <rPr>
        <b/>
        <sz val="5"/>
        <color indexed="8"/>
        <rFont val="Times New Roman"/>
        <family val="1"/>
      </rPr>
      <t>P</t>
    </r>
  </si>
  <si>
    <t>Percentage Change</t>
  </si>
  <si>
    <t>Nov/Dec</t>
  </si>
  <si>
    <t>Dec/Jan</t>
  </si>
  <si>
    <t>Jan/Feb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</si>
  <si>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</si>
  <si>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</si>
  <si>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</si>
  <si>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</si>
  <si>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</si>
  <si>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</si>
  <si>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</si>
  <si>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</si>
  <si>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</si>
  <si>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</si>
  <si>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</si>
  <si>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</si>
  <si>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</si>
  <si>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</si>
  <si>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</si>
  <si>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</si>
  <si>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</si>
  <si>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</si>
  <si>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</si>
  <si>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</si>
  <si>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</si>
  <si>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</si>
  <si>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</si>
  <si>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</si>
  <si>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</si>
  <si>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</si>
  <si>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</si>
  <si>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</si>
  <si>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</si>
  <si>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</si>
  <si>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</si>
  <si>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Consumer Price Index : Kathmandu Valley</t>
  </si>
  <si>
    <t>Consumer Price Index : Terai</t>
  </si>
  <si>
    <t>Consumer Price Index : Hill</t>
  </si>
  <si>
    <t>Consumer Price Index : Mountain</t>
  </si>
  <si>
    <t>Table 2</t>
  </si>
  <si>
    <t>(2014/15 = 100)</t>
  </si>
  <si>
    <t>(y-o-y)</t>
  </si>
  <si>
    <t>Mid- month</t>
  </si>
  <si>
    <t>Index</t>
  </si>
  <si>
    <t>Percent Change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</si>
  <si>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</si>
  <si>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</si>
  <si>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</si>
  <si>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</si>
  <si>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</si>
  <si>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</si>
  <si>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</si>
  <si>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</si>
  <si>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</si>
  <si>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</si>
  <si>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</si>
  <si>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</si>
  <si>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</si>
  <si>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100**</t>
  </si>
  <si>
    <t>P: Provisional</t>
  </si>
  <si>
    <t xml:space="preserve">** Geometric Average </t>
  </si>
  <si>
    <t>Table 3</t>
  </si>
  <si>
    <t>(y-o-y changes)</t>
  </si>
  <si>
    <t>Months</t>
  </si>
  <si>
    <t>2012/13 (2069/70)</t>
  </si>
  <si>
    <r>
      <t>2015/16</t>
    </r>
    <r>
      <rPr>
        <b/>
        <vertAlign val="superscript"/>
        <sz val="11"/>
        <rFont val="Times New Roman"/>
        <family val="1"/>
      </rPr>
      <t>P</t>
    </r>
  </si>
  <si>
    <t>Nepal</t>
  </si>
  <si>
    <t>India</t>
  </si>
  <si>
    <t>Deviation</t>
  </si>
  <si>
    <t xml:space="preserve">Note : </t>
  </si>
  <si>
    <t>1) CPI in Nepal (2014/15 = 100)</t>
  </si>
  <si>
    <t>2) CPI in India (2012 = 100)</t>
  </si>
  <si>
    <t>Table 4</t>
  </si>
  <si>
    <t>National Wholesale Price Index</t>
  </si>
  <si>
    <t>(1999/00=100)</t>
  </si>
  <si>
    <t>Mid-February 2016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</si>
  <si>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</si>
  <si>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</si>
  <si>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</si>
  <si>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</si>
  <si>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</si>
  <si>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</si>
  <si>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</si>
  <si>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</si>
  <si>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</si>
  <si>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</si>
  <si>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</si>
  <si>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</si>
  <si>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</si>
  <si>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</si>
  <si>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</si>
  <si>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</si>
  <si>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</si>
  <si>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</si>
  <si>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</si>
  <si>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</si>
  <si>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</si>
  <si>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</si>
  <si>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</si>
  <si>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</si>
  <si>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>Table 5</t>
  </si>
  <si>
    <t>(1999/00 = 100)</t>
  </si>
  <si>
    <t>Mid-Months</t>
  </si>
  <si>
    <t xml:space="preserve">     2005/06P</t>
  </si>
  <si>
    <t>INDEX</t>
  </si>
  <si>
    <t>%CHANGES</t>
  </si>
  <si>
    <t>Table 6</t>
  </si>
  <si>
    <t>(2004/05=100)</t>
  </si>
  <si>
    <t>S.No.</t>
  </si>
  <si>
    <t>Groups/Sub-groups</t>
  </si>
  <si>
    <t>Weight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</si>
  <si>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</si>
  <si>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</si>
  <si>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</si>
  <si>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</si>
  <si>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</si>
  <si>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</si>
  <si>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</si>
  <si>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</si>
  <si>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</si>
  <si>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</si>
  <si>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</si>
  <si>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</si>
  <si>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</si>
  <si>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</si>
  <si>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</si>
  <si>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</si>
  <si>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</si>
  <si>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</si>
  <si>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</si>
  <si>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</si>
  <si>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</si>
  <si>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</si>
  <si>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</si>
  <si>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</si>
  <si>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</si>
  <si>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</si>
  <si>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(Based on the Seven Months' Data of 2015/16)</t>
  </si>
  <si>
    <t xml:space="preserve">Annual </t>
  </si>
  <si>
    <t>Table 7</t>
  </si>
  <si>
    <t>Direction of Foreign Trade*</t>
  </si>
  <si>
    <r>
      <t>2014/15</t>
    </r>
    <r>
      <rPr>
        <b/>
        <vertAlign val="superscript"/>
        <sz val="10"/>
        <rFont val="Times New Roman"/>
        <family val="1"/>
      </rPr>
      <t>R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</si>
  <si>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</si>
  <si>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</si>
  <si>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</si>
  <si>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</si>
  <si>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</si>
  <si>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</si>
  <si>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</si>
  <si>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</si>
  <si>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</si>
  <si>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</si>
  <si>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</si>
  <si>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</si>
  <si>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</si>
  <si>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</si>
  <si>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</si>
  <si>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</si>
  <si>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</si>
  <si>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</si>
  <si>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</si>
  <si>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</si>
  <si>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</si>
  <si>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</si>
  <si>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</si>
  <si>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</si>
  <si>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</si>
  <si>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</si>
  <si>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</si>
  <si>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</si>
  <si>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r>
      <t>2014/15</t>
    </r>
    <r>
      <rPr>
        <b/>
        <vertAlign val="superscript"/>
        <sz val="9"/>
        <rFont val="Times New Roman"/>
        <family val="1"/>
      </rPr>
      <t>R</t>
    </r>
  </si>
  <si>
    <r>
      <t>2015/16</t>
    </r>
    <r>
      <rPr>
        <b/>
        <vertAlign val="superscript"/>
        <sz val="9"/>
        <rFont val="Times New Roman"/>
        <family val="1"/>
      </rPr>
      <t>P</t>
    </r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</si>
  <si>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</si>
  <si>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</si>
  <si>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</si>
  <si>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</si>
  <si>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</si>
  <si>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</si>
  <si>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</si>
  <si>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</si>
  <si>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</si>
  <si>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</si>
  <si>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</si>
  <si>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</si>
  <si>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</si>
  <si>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</si>
  <si>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</si>
  <si>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</si>
  <si>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</si>
  <si>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</si>
  <si>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</si>
  <si>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</si>
  <si>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</si>
  <si>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</si>
  <si>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</si>
  <si>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</si>
  <si>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</si>
  <si>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</si>
  <si>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</si>
  <si>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</si>
  <si>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</si>
  <si>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</si>
  <si>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</si>
  <si>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</si>
  <si>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</si>
  <si>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</si>
  <si>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</si>
  <si>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</si>
  <si>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</si>
  <si>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</si>
  <si>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</si>
  <si>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</si>
  <si>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</si>
  <si>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</si>
  <si>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</si>
  <si>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</si>
  <si>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</si>
  <si>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</si>
  <si>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</si>
  <si>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</si>
  <si>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</si>
  <si>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</si>
  <si>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</si>
  <si>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</si>
  <si>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</si>
  <si>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</si>
  <si>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</si>
  <si>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</si>
  <si>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</si>
  <si>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</si>
  <si>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</si>
  <si>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</si>
  <si>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</si>
  <si>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</si>
  <si>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</si>
  <si>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</si>
  <si>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</si>
  <si>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</si>
  <si>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</si>
  <si>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</si>
  <si>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</si>
  <si>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</si>
  <si>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</si>
  <si>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</si>
  <si>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</si>
  <si>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</si>
  <si>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</si>
  <si>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</si>
  <si>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</si>
  <si>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</si>
  <si>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</si>
  <si>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</si>
  <si>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</si>
  <si>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</si>
  <si>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</si>
  <si>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</si>
  <si>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</si>
  <si>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</si>
  <si>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</si>
  <si>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Hotrolled Sheet in Coil</t>
  </si>
  <si>
    <t>Baby Food &amp; Milk Products</t>
  </si>
  <si>
    <t>Bitumen</t>
  </si>
  <si>
    <t>Coldrolled Sheet in Coil</t>
  </si>
  <si>
    <t>Books and Magazines</t>
  </si>
  <si>
    <t>M.S. Billet</t>
  </si>
  <si>
    <t>Cement</t>
  </si>
  <si>
    <t>M.S. Wires, Rods, Coils, Bars</t>
  </si>
  <si>
    <t>Chemical Fertilizer</t>
  </si>
  <si>
    <t>Coal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</si>
  <si>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</si>
  <si>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</si>
  <si>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</si>
  <si>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</si>
  <si>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</si>
  <si>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</si>
  <si>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</si>
  <si>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Incense Sticks</t>
  </si>
  <si>
    <t>Insecticides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</si>
  <si>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</si>
  <si>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</si>
  <si>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</si>
  <si>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</si>
  <si>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</si>
  <si>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</si>
  <si>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</si>
  <si>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</si>
  <si>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</si>
  <si>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10206.8*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</si>
  <si>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</si>
  <si>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</si>
  <si>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</si>
  <si>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</si>
  <si>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</si>
  <si>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</si>
  <si>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</si>
  <si>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</si>
  <si>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</si>
  <si>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</si>
  <si>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</si>
  <si>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</si>
  <si>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</si>
  <si>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</si>
  <si>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</si>
  <si>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</si>
  <si>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</si>
  <si>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</si>
  <si>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</si>
  <si>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</si>
  <si>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</si>
  <si>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</si>
  <si>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</si>
  <si>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</si>
  <si>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</si>
  <si>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</si>
  <si>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</si>
  <si>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</si>
  <si>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</si>
  <si>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</si>
  <si>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</si>
  <si>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</si>
  <si>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</si>
  <si>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</si>
  <si>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</si>
  <si>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</si>
  <si>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</si>
  <si>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</si>
  <si>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</si>
  <si>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</si>
  <si>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</si>
  <si>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</si>
  <si>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</si>
  <si>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</si>
  <si>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</si>
  <si>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</si>
  <si>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</si>
  <si>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</si>
  <si>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</si>
  <si>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</si>
  <si>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</si>
  <si>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</si>
  <si>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</si>
  <si>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</si>
  <si>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</si>
  <si>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</si>
  <si>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</si>
  <si>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</si>
  <si>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</si>
  <si>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</si>
  <si>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</si>
  <si>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</si>
  <si>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</si>
  <si>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</si>
  <si>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</si>
  <si>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</si>
  <si>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</si>
  <si>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</si>
  <si>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</si>
  <si>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</si>
  <si>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</si>
  <si>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</si>
  <si>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</si>
  <si>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</si>
  <si>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</si>
  <si>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</si>
  <si>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</si>
  <si>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</si>
  <si>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</si>
  <si>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</si>
  <si>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</si>
  <si>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</si>
  <si>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</si>
  <si>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</si>
  <si>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</si>
  <si>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</si>
  <si>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</si>
  <si>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14</t>
  </si>
  <si>
    <t xml:space="preserve">Customs Wise Trade </t>
  </si>
  <si>
    <t>(Rs. in million )</t>
  </si>
  <si>
    <t>Customs Points</t>
  </si>
  <si>
    <t>Exports</t>
  </si>
  <si>
    <t xml:space="preserve">Percentage Change </t>
  </si>
  <si>
    <t>Imports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</si>
  <si>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</si>
  <si>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</si>
  <si>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</si>
  <si>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</si>
  <si>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</si>
  <si>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</si>
  <si>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</si>
  <si>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</si>
  <si>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</si>
  <si>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</si>
  <si>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</si>
  <si>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Total</t>
  </si>
  <si>
    <t>Table 15</t>
  </si>
  <si>
    <t>Imports from India against Payment in US Dollar</t>
  </si>
  <si>
    <t>Mid-month</t>
  </si>
  <si>
    <t>2006/07</t>
  </si>
  <si>
    <t>2007/08</t>
  </si>
  <si>
    <t>2008/09</t>
  </si>
  <si>
    <t>2009/10</t>
  </si>
  <si>
    <t>2010/11</t>
  </si>
  <si>
    <t>2011/12</t>
  </si>
  <si>
    <t>2012/13</t>
  </si>
  <si>
    <t>* The monthly data are updated based on the latest information from custom office and differ from earlier issues.</t>
  </si>
  <si>
    <t>Table 16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</si>
  <si>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</si>
  <si>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</si>
  <si>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</si>
  <si>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</si>
  <si>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</si>
  <si>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</si>
  <si>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Percentage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</si>
  <si>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</si>
  <si>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</si>
  <si>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</si>
  <si>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</si>
  <si>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</si>
  <si>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</si>
  <si>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</si>
  <si>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</si>
  <si>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</si>
  <si>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</si>
  <si>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</si>
  <si>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</si>
  <si>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17</t>
  </si>
  <si>
    <t xml:space="preserve">Summary of Balance of Payments              </t>
  </si>
  <si>
    <t>Particulars</t>
  </si>
  <si>
    <r>
      <t xml:space="preserve">2015/16 </t>
    </r>
    <r>
      <rPr>
        <b/>
        <vertAlign val="superscript"/>
        <sz val="10"/>
        <rFont val="Times New Roman"/>
        <family val="1"/>
      </rPr>
      <t>P</t>
    </r>
  </si>
  <si>
    <t xml:space="preserve">% Change </t>
  </si>
  <si>
    <t>During 7 months</t>
  </si>
  <si>
    <t xml:space="preserve">7 Months </t>
  </si>
  <si>
    <t xml:space="preserve">2014/15 </t>
  </si>
  <si>
    <t xml:space="preserve">2015/16 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</si>
  <si>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</si>
  <si>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</si>
  <si>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</si>
  <si>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</si>
  <si>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</si>
  <si>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</si>
  <si>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</si>
  <si>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</si>
  <si>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</si>
  <si>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</si>
  <si>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</si>
  <si>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</si>
  <si>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</si>
  <si>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</si>
  <si>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</si>
  <si>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</si>
  <si>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</si>
  <si>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</si>
  <si>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</si>
  <si>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</si>
  <si>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</si>
  <si>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</si>
  <si>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</si>
  <si>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</si>
  <si>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</si>
  <si>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</si>
  <si>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</si>
  <si>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</si>
  <si>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</si>
  <si>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</si>
  <si>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</si>
  <si>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</si>
  <si>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</si>
  <si>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</si>
  <si>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</si>
  <si>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</si>
  <si>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</si>
  <si>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</si>
  <si>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</si>
  <si>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</si>
  <si>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</si>
  <si>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</si>
  <si>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</si>
  <si>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</si>
  <si>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</si>
  <si>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</si>
  <si>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</si>
  <si>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</si>
  <si>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</si>
  <si>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</si>
  <si>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</si>
  <si>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</si>
  <si>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</si>
  <si>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</si>
  <si>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</si>
  <si>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Table 18</t>
  </si>
  <si>
    <t>Gross Foreign Assets of the Banking Sector</t>
  </si>
  <si>
    <t>(Rs in million)</t>
  </si>
  <si>
    <t>Mid-Feb.</t>
  </si>
  <si>
    <t>Mid-Jul To Mid-Feb.</t>
  </si>
  <si>
    <t>A. Nepal Rastra Bank (1+2)</t>
  </si>
  <si>
    <t xml:space="preserve">   1. Gold, SDR, IMF Gold Tranche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</si>
  <si>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</si>
  <si>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</si>
  <si>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</si>
  <si>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</si>
  <si>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</si>
  <si>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</si>
  <si>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</si>
  <si>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</si>
  <si>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</si>
  <si>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</si>
  <si>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</si>
  <si>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</si>
  <si>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</si>
  <si>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</si>
  <si>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</t>
  </si>
  <si>
    <t xml:space="preserve">H. Exchange Valuation </t>
  </si>
  <si>
    <t>I. Change in NFA (6+7)***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</si>
  <si>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</si>
  <si>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</si>
  <si>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</si>
  <si>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</si>
  <si>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</si>
  <si>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Table 19</t>
  </si>
  <si>
    <t>(USD in million)</t>
  </si>
  <si>
    <t>Table 20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</si>
  <si>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</si>
  <si>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</si>
  <si>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</si>
  <si>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</si>
  <si>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</si>
  <si>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</si>
  <si>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</si>
  <si>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</si>
  <si>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</si>
  <si>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</si>
  <si>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</si>
  <si>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</si>
  <si>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21</t>
  </si>
  <si>
    <t>Mid-July</t>
  </si>
  <si>
    <t>Jul-Jul</t>
  </si>
  <si>
    <t>Feb-Feb</t>
  </si>
  <si>
    <t>2013</t>
  </si>
  <si>
    <t>2014</t>
  </si>
  <si>
    <t>2015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</si>
  <si>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</si>
  <si>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</si>
  <si>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</si>
  <si>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</si>
  <si>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</si>
  <si>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</si>
  <si>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Mid-February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</si>
  <si>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</si>
  <si>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</si>
  <si>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</si>
  <si>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</si>
  <si>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</si>
  <si>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</si>
  <si>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</si>
  <si>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</si>
  <si>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</si>
  <si>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</si>
  <si>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</si>
  <si>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</si>
  <si>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</si>
  <si>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</si>
  <si>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</si>
  <si>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</si>
  <si>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Data Source: Nepal Stock Exchange Limited.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</si>
  <si>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</si>
  <si>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</si>
  <si>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</si>
  <si>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</si>
  <si>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Based on the nominal GDP (at producer's price) of 2012/13 and 2013/14 and 2014/15. Data Source: Central Bureau of Statistics.  </t>
  </si>
  <si>
    <t>GDP at Current Price ( Rs. million)</t>
  </si>
  <si>
    <t>(Mid-July 2015 to Mid-February 2016)</t>
  </si>
  <si>
    <t>Types of  Securities</t>
  </si>
  <si>
    <t>Amount (Rs. Million)</t>
  </si>
  <si>
    <t>Approval Date</t>
  </si>
  <si>
    <t>A. Right Share</t>
  </si>
  <si>
    <t>Nagbeli Laghubitta Bikas Bank Ltd</t>
  </si>
  <si>
    <t>Machhapuchchhre Bank Ltd</t>
  </si>
  <si>
    <t>Gaumukhee Bikas Bank Ltd</t>
  </si>
  <si>
    <t>Mission Development Bank Ltd</t>
  </si>
  <si>
    <t>Kakrebihar Bikas Bank Ltd</t>
  </si>
  <si>
    <t>Century Commercial Bank Ltd</t>
  </si>
  <si>
    <t>Kathmandu Finance Ltd</t>
  </si>
  <si>
    <t>ICFC Finance Ltd</t>
  </si>
  <si>
    <t>Sanakisan Bikas Bank Ltd</t>
  </si>
  <si>
    <t>Kanchan Development Bak Ltd</t>
  </si>
  <si>
    <t>Excel Development Bank Ltd</t>
  </si>
  <si>
    <t>Innovative Development Bank Ltd</t>
  </si>
  <si>
    <t>Sunrise Bank Ltd</t>
  </si>
  <si>
    <t>Gandaki Bikas Bank Ltd</t>
  </si>
  <si>
    <t>Prabhu Bank Ltd</t>
  </si>
  <si>
    <t>Shubhechha Bikas Bank</t>
  </si>
  <si>
    <t>Srijana Finance Ltd</t>
  </si>
  <si>
    <t>Shangri-la Development Bank Ltd</t>
  </si>
  <si>
    <t>Tinau Bikas Bank Ltd</t>
  </si>
  <si>
    <t>Jhimruk Bikas Bank Ltd</t>
  </si>
  <si>
    <t>B. Ordinary Share</t>
  </si>
  <si>
    <t>Hydroelectricity Investment &amp; Development Company Ltd</t>
  </si>
  <si>
    <t>Ngadi Groups Power Ltd</t>
  </si>
  <si>
    <t>Khanikhola Hydropower Co. Ltd</t>
  </si>
  <si>
    <t>Shikhar Insurance Co. Ltd (FPO)</t>
  </si>
  <si>
    <t>Reliance Lotus Finance Ltd (FPO)</t>
  </si>
  <si>
    <t>Mero Microfinance Bittya Sanstha Ltd</t>
  </si>
  <si>
    <t>Nepal Investment Bank Ltd (FPO)</t>
  </si>
  <si>
    <t>Global IME Samunnat Scheme-1</t>
  </si>
  <si>
    <t>C. Debenture</t>
  </si>
  <si>
    <t>Source: Securities Board of Nepal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</si>
  <si>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</si>
  <si>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</si>
  <si>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</si>
  <si>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</si>
  <si>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</si>
  <si>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</si>
  <si>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</si>
  <si>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</si>
  <si>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</si>
  <si>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</si>
  <si>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r>
      <t xml:space="preserve">    Development Banks</t>
    </r>
    <r>
      <rPr>
        <i/>
        <vertAlign val="superscript"/>
        <sz val="10"/>
        <rFont val="Times New Roman"/>
        <family val="1"/>
      </rPr>
      <t>#</t>
    </r>
  </si>
  <si>
    <t xml:space="preserve">    Finance Companies</t>
  </si>
  <si>
    <t xml:space="preserve">    Insurance Companies</t>
  </si>
  <si>
    <t>Manufacturing &amp; Processing</t>
  </si>
  <si>
    <t>Hotel</t>
  </si>
  <si>
    <t>Trading</t>
  </si>
  <si>
    <t>Hydropower</t>
  </si>
  <si>
    <t>Others</t>
  </si>
  <si>
    <t xml:space="preserve">Total </t>
  </si>
  <si>
    <t>Data Source: Nepal Stock Exchange Limited</t>
  </si>
  <si>
    <t xml:space="preserve">#  Including Class "D" Bank and Financial Institutions </t>
  </si>
  <si>
    <t>(Mid-January/Mid-February)</t>
  </si>
  <si>
    <t>Group</t>
  </si>
  <si>
    <t>% change</t>
  </si>
  <si>
    <t>Closing</t>
  </si>
  <si>
    <t>High</t>
  </si>
  <si>
    <t>Low</t>
  </si>
  <si>
    <t>4 over 1</t>
  </si>
  <si>
    <t>7 over 4</t>
  </si>
  <si>
    <t>Commercial Banks</t>
  </si>
  <si>
    <r>
      <t>Development Banks</t>
    </r>
    <r>
      <rPr>
        <vertAlign val="superscript"/>
        <sz val="10"/>
        <rFont val="Times New Roman"/>
        <family val="1"/>
      </rPr>
      <t>#</t>
    </r>
  </si>
  <si>
    <t>Insurance Companies</t>
  </si>
  <si>
    <t>Finance Companies</t>
  </si>
  <si>
    <t>Hydro Power</t>
  </si>
  <si>
    <t>NEPSE Overall Index*</t>
  </si>
  <si>
    <t xml:space="preserve"> NEPSE Sensitive Index**</t>
  </si>
  <si>
    <t>NEPSE Float Index***</t>
  </si>
  <si>
    <t xml:space="preserve"># Including Class "D" Bank and Financial Institutions </t>
  </si>
  <si>
    <t xml:space="preserve"> Securities Market Turnover </t>
  </si>
  <si>
    <t>(Mid-January to Mid-February)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</si>
  <si>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</si>
  <si>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</si>
  <si>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</si>
  <si>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</si>
  <si>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</si>
  <si>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</si>
  <si>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</si>
  <si>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</si>
  <si>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>(Mid-July to Mid-February)</t>
  </si>
  <si>
    <t>Rs               in million</t>
  </si>
  <si>
    <t>Rs  in              million</t>
  </si>
  <si>
    <t xml:space="preserve">1. Institution-wise listing </t>
  </si>
  <si>
    <t xml:space="preserve">      Commercial Banks</t>
  </si>
  <si>
    <r>
      <t xml:space="preserve">      Development Banks</t>
    </r>
    <r>
      <rPr>
        <vertAlign val="superscript"/>
        <sz val="8"/>
        <rFont val="Times New Roman"/>
        <family val="1"/>
      </rPr>
      <t>#</t>
    </r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</si>
  <si>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</si>
  <si>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</si>
  <si>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</si>
  <si>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</si>
  <si>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</si>
  <si>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</si>
  <si>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</si>
  <si>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</si>
  <si>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</si>
  <si>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</si>
  <si>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</si>
  <si>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</si>
  <si>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</si>
  <si>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</si>
  <si>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</si>
  <si>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</si>
  <si>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</si>
  <si>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>Table 23</t>
  </si>
  <si>
    <t>Table 25</t>
  </si>
  <si>
    <t>Table 26</t>
  </si>
  <si>
    <t>Table 27</t>
  </si>
  <si>
    <t>Table 28</t>
  </si>
  <si>
    <t>Table 30</t>
  </si>
  <si>
    <t>Changes during seven months</t>
  </si>
  <si>
    <t>Monetary Aggregates</t>
  </si>
  <si>
    <t xml:space="preserve">Jul </t>
  </si>
  <si>
    <t>Feb</t>
  </si>
  <si>
    <t>Jul (p)</t>
  </si>
  <si>
    <t>Feb(e)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</si>
  <si>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</si>
  <si>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</si>
  <si>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</si>
  <si>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</si>
  <si>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</si>
  <si>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</si>
  <si>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</si>
  <si>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</si>
  <si>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</si>
  <si>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</si>
  <si>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</si>
  <si>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</si>
  <si>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</si>
  <si>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</si>
  <si>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</si>
  <si>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</si>
  <si>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</si>
  <si>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</si>
  <si>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</si>
  <si>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</si>
  <si>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</si>
  <si>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</si>
  <si>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</si>
  <si>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</si>
  <si>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</si>
  <si>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</si>
  <si>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</si>
  <si>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loss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</si>
  <si>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</si>
  <si>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of Rs. </t>
    </r>
  </si>
  <si>
    <t>p = provisional, e = estimates</t>
  </si>
  <si>
    <t>Memorandum Items</t>
  </si>
  <si>
    <t>Money multiplier (M1)</t>
  </si>
  <si>
    <t>Money multiplier (M1+)</t>
  </si>
  <si>
    <t>Money multiplier (M2)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</si>
  <si>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</si>
  <si>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</si>
  <si>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</si>
  <si>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</si>
  <si>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</si>
  <si>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</si>
  <si>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</si>
  <si>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</si>
  <si>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</si>
  <si>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</si>
  <si>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</si>
  <si>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</si>
  <si>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</si>
  <si>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</si>
  <si>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</si>
  <si>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</si>
  <si>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</si>
  <si>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</si>
  <si>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</si>
  <si>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</si>
  <si>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</si>
  <si>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</si>
  <si>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</si>
  <si>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</si>
  <si>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</si>
  <si>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</si>
  <si>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</si>
  <si>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</si>
  <si>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</si>
  <si>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</si>
  <si>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</si>
  <si>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Foreign Liabilities</t>
  </si>
  <si>
    <t xml:space="preserve">     12.1 Foreign Deposits</t>
  </si>
  <si>
    <t xml:space="preserve">     12.2 IMF Trust Fund</t>
  </si>
  <si>
    <t xml:space="preserve">     12.3 Use of Fund Resources</t>
  </si>
  <si>
    <t xml:space="preserve">     12.4 SAF</t>
  </si>
  <si>
    <t xml:space="preserve">     12.5 ESAF</t>
  </si>
  <si>
    <t xml:space="preserve">     12.6 ECF</t>
  </si>
  <si>
    <t xml:space="preserve">     12.7 RCF</t>
  </si>
  <si>
    <t xml:space="preserve">     12.8 CSI </t>
  </si>
  <si>
    <t>13. Capital and Reserve</t>
  </si>
  <si>
    <t>14. Other Liabilities</t>
  </si>
  <si>
    <t>Net Foreign Assets</t>
  </si>
  <si>
    <t>Net Domestic Assets</t>
  </si>
  <si>
    <t>Other Items, Net</t>
  </si>
  <si>
    <r>
      <t>1/</t>
    </r>
    <r>
      <rPr>
        <i/>
        <sz val="11"/>
        <rFont val="Times New Roman"/>
        <family val="1"/>
      </rPr>
      <t xml:space="preserve"> </t>
    </r>
    <r>
      <rPr>
        <i/>
        <sz val="10"/>
        <rFont val="Times New Roman"/>
        <family val="1"/>
      </rPr>
      <t>Adjusting the exchange valuation loss of Rs.</t>
    </r>
  </si>
  <si>
    <r>
      <t>2/</t>
    </r>
    <r>
      <rPr>
        <b/>
        <i/>
        <sz val="11"/>
        <rFont val="Times New Roman"/>
        <family val="1"/>
      </rPr>
      <t xml:space="preserve"> </t>
    </r>
    <r>
      <rPr>
        <i/>
        <sz val="10"/>
        <rFont val="Times New Roman"/>
        <family val="1"/>
      </rPr>
      <t xml:space="preserve">Adjusting the exchange valuation gain of Rs. </t>
    </r>
  </si>
  <si>
    <t>Table 29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</si>
  <si>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</si>
  <si>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</si>
  <si>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</si>
  <si>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</si>
  <si>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</si>
  <si>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</si>
  <si>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</si>
  <si>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</si>
  <si>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</si>
  <si>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</si>
  <si>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</si>
  <si>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</si>
  <si>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</si>
  <si>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</si>
  <si>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</si>
  <si>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</si>
  <si>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</si>
  <si>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</si>
  <si>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</si>
  <si>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</si>
  <si>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</si>
  <si>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</si>
  <si>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</si>
  <si>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</si>
  <si>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</si>
  <si>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</si>
  <si>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</si>
  <si>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</si>
  <si>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</si>
  <si>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</si>
  <si>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</si>
  <si>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 xml:space="preserve">    5.2 Balance with Nepal Rastra Bank</t>
  </si>
  <si>
    <t>Table 31</t>
  </si>
  <si>
    <t>Table 32</t>
  </si>
  <si>
    <t>Table 33</t>
  </si>
  <si>
    <t xml:space="preserve">Changes during seven months 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</si>
  <si>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</si>
  <si>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</si>
  <si>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</si>
  <si>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</si>
  <si>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</si>
  <si>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</si>
  <si>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</si>
  <si>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</si>
  <si>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</si>
  <si>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</si>
  <si>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</si>
  <si>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</si>
  <si>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</si>
  <si>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</si>
  <si>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</si>
  <si>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</si>
  <si>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</si>
  <si>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</si>
  <si>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</si>
  <si>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 xml:space="preserve"> p = provisional, e = estimates</t>
  </si>
  <si>
    <t>*Deposits among "A", "B" and "C" class financial institutions</t>
  </si>
  <si>
    <t>Table 34</t>
  </si>
  <si>
    <t>Sectorwise Outstanding Credit of Banks and Financial Insitutions</t>
  </si>
  <si>
    <t>percent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</si>
  <si>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</si>
  <si>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</si>
  <si>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</si>
  <si>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</si>
  <si>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</si>
  <si>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</si>
  <si>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</si>
  <si>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</si>
  <si>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</si>
  <si>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</si>
  <si>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</si>
  <si>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</si>
  <si>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</si>
  <si>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</si>
  <si>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</si>
  <si>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</si>
  <si>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</si>
  <si>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</si>
  <si>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</si>
  <si>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</si>
  <si>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</si>
  <si>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</si>
  <si>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</si>
  <si>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</si>
  <si>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</si>
  <si>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</si>
  <si>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</si>
  <si>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</si>
  <si>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</si>
  <si>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</si>
  <si>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</si>
  <si>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</si>
  <si>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</si>
  <si>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</si>
  <si>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</si>
  <si>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</si>
  <si>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</si>
  <si>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</si>
  <si>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</si>
  <si>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</si>
  <si>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</si>
  <si>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</si>
  <si>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</si>
  <si>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</si>
  <si>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</si>
  <si>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</si>
  <si>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</si>
  <si>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</si>
  <si>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</si>
  <si>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9.4 Rural Development Banks</t>
  </si>
  <si>
    <t xml:space="preserve">     3.9 Paper</t>
  </si>
  <si>
    <t xml:space="preserve">     9.5 Saving and Debt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</si>
  <si>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</si>
  <si>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</si>
  <si>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</si>
  <si>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</si>
  <si>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</si>
  <si>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</si>
  <si>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</si>
  <si>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</si>
  <si>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</si>
  <si>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</si>
  <si>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</si>
  <si>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</si>
  <si>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</si>
  <si>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</si>
  <si>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</si>
  <si>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</si>
  <si>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</si>
  <si>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</si>
  <si>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</si>
  <si>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</si>
  <si>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</si>
  <si>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</si>
  <si>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</si>
  <si>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</si>
  <si>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</si>
  <si>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</si>
  <si>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</si>
  <si>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</si>
  <si>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</si>
  <si>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</si>
  <si>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</si>
  <si>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</si>
  <si>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</si>
  <si>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</si>
  <si>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</si>
  <si>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</si>
  <si>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</si>
  <si>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</si>
  <si>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</si>
  <si>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</si>
  <si>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</si>
  <si>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</si>
  <si>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</si>
  <si>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</si>
  <si>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</si>
  <si>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</si>
  <si>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</si>
  <si>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</si>
  <si>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</si>
  <si>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</si>
  <si>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</si>
  <si>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</si>
  <si>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</si>
  <si>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</si>
  <si>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</si>
  <si>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35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</si>
  <si>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</si>
  <si>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</si>
  <si>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</si>
  <si>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</si>
  <si>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</si>
  <si>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</si>
  <si>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</si>
  <si>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</si>
  <si>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</si>
  <si>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</si>
  <si>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</si>
  <si>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</si>
  <si>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</si>
  <si>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</si>
  <si>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</si>
  <si>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</si>
  <si>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</si>
  <si>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</si>
  <si>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</si>
  <si>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</si>
  <si>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</si>
  <si>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</si>
  <si>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</si>
  <si>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</si>
  <si>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</si>
  <si>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</si>
  <si>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</si>
  <si>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</si>
  <si>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</si>
  <si>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</si>
  <si>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</si>
  <si>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</si>
  <si>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</si>
  <si>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</si>
  <si>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</si>
  <si>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</si>
  <si>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</si>
  <si>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</si>
  <si>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</si>
  <si>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</si>
  <si>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</si>
  <si>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36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</si>
  <si>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</si>
  <si>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</si>
  <si>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</si>
  <si>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</si>
  <si>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</si>
  <si>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</si>
  <si>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</si>
  <si>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</si>
  <si>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</si>
  <si>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</si>
  <si>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</si>
  <si>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</si>
  <si>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Outright Sale Auction</t>
  </si>
  <si>
    <t>Standing Liquidity Facility</t>
  </si>
  <si>
    <t>Interest Rate* (%)</t>
  </si>
  <si>
    <t>Reverse Repo Auction</t>
  </si>
  <si>
    <t>Deposit Auction</t>
  </si>
  <si>
    <t xml:space="preserve"> Interest Rate(%)</t>
  </si>
  <si>
    <t>*Weighted average interest rate.</t>
  </si>
  <si>
    <t>(First Eleven Months)</t>
  </si>
  <si>
    <t>( Amount in million)</t>
  </si>
  <si>
    <t>Purchase/Sale of Convertible Currency</t>
  </si>
  <si>
    <t>IC Purchase</t>
  </si>
  <si>
    <t>2003/04</t>
  </si>
  <si>
    <t>Purchase</t>
  </si>
  <si>
    <t>Sale</t>
  </si>
  <si>
    <t>Net 
Injection</t>
  </si>
  <si>
    <t>US$</t>
  </si>
  <si>
    <t>Nrs.</t>
  </si>
  <si>
    <t>US$ Sale</t>
  </si>
  <si>
    <t>Table 37</t>
  </si>
  <si>
    <t xml:space="preserve"> Inter-bank Transaction Amount &amp; Weighted Average Interest Rate</t>
  </si>
  <si>
    <t>A &amp; B</t>
  </si>
  <si>
    <t>B &amp; B</t>
  </si>
  <si>
    <t>B &amp; C</t>
  </si>
  <si>
    <t>C &amp; C</t>
  </si>
  <si>
    <t>Rate (%)</t>
  </si>
  <si>
    <t>August*</t>
  </si>
  <si>
    <t>Ocotber</t>
  </si>
  <si>
    <t>August*=data included from 1 Aug to 31 Aug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</si>
  <si>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</si>
  <si>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</si>
  <si>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</si>
  <si>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</si>
  <si>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NEPAL RASTRA BANK</t>
  </si>
  <si>
    <t>Research Department</t>
  </si>
  <si>
    <t>(Percent per annum)</t>
  </si>
  <si>
    <t>Year</t>
  </si>
  <si>
    <t>Mid-months</t>
  </si>
  <si>
    <t>A. Government Securities</t>
  </si>
  <si>
    <t>Treasury Bills* (28 days)#</t>
  </si>
  <si>
    <t>Treasury Bills* (91 days)#</t>
  </si>
  <si>
    <t>Treasury Bills* (182 days)#</t>
  </si>
  <si>
    <t>Treasury Bills* (364 days)#</t>
  </si>
  <si>
    <t>National Savings Certificates</t>
  </si>
  <si>
    <t>Development Bonds</t>
  </si>
  <si>
    <t>B. Nepal Rastra Bank</t>
  </si>
  <si>
    <t>CRR</t>
  </si>
  <si>
    <t>Bank and Refinance Rates</t>
  </si>
  <si>
    <t>NRB Bonds Rate</t>
  </si>
  <si>
    <t>C. Interbank Rate #</t>
  </si>
  <si>
    <t>D. Commercial Banks</t>
  </si>
  <si>
    <t>1.  Deposit Rates</t>
  </si>
  <si>
    <t xml:space="preserve">     Savings Deposits</t>
  </si>
  <si>
    <t xml:space="preserve">     Time Deposits</t>
  </si>
  <si>
    <t>1 Month</t>
  </si>
  <si>
    <t>3 Months</t>
  </si>
  <si>
    <t>6 Months</t>
  </si>
  <si>
    <t>1 Year</t>
  </si>
  <si>
    <t>2 Years and Above</t>
  </si>
  <si>
    <t>2  Lending Rates</t>
  </si>
  <si>
    <t xml:space="preserve">     Industry</t>
  </si>
  <si>
    <t xml:space="preserve">     Agriculture</t>
  </si>
  <si>
    <t xml:space="preserve">     Export Bills</t>
  </si>
  <si>
    <t xml:space="preserve">     Commercial Loans</t>
  </si>
  <si>
    <t xml:space="preserve">     Overdrafts</t>
  </si>
  <si>
    <t>CPI Inflation (annual average)</t>
  </si>
  <si>
    <t>D.  Financial Institution</t>
  </si>
  <si>
    <t>Agricultural Deveopment Bank of Nepal</t>
  </si>
  <si>
    <t xml:space="preserve">     To Cooperatives</t>
  </si>
  <si>
    <t xml:space="preserve">    To Others</t>
  </si>
  <si>
    <t>Nepal Industrial Development Corporation</t>
  </si>
  <si>
    <t>E.</t>
  </si>
  <si>
    <t>Finace Companies</t>
  </si>
  <si>
    <t>2 Years</t>
  </si>
  <si>
    <t>3 Years</t>
  </si>
  <si>
    <t>4 Years</t>
  </si>
  <si>
    <t>5 Years and above</t>
  </si>
  <si>
    <t xml:space="preserve">     Hire purchase</t>
  </si>
  <si>
    <t xml:space="preserve">     Housing</t>
  </si>
  <si>
    <t># Annual average weighted rate at the end of fiscal year (mid-July).</t>
  </si>
  <si>
    <t>* Weighted average discount rate.</t>
  </si>
  <si>
    <t>Table 38</t>
  </si>
  <si>
    <t>Jul</t>
  </si>
  <si>
    <t>Jun</t>
  </si>
  <si>
    <t>Aug</t>
  </si>
  <si>
    <t>Sep</t>
  </si>
  <si>
    <t>Oct</t>
  </si>
  <si>
    <t>Nov</t>
  </si>
  <si>
    <t>Dec</t>
  </si>
  <si>
    <t>Jan</t>
  </si>
  <si>
    <t>Mar</t>
  </si>
  <si>
    <t>Apr</t>
  </si>
  <si>
    <t>A. Policy Rates</t>
  </si>
  <si>
    <t>Development Banks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</si>
  <si>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</si>
  <si>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</si>
  <si>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</si>
  <si>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</si>
  <si>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</si>
  <si>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</si>
  <si>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</si>
  <si>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</si>
  <si>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</si>
  <si>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</si>
  <si>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</si>
  <si>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</si>
  <si>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</si>
  <si>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5.0-9.0</t>
  </si>
  <si>
    <t>5.0-9.5</t>
  </si>
  <si>
    <t>3.25-9.5</t>
  </si>
  <si>
    <t>3.08-9.5</t>
  </si>
  <si>
    <t>2.65-9.5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</si>
  <si>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</si>
  <si>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</si>
  <si>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</si>
  <si>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</si>
  <si>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</si>
  <si>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</si>
  <si>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</si>
  <si>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</si>
  <si>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</si>
  <si>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</si>
  <si>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</si>
  <si>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</si>
  <si>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Table 39</t>
  </si>
  <si>
    <t>(In percent)</t>
  </si>
  <si>
    <t>TRB-91 Days</t>
  </si>
  <si>
    <t>TRB-364 Days</t>
  </si>
  <si>
    <t>Annual average</t>
  </si>
  <si>
    <t>Table 40</t>
  </si>
  <si>
    <t>Table 41</t>
  </si>
  <si>
    <t>Table 42</t>
  </si>
  <si>
    <t xml:space="preserve"> Table 43</t>
  </si>
  <si>
    <t>Table 44</t>
  </si>
</sst>
</file>

<file path=xl/styles.xml><?xml version="1.0" encoding="utf-8"?>
<styleSheet xmlns="http://schemas.openxmlformats.org/spreadsheetml/2006/main">
  <numFmts count="19">
    <numFmt numFmtId="43" formatCode="_(* #,##0.00_);_(* \(#,##0.00\);_(* &quot;-&quot;??_);_(@_)"/>
    <numFmt numFmtId="164" formatCode="General_)"/>
    <numFmt numFmtId="165" formatCode="_(* #,##0.00_);_(* \(#,##0.00\);_(* \-??_);_(@_)"/>
    <numFmt numFmtId="166" formatCode="0_);[Red]\(0\)"/>
    <numFmt numFmtId="167" formatCode="_(* #,##0_);_(* \(#,##0\);_(* \-??_);_(@_)"/>
    <numFmt numFmtId="168" formatCode="0.0_)"/>
    <numFmt numFmtId="169" formatCode="0.0"/>
    <numFmt numFmtId="170" formatCode="_(* #,##0.0_);_(* \(#,##0.0\);_(* &quot;-&quot;??_);_(@_)"/>
    <numFmt numFmtId="171" formatCode="0.00_)"/>
    <numFmt numFmtId="172" formatCode="0.000_)"/>
    <numFmt numFmtId="173" formatCode="0.0_);[Red]\(0.0\)"/>
    <numFmt numFmtId="174" formatCode="0.0000"/>
    <numFmt numFmtId="175" formatCode="0_)"/>
    <numFmt numFmtId="176" formatCode="0.000000"/>
    <numFmt numFmtId="177" formatCode="0.00000"/>
    <numFmt numFmtId="178" formatCode="_-* #,##0.0_-;\-* #,##0.0_-;_-* &quot;-&quot;??_-;_-@_-"/>
    <numFmt numFmtId="179" formatCode="_-* #,##0.00_-;\-* #,##0.00_-;_-* &quot;-&quot;??_-;_-@_-"/>
    <numFmt numFmtId="180" formatCode="_-* #,##0.0000_-;\-* #,##0.0000_-;_-* &quot;-&quot;??_-;_-@_-"/>
    <numFmt numFmtId="181" formatCode="_-* #,##0.000_-;\-* #,##0.000_-;_-* &quot;-&quot;??_-;_-@_-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4"/>
      <name val="AngsanaUPC"/>
      <family val="1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b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5"/>
      <color indexed="8"/>
      <name val="Times New Roman"/>
      <family val="1"/>
    </font>
    <font>
      <b/>
      <sz val="10.5"/>
      <color theme="1"/>
      <name val="Calibri"/>
      <family val="2"/>
      <scheme val="minor"/>
    </font>
    <font>
      <sz val="8"/>
      <name val="Times New Roman"/>
      <family val="1"/>
    </font>
    <font>
      <b/>
      <vertAlign val="superscript"/>
      <sz val="1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name val="Times New Roman"/>
      <family val="1"/>
    </font>
    <font>
      <b/>
      <vertAlign val="superscript"/>
      <sz val="9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9"/>
      <name val="Helv"/>
    </font>
    <font>
      <sz val="10"/>
      <name val="Helv"/>
    </font>
    <font>
      <u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7"/>
      <name val="Arial"/>
      <family val="2"/>
    </font>
    <font>
      <sz val="20"/>
      <name val="Arial"/>
      <family val="2"/>
    </font>
    <font>
      <i/>
      <vertAlign val="superscript"/>
      <sz val="10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1"/>
      <name val="Times New Roman"/>
      <family val="1"/>
    </font>
    <font>
      <b/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6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167" fontId="27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4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4" fillId="0" borderId="0"/>
    <xf numFmtId="0" fontId="25" fillId="0" borderId="0"/>
    <xf numFmtId="168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9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2" fillId="0" borderId="0"/>
    <xf numFmtId="0" fontId="2" fillId="0" borderId="0"/>
    <xf numFmtId="168" fontId="13" fillId="0" borderId="0"/>
    <xf numFmtId="0" fontId="2" fillId="0" borderId="0"/>
    <xf numFmtId="0" fontId="2" fillId="0" borderId="0"/>
    <xf numFmtId="0" fontId="11" fillId="0" borderId="0" applyFont="0" applyFill="0" applyBorder="0" applyAlignment="0" applyProtection="0"/>
    <xf numFmtId="0" fontId="2" fillId="0" borderId="0"/>
    <xf numFmtId="0" fontId="2" fillId="0" borderId="0" applyAlignment="0"/>
    <xf numFmtId="0" fontId="2" fillId="0" borderId="0" applyAlignment="0"/>
    <xf numFmtId="167" fontId="27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25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166" fontId="13" fillId="0" borderId="0"/>
    <xf numFmtId="0" fontId="2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5" fontId="7" fillId="0" borderId="0"/>
    <xf numFmtId="0" fontId="47" fillId="0" borderId="0" applyNumberFormat="0" applyFill="0" applyBorder="0" applyAlignment="0" applyProtection="0">
      <alignment vertical="top"/>
      <protection locked="0"/>
    </xf>
    <xf numFmtId="165" fontId="7" fillId="0" borderId="0"/>
    <xf numFmtId="172" fontId="7" fillId="0" borderId="0"/>
    <xf numFmtId="167" fontId="7" fillId="0" borderId="0"/>
    <xf numFmtId="165" fontId="7" fillId="0" borderId="0"/>
  </cellStyleXfs>
  <cellXfs count="1926">
    <xf numFmtId="0" fontId="0" fillId="0" borderId="0" xfId="0"/>
    <xf numFmtId="0" fontId="4" fillId="0" borderId="0" xfId="130" applyFont="1" applyAlignment="1">
      <alignment horizontal="centerContinuous"/>
    </xf>
    <xf numFmtId="0" fontId="4" fillId="0" borderId="0" xfId="130" applyFont="1"/>
    <xf numFmtId="0" fontId="5" fillId="0" borderId="0" xfId="130" applyFont="1" applyAlignment="1">
      <alignment horizontal="centerContinuous"/>
    </xf>
    <xf numFmtId="0" fontId="5" fillId="0" borderId="0" xfId="130" applyFont="1"/>
    <xf numFmtId="0" fontId="4" fillId="0" borderId="0" xfId="130" applyFont="1" applyBorder="1"/>
    <xf numFmtId="0" fontId="4" fillId="0" borderId="0" xfId="130" applyFont="1" applyBorder="1" applyAlignment="1">
      <alignment horizontal="center"/>
    </xf>
    <xf numFmtId="0" fontId="6" fillId="0" borderId="0" xfId="130" applyFont="1"/>
    <xf numFmtId="0" fontId="6" fillId="0" borderId="0" xfId="130" applyFont="1" applyAlignment="1">
      <alignment wrapText="1"/>
    </xf>
    <xf numFmtId="164" fontId="4" fillId="0" borderId="0" xfId="186" applyNumberFormat="1" applyFont="1" applyAlignment="1" applyProtection="1"/>
    <xf numFmtId="164" fontId="6" fillId="0" borderId="0" xfId="186" applyNumberFormat="1" applyFont="1" applyAlignment="1" applyProtection="1"/>
    <xf numFmtId="0" fontId="6" fillId="0" borderId="0" xfId="130" applyFont="1" applyBorder="1"/>
    <xf numFmtId="0" fontId="4" fillId="0" borderId="0" xfId="130" applyFont="1" applyFill="1" applyBorder="1"/>
    <xf numFmtId="0" fontId="6" fillId="0" borderId="0" xfId="130" applyFont="1" applyBorder="1" applyAlignment="1">
      <alignment horizontal="left"/>
    </xf>
    <xf numFmtId="0" fontId="2" fillId="0" borderId="0" xfId="141"/>
    <xf numFmtId="0" fontId="15" fillId="0" borderId="0" xfId="78" applyFont="1" applyFill="1" applyBorder="1" applyAlignment="1">
      <alignment horizontal="center" vertical="center"/>
    </xf>
    <xf numFmtId="49" fontId="15" fillId="2" borderId="4" xfId="90" applyNumberFormat="1" applyFont="1" applyFill="1" applyBorder="1" applyAlignment="1">
      <alignment horizontal="center" vertical="center"/>
    </xf>
    <xf numFmtId="0" fontId="15" fillId="2" borderId="5" xfId="90" applyFont="1" applyFill="1" applyBorder="1" applyAlignment="1" applyProtection="1">
      <alignment horizontal="center" vertical="center"/>
    </xf>
    <xf numFmtId="2" fontId="15" fillId="2" borderId="6" xfId="90" applyNumberFormat="1" applyFont="1" applyFill="1" applyBorder="1" applyAlignment="1">
      <alignment horizontal="center" vertical="center"/>
    </xf>
    <xf numFmtId="49" fontId="15" fillId="2" borderId="6" xfId="90" applyNumberFormat="1" applyFont="1" applyFill="1" applyBorder="1" applyAlignment="1">
      <alignment horizontal="center" vertical="center"/>
    </xf>
    <xf numFmtId="49" fontId="15" fillId="2" borderId="7" xfId="90" applyNumberFormat="1" applyFont="1" applyFill="1" applyBorder="1" applyAlignment="1">
      <alignment horizontal="center" vertical="center"/>
    </xf>
    <xf numFmtId="0" fontId="15" fillId="0" borderId="8" xfId="90" applyFont="1" applyBorder="1" applyAlignment="1" applyProtection="1">
      <alignment horizontal="justify" vertical="center"/>
    </xf>
    <xf numFmtId="169" fontId="15" fillId="0" borderId="2" xfId="90" applyNumberFormat="1" applyFont="1" applyBorder="1" applyAlignment="1" applyProtection="1">
      <alignment horizontal="right" vertical="center"/>
    </xf>
    <xf numFmtId="169" fontId="15" fillId="0" borderId="2" xfId="90" applyNumberFormat="1" applyFont="1" applyBorder="1" applyAlignment="1">
      <alignment horizontal="center" vertical="center"/>
    </xf>
    <xf numFmtId="169" fontId="15" fillId="0" borderId="9" xfId="90" applyNumberFormat="1" applyFont="1" applyBorder="1" applyAlignment="1">
      <alignment horizontal="center" vertical="center"/>
    </xf>
    <xf numFmtId="169" fontId="15" fillId="0" borderId="2" xfId="90" applyNumberFormat="1" applyFont="1" applyFill="1" applyBorder="1" applyAlignment="1">
      <alignment horizontal="right" vertical="center"/>
    </xf>
    <xf numFmtId="0" fontId="10" fillId="0" borderId="8" xfId="90" applyFont="1" applyBorder="1" applyAlignment="1" applyProtection="1">
      <alignment horizontal="left" vertical="center" indent="2"/>
    </xf>
    <xf numFmtId="169" fontId="10" fillId="0" borderId="2" xfId="90" applyNumberFormat="1" applyFont="1" applyFill="1" applyBorder="1" applyAlignment="1">
      <alignment horizontal="right" vertical="center"/>
    </xf>
    <xf numFmtId="169" fontId="10" fillId="0" borderId="2" xfId="90" applyNumberFormat="1" applyFont="1" applyBorder="1" applyAlignment="1">
      <alignment horizontal="center" vertical="center"/>
    </xf>
    <xf numFmtId="169" fontId="10" fillId="0" borderId="9" xfId="90" applyNumberFormat="1" applyFont="1" applyBorder="1" applyAlignment="1">
      <alignment horizontal="center" vertical="center"/>
    </xf>
    <xf numFmtId="0" fontId="15" fillId="0" borderId="10" xfId="90" applyFont="1" applyBorder="1" applyAlignment="1" applyProtection="1">
      <alignment horizontal="justify" vertical="center"/>
    </xf>
    <xf numFmtId="169" fontId="10" fillId="3" borderId="2" xfId="90" applyNumberFormat="1" applyFont="1" applyFill="1" applyBorder="1" applyAlignment="1">
      <alignment horizontal="right" vertical="center"/>
    </xf>
    <xf numFmtId="0" fontId="10" fillId="0" borderId="5" xfId="90" applyFont="1" applyBorder="1" applyAlignment="1" applyProtection="1">
      <alignment horizontal="left" vertical="center" indent="2"/>
    </xf>
    <xf numFmtId="169" fontId="10" fillId="0" borderId="4" xfId="90" applyNumberFormat="1" applyFont="1" applyFill="1" applyBorder="1" applyAlignment="1">
      <alignment horizontal="right" vertical="center"/>
    </xf>
    <xf numFmtId="169" fontId="10" fillId="0" borderId="4" xfId="90" applyNumberFormat="1" applyFont="1" applyBorder="1" applyAlignment="1">
      <alignment horizontal="center" vertical="center"/>
    </xf>
    <xf numFmtId="169" fontId="10" fillId="0" borderId="11" xfId="90" applyNumberFormat="1" applyFont="1" applyBorder="1" applyAlignment="1">
      <alignment horizontal="center" vertical="center"/>
    </xf>
    <xf numFmtId="0" fontId="15" fillId="0" borderId="8" xfId="90" applyFont="1" applyBorder="1" applyAlignment="1" applyProtection="1">
      <alignment horizontal="left" vertical="center"/>
    </xf>
    <xf numFmtId="169" fontId="15" fillId="0" borderId="2" xfId="129" applyNumberFormat="1" applyFont="1" applyBorder="1" applyAlignment="1">
      <alignment horizontal="right" vertical="center"/>
    </xf>
    <xf numFmtId="169" fontId="15" fillId="0" borderId="2" xfId="90" applyNumberFormat="1" applyFont="1" applyBorder="1" applyAlignment="1">
      <alignment horizontal="right" vertical="center"/>
    </xf>
    <xf numFmtId="0" fontId="10" fillId="0" borderId="8" xfId="90" applyFont="1" applyBorder="1" applyAlignment="1" applyProtection="1">
      <alignment horizontal="left" vertical="center"/>
    </xf>
    <xf numFmtId="169" fontId="10" fillId="0" borderId="2" xfId="129" applyNumberFormat="1" applyFont="1" applyFill="1" applyBorder="1" applyAlignment="1">
      <alignment horizontal="right" vertical="center"/>
    </xf>
    <xf numFmtId="169" fontId="10" fillId="0" borderId="2" xfId="90" applyNumberFormat="1" applyFont="1" applyBorder="1" applyAlignment="1">
      <alignment horizontal="right" vertical="center"/>
    </xf>
    <xf numFmtId="169" fontId="10" fillId="0" borderId="9" xfId="90" quotePrefix="1" applyNumberFormat="1" applyFont="1" applyBorder="1" applyAlignment="1">
      <alignment horizontal="center" vertical="center"/>
    </xf>
    <xf numFmtId="0" fontId="10" fillId="0" borderId="5" xfId="90" applyFont="1" applyBorder="1" applyAlignment="1" applyProtection="1">
      <alignment horizontal="left" vertical="center"/>
    </xf>
    <xf numFmtId="169" fontId="10" fillId="0" borderId="4" xfId="90" applyNumberFormat="1" applyFont="1" applyBorder="1" applyAlignment="1" applyProtection="1">
      <alignment horizontal="right" vertical="center"/>
    </xf>
    <xf numFmtId="169" fontId="10" fillId="0" borderId="11" xfId="90" quotePrefix="1" applyNumberFormat="1" applyFont="1" applyBorder="1" applyAlignment="1">
      <alignment horizontal="center" vertical="center"/>
    </xf>
    <xf numFmtId="0" fontId="15" fillId="0" borderId="12" xfId="90" applyFont="1" applyBorder="1" applyAlignment="1" applyProtection="1">
      <alignment horizontal="justify" vertical="center"/>
    </xf>
    <xf numFmtId="169" fontId="15" fillId="0" borderId="13" xfId="90" applyNumberFormat="1" applyFont="1" applyBorder="1" applyAlignment="1" applyProtection="1">
      <alignment horizontal="right" vertical="center"/>
    </xf>
    <xf numFmtId="169" fontId="15" fillId="0" borderId="13" xfId="90" applyNumberFormat="1" applyFont="1" applyBorder="1" applyAlignment="1">
      <alignment horizontal="center" vertical="center"/>
    </xf>
    <xf numFmtId="169" fontId="15" fillId="0" borderId="14" xfId="90" applyNumberFormat="1" applyFont="1" applyBorder="1" applyAlignment="1">
      <alignment horizontal="center" vertical="center"/>
    </xf>
    <xf numFmtId="169" fontId="15" fillId="0" borderId="13" xfId="90" applyNumberFormat="1" applyFont="1" applyFill="1" applyBorder="1" applyAlignment="1" applyProtection="1">
      <alignment horizontal="right" vertical="center"/>
    </xf>
    <xf numFmtId="169" fontId="10" fillId="0" borderId="2" xfId="90" applyNumberFormat="1" applyFont="1" applyFill="1" applyBorder="1" applyAlignment="1" applyProtection="1">
      <alignment horizontal="right" vertical="center"/>
    </xf>
    <xf numFmtId="0" fontId="17" fillId="0" borderId="8" xfId="90" applyFont="1" applyBorder="1" applyAlignment="1" applyProtection="1">
      <alignment horizontal="left" vertical="center" indent="2"/>
    </xf>
    <xf numFmtId="169" fontId="17" fillId="0" borderId="2" xfId="90" applyNumberFormat="1" applyFont="1" applyFill="1" applyBorder="1" applyAlignment="1">
      <alignment horizontal="right" vertical="center"/>
    </xf>
    <xf numFmtId="169" fontId="17" fillId="0" borderId="2" xfId="129" applyNumberFormat="1" applyFont="1" applyFill="1" applyBorder="1" applyAlignment="1">
      <alignment horizontal="right" vertical="center"/>
    </xf>
    <xf numFmtId="169" fontId="17" fillId="0" borderId="2" xfId="90" applyNumberFormat="1" applyFont="1" applyBorder="1" applyAlignment="1">
      <alignment horizontal="center" vertical="center"/>
    </xf>
    <xf numFmtId="169" fontId="17" fillId="0" borderId="9" xfId="90" applyNumberFormat="1" applyFont="1" applyBorder="1" applyAlignment="1">
      <alignment horizontal="center" vertical="center"/>
    </xf>
    <xf numFmtId="43" fontId="10" fillId="0" borderId="2" xfId="60" applyFont="1" applyFill="1" applyBorder="1" applyAlignment="1">
      <alignment horizontal="right" vertical="center"/>
    </xf>
    <xf numFmtId="0" fontId="10" fillId="0" borderId="2" xfId="90" applyFont="1" applyBorder="1" applyAlignment="1">
      <alignment horizontal="right" vertical="center"/>
    </xf>
    <xf numFmtId="170" fontId="10" fillId="0" borderId="2" xfId="32" applyNumberFormat="1" applyFont="1" applyBorder="1" applyAlignment="1">
      <alignment horizontal="right" vertical="center"/>
    </xf>
    <xf numFmtId="0" fontId="15" fillId="0" borderId="15" xfId="90" applyFont="1" applyBorder="1" applyAlignment="1" applyProtection="1">
      <alignment horizontal="justify" vertical="center"/>
    </xf>
    <xf numFmtId="169" fontId="15" fillId="0" borderId="13" xfId="129" applyNumberFormat="1" applyFont="1" applyFill="1" applyBorder="1" applyAlignment="1">
      <alignment horizontal="right" vertical="center"/>
    </xf>
    <xf numFmtId="169" fontId="15" fillId="0" borderId="13" xfId="90" applyNumberFormat="1" applyFont="1" applyFill="1" applyBorder="1" applyAlignment="1">
      <alignment horizontal="right" vertical="center"/>
    </xf>
    <xf numFmtId="0" fontId="10" fillId="0" borderId="8" xfId="90" applyFont="1" applyBorder="1" applyAlignment="1" applyProtection="1">
      <alignment horizontal="justify" vertical="center"/>
    </xf>
    <xf numFmtId="169" fontId="10" fillId="0" borderId="2" xfId="129" applyNumberFormat="1" applyFont="1" applyFill="1" applyBorder="1" applyAlignment="1" applyProtection="1">
      <alignment horizontal="right" vertical="center"/>
    </xf>
    <xf numFmtId="0" fontId="10" fillId="0" borderId="8" xfId="90" applyFont="1" applyBorder="1" applyAlignment="1" applyProtection="1">
      <alignment horizontal="left" vertical="center" indent="1"/>
    </xf>
    <xf numFmtId="169" fontId="10" fillId="0" borderId="2" xfId="90" quotePrefix="1" applyNumberFormat="1" applyFont="1" applyBorder="1" applyAlignment="1">
      <alignment horizontal="center" vertical="center"/>
    </xf>
    <xf numFmtId="169" fontId="10" fillId="0" borderId="0" xfId="90" applyNumberFormat="1" applyFont="1" applyAlignment="1">
      <alignment horizontal="right" vertical="center"/>
    </xf>
    <xf numFmtId="169" fontId="10" fillId="0" borderId="2" xfId="129" applyNumberFormat="1" applyFont="1" applyBorder="1" applyAlignment="1" applyProtection="1">
      <alignment horizontal="right" vertical="center"/>
    </xf>
    <xf numFmtId="169" fontId="10" fillId="0" borderId="2" xfId="90" applyNumberFormat="1" applyFont="1" applyBorder="1" applyAlignment="1" applyProtection="1">
      <alignment horizontal="right" vertical="center"/>
    </xf>
    <xf numFmtId="169" fontId="10" fillId="0" borderId="2" xfId="90" applyNumberFormat="1" applyFont="1" applyBorder="1" applyAlignment="1" applyProtection="1">
      <alignment horizontal="center" vertical="center"/>
    </xf>
    <xf numFmtId="0" fontId="28" fillId="0" borderId="8" xfId="90" quotePrefix="1" applyFont="1" applyBorder="1" applyAlignment="1">
      <alignment horizontal="left" indent="1"/>
    </xf>
    <xf numFmtId="0" fontId="10" fillId="0" borderId="16" xfId="90" applyFont="1" applyBorder="1" applyAlignment="1" applyProtection="1">
      <alignment horizontal="justify" vertical="center"/>
    </xf>
    <xf numFmtId="169" fontId="10" fillId="0" borderId="17" xfId="90" applyNumberFormat="1" applyFont="1" applyFill="1" applyBorder="1" applyAlignment="1" applyProtection="1">
      <alignment horizontal="right" vertical="center"/>
    </xf>
    <xf numFmtId="169" fontId="10" fillId="0" borderId="17" xfId="129" applyNumberFormat="1" applyFont="1" applyFill="1" applyBorder="1" applyAlignment="1" applyProtection="1">
      <alignment horizontal="right" vertical="center"/>
    </xf>
    <xf numFmtId="169" fontId="10" fillId="0" borderId="17" xfId="90" applyNumberFormat="1" applyFont="1" applyBorder="1" applyAlignment="1" applyProtection="1">
      <alignment horizontal="center" vertical="center"/>
    </xf>
    <xf numFmtId="169" fontId="10" fillId="0" borderId="18" xfId="90" applyNumberFormat="1" applyFont="1" applyBorder="1" applyAlignment="1">
      <alignment horizontal="center" vertical="center"/>
    </xf>
    <xf numFmtId="0" fontId="15" fillId="4" borderId="21" xfId="78" applyFont="1" applyFill="1" applyBorder="1" applyAlignment="1">
      <alignment horizontal="center" vertical="center"/>
    </xf>
    <xf numFmtId="0" fontId="15" fillId="4" borderId="6" xfId="78" applyFont="1" applyFill="1" applyBorder="1" applyAlignment="1">
      <alignment horizontal="center" vertical="center"/>
    </xf>
    <xf numFmtId="169" fontId="15" fillId="0" borderId="2" xfId="90" quotePrefix="1" applyNumberFormat="1" applyFont="1" applyBorder="1" applyAlignment="1">
      <alignment horizontal="center" vertical="center"/>
    </xf>
    <xf numFmtId="0" fontId="25" fillId="0" borderId="0" xfId="143"/>
    <xf numFmtId="0" fontId="20" fillId="0" borderId="0" xfId="90" applyFont="1" applyBorder="1" applyAlignment="1">
      <alignment horizontal="center" vertical="center"/>
    </xf>
    <xf numFmtId="0" fontId="15" fillId="0" borderId="0" xfId="141" applyFont="1" applyFill="1" applyAlignment="1">
      <alignment horizontal="center"/>
    </xf>
    <xf numFmtId="0" fontId="6" fillId="0" borderId="0" xfId="141" applyFont="1" applyFill="1" applyAlignment="1">
      <alignment horizontal="center"/>
    </xf>
    <xf numFmtId="0" fontId="16" fillId="0" borderId="0" xfId="141" applyFont="1" applyFill="1" applyBorder="1" applyAlignment="1">
      <alignment horizontal="right"/>
    </xf>
    <xf numFmtId="0" fontId="15" fillId="0" borderId="0" xfId="141" applyFont="1" applyFill="1" applyBorder="1" applyAlignment="1">
      <alignment horizontal="center" vertical="center"/>
    </xf>
    <xf numFmtId="0" fontId="15" fillId="4" borderId="4" xfId="141" applyFont="1" applyFill="1" applyBorder="1" applyAlignment="1" applyProtection="1">
      <alignment horizontal="center" vertical="center" wrapText="1"/>
      <protection locked="0"/>
    </xf>
    <xf numFmtId="1" fontId="15" fillId="0" borderId="20" xfId="141" applyNumberFormat="1" applyFont="1" applyBorder="1" applyAlignment="1" applyProtection="1">
      <alignment horizontal="center"/>
      <protection locked="0"/>
    </xf>
    <xf numFmtId="0" fontId="15" fillId="0" borderId="1" xfId="141" applyFont="1" applyBorder="1" applyAlignment="1" applyProtection="1">
      <alignment horizontal="left"/>
      <protection locked="0"/>
    </xf>
    <xf numFmtId="168" fontId="15" fillId="0" borderId="1" xfId="141" applyNumberFormat="1" applyFont="1" applyBorder="1" applyAlignment="1" applyProtection="1">
      <alignment horizontal="right"/>
      <protection locked="0"/>
    </xf>
    <xf numFmtId="168" fontId="15" fillId="0" borderId="19" xfId="141" applyNumberFormat="1" applyFont="1" applyBorder="1" applyAlignment="1" applyProtection="1">
      <alignment horizontal="right"/>
      <protection locked="0"/>
    </xf>
    <xf numFmtId="168" fontId="15" fillId="0" borderId="0" xfId="141" applyNumberFormat="1" applyFont="1" applyFill="1" applyBorder="1" applyAlignment="1" applyProtection="1">
      <alignment horizontal="right"/>
      <protection locked="0"/>
    </xf>
    <xf numFmtId="169" fontId="2" fillId="0" borderId="0" xfId="141" applyNumberFormat="1"/>
    <xf numFmtId="1" fontId="17" fillId="0" borderId="8" xfId="141" applyNumberFormat="1" applyFont="1" applyBorder="1" applyAlignment="1" applyProtection="1">
      <alignment horizontal="center"/>
      <protection locked="0"/>
    </xf>
    <xf numFmtId="0" fontId="10" fillId="0" borderId="2" xfId="141" applyFont="1" applyBorder="1" applyAlignment="1" applyProtection="1">
      <alignment horizontal="left"/>
      <protection locked="0"/>
    </xf>
    <xf numFmtId="168" fontId="10" fillId="0" borderId="2" xfId="141" applyNumberFormat="1" applyFont="1" applyBorder="1" applyAlignment="1">
      <alignment horizontal="right"/>
    </xf>
    <xf numFmtId="168" fontId="10" fillId="0" borderId="2" xfId="141" applyNumberFormat="1" applyFont="1" applyBorder="1" applyAlignment="1" applyProtection="1">
      <alignment horizontal="right"/>
      <protection locked="0"/>
    </xf>
    <xf numFmtId="168" fontId="10" fillId="0" borderId="9" xfId="141" applyNumberFormat="1" applyFont="1" applyBorder="1" applyAlignment="1" applyProtection="1">
      <alignment horizontal="right"/>
      <protection locked="0"/>
    </xf>
    <xf numFmtId="168" fontId="10" fillId="0" borderId="0" xfId="141" applyNumberFormat="1" applyFont="1" applyFill="1" applyBorder="1" applyAlignment="1" applyProtection="1">
      <alignment horizontal="right"/>
      <protection locked="0"/>
    </xf>
    <xf numFmtId="1" fontId="15" fillId="0" borderId="8" xfId="141" applyNumberFormat="1" applyFont="1" applyBorder="1" applyAlignment="1" applyProtection="1">
      <alignment horizontal="center"/>
      <protection locked="0"/>
    </xf>
    <xf numFmtId="1" fontId="10" fillId="0" borderId="8" xfId="141" applyNumberFormat="1" applyFont="1" applyBorder="1" applyAlignment="1" applyProtection="1">
      <alignment horizontal="center"/>
      <protection locked="0"/>
    </xf>
    <xf numFmtId="1" fontId="18" fillId="0" borderId="8" xfId="141" applyNumberFormat="1" applyFont="1" applyBorder="1" applyAlignment="1" applyProtection="1">
      <alignment horizontal="center"/>
      <protection locked="0"/>
    </xf>
    <xf numFmtId="0" fontId="15" fillId="0" borderId="2" xfId="141" applyFont="1" applyBorder="1" applyAlignment="1" applyProtection="1">
      <alignment horizontal="left"/>
      <protection locked="0"/>
    </xf>
    <xf numFmtId="168" fontId="15" fillId="0" borderId="2" xfId="141" applyNumberFormat="1" applyFont="1" applyBorder="1" applyAlignment="1" applyProtection="1">
      <alignment horizontal="right"/>
      <protection locked="0"/>
    </xf>
    <xf numFmtId="168" fontId="15" fillId="0" borderId="9" xfId="141" applyNumberFormat="1" applyFont="1" applyBorder="1" applyAlignment="1" applyProtection="1">
      <alignment horizontal="right"/>
      <protection locked="0"/>
    </xf>
    <xf numFmtId="168" fontId="10" fillId="0" borderId="2" xfId="141" applyNumberFormat="1" applyFont="1" applyBorder="1" applyAlignment="1" applyProtection="1">
      <alignment horizontal="right"/>
    </xf>
    <xf numFmtId="168" fontId="17" fillId="0" borderId="2" xfId="141" applyNumberFormat="1" applyFont="1" applyBorder="1" applyAlignment="1" applyProtection="1">
      <alignment horizontal="right"/>
      <protection locked="0"/>
    </xf>
    <xf numFmtId="1" fontId="10" fillId="0" borderId="8" xfId="141" applyNumberFormat="1" applyFont="1" applyBorder="1" applyProtection="1">
      <protection locked="0"/>
    </xf>
    <xf numFmtId="1" fontId="17" fillId="0" borderId="8" xfId="141" applyNumberFormat="1" applyFont="1" applyBorder="1" applyProtection="1">
      <protection locked="0"/>
    </xf>
    <xf numFmtId="1" fontId="18" fillId="0" borderId="8" xfId="141" applyNumberFormat="1" applyFont="1" applyBorder="1" applyProtection="1">
      <protection locked="0"/>
    </xf>
    <xf numFmtId="0" fontId="15" fillId="0" borderId="2" xfId="141" applyFont="1" applyFill="1" applyBorder="1" applyAlignment="1" applyProtection="1">
      <alignment horizontal="left"/>
      <protection locked="0"/>
    </xf>
    <xf numFmtId="168" fontId="15" fillId="0" borderId="2" xfId="141" applyNumberFormat="1" applyFont="1" applyFill="1" applyBorder="1" applyAlignment="1">
      <alignment horizontal="right"/>
    </xf>
    <xf numFmtId="0" fontId="10" fillId="0" borderId="2" xfId="141" applyFont="1" applyFill="1" applyBorder="1" applyAlignment="1" applyProtection="1">
      <alignment horizontal="left" indent="1"/>
      <protection locked="0"/>
    </xf>
    <xf numFmtId="171" fontId="10" fillId="0" borderId="2" xfId="141" applyNumberFormat="1" applyFont="1" applyFill="1" applyBorder="1" applyAlignment="1">
      <alignment horizontal="right"/>
    </xf>
    <xf numFmtId="172" fontId="10" fillId="0" borderId="2" xfId="141" applyNumberFormat="1" applyFont="1" applyBorder="1" applyAlignment="1">
      <alignment horizontal="right"/>
    </xf>
    <xf numFmtId="171" fontId="10" fillId="0" borderId="2" xfId="141" applyNumberFormat="1" applyFont="1" applyBorder="1" applyAlignment="1" applyProtection="1">
      <alignment horizontal="right"/>
      <protection locked="0"/>
    </xf>
    <xf numFmtId="171" fontId="10" fillId="0" borderId="9" xfId="141" applyNumberFormat="1" applyFont="1" applyBorder="1" applyAlignment="1" applyProtection="1">
      <alignment horizontal="right"/>
      <protection locked="0"/>
    </xf>
    <xf numFmtId="171" fontId="10" fillId="0" borderId="0" xfId="141" applyNumberFormat="1" applyFont="1" applyFill="1" applyBorder="1" applyAlignment="1" applyProtection="1">
      <alignment horizontal="right"/>
      <protection locked="0"/>
    </xf>
    <xf numFmtId="168" fontId="10" fillId="0" borderId="2" xfId="141" applyNumberFormat="1" applyFont="1" applyFill="1" applyBorder="1" applyAlignment="1">
      <alignment horizontal="right"/>
    </xf>
    <xf numFmtId="0" fontId="15" fillId="0" borderId="8" xfId="141" applyFont="1" applyBorder="1"/>
    <xf numFmtId="0" fontId="15" fillId="0" borderId="2" xfId="141" applyFont="1" applyBorder="1"/>
    <xf numFmtId="0" fontId="10" fillId="0" borderId="8" xfId="141" applyFont="1" applyBorder="1"/>
    <xf numFmtId="0" fontId="10" fillId="0" borderId="2" xfId="141" applyFont="1" applyBorder="1"/>
    <xf numFmtId="0" fontId="15" fillId="0" borderId="16" xfId="141" applyFont="1" applyBorder="1"/>
    <xf numFmtId="0" fontId="15" fillId="0" borderId="17" xfId="141" applyFont="1" applyBorder="1"/>
    <xf numFmtId="168" fontId="15" fillId="0" borderId="17" xfId="141" applyNumberFormat="1" applyFont="1" applyFill="1" applyBorder="1" applyAlignment="1" applyProtection="1">
      <alignment horizontal="right"/>
      <protection locked="0"/>
    </xf>
    <xf numFmtId="168" fontId="15" fillId="0" borderId="17" xfId="141" applyNumberFormat="1" applyFont="1" applyFill="1" applyBorder="1" applyAlignment="1">
      <alignment horizontal="right"/>
    </xf>
    <xf numFmtId="168" fontId="15" fillId="0" borderId="18" xfId="141" applyNumberFormat="1" applyFont="1" applyFill="1" applyBorder="1" applyAlignment="1" applyProtection="1">
      <alignment horizontal="right"/>
      <protection locked="0"/>
    </xf>
    <xf numFmtId="0" fontId="2" fillId="0" borderId="0" xfId="141" applyFont="1" applyFill="1"/>
    <xf numFmtId="0" fontId="2" fillId="0" borderId="0" xfId="141" applyFont="1"/>
    <xf numFmtId="0" fontId="2" fillId="0" borderId="0" xfId="141" applyFill="1"/>
    <xf numFmtId="2" fontId="2" fillId="0" borderId="0" xfId="141" applyNumberFormat="1" applyFont="1"/>
    <xf numFmtId="2" fontId="2" fillId="0" borderId="0" xfId="141" applyNumberFormat="1" applyFont="1" applyFill="1"/>
    <xf numFmtId="0" fontId="20" fillId="0" borderId="0" xfId="141" applyFont="1"/>
    <xf numFmtId="0" fontId="20" fillId="0" borderId="0" xfId="141" applyFont="1" applyFill="1"/>
    <xf numFmtId="0" fontId="29" fillId="0" borderId="0" xfId="90" applyFont="1"/>
    <xf numFmtId="0" fontId="33" fillId="4" borderId="23" xfId="0" applyFont="1" applyFill="1" applyBorder="1" applyAlignment="1">
      <alignment horizontal="center" wrapText="1"/>
    </xf>
    <xf numFmtId="0" fontId="33" fillId="4" borderId="6" xfId="0" applyFont="1" applyFill="1" applyBorder="1" applyAlignment="1">
      <alignment wrapText="1"/>
    </xf>
    <xf numFmtId="0" fontId="33" fillId="4" borderId="6" xfId="90" applyFont="1" applyFill="1" applyBorder="1" applyAlignment="1">
      <alignment horizontal="center"/>
    </xf>
    <xf numFmtId="0" fontId="33" fillId="4" borderId="6" xfId="90" applyFont="1" applyFill="1" applyBorder="1" applyAlignment="1">
      <alignment horizontal="center" vertical="center"/>
    </xf>
    <xf numFmtId="0" fontId="29" fillId="0" borderId="6" xfId="90" applyFont="1" applyBorder="1" applyAlignment="1"/>
    <xf numFmtId="0" fontId="29" fillId="0" borderId="6" xfId="90" applyFont="1" applyBorder="1"/>
    <xf numFmtId="0" fontId="35" fillId="0" borderId="6" xfId="90" applyFont="1" applyBorder="1" applyAlignment="1"/>
    <xf numFmtId="0" fontId="35" fillId="0" borderId="6" xfId="90" applyFont="1" applyBorder="1"/>
    <xf numFmtId="169" fontId="35" fillId="0" borderId="6" xfId="90" applyNumberFormat="1" applyFont="1" applyBorder="1"/>
    <xf numFmtId="169" fontId="29" fillId="0" borderId="6" xfId="90" applyNumberFormat="1" applyFont="1" applyBorder="1"/>
    <xf numFmtId="169" fontId="29" fillId="0" borderId="6" xfId="90" applyNumberFormat="1" applyFont="1" applyBorder="1" applyAlignment="1"/>
    <xf numFmtId="0" fontId="29" fillId="0" borderId="0" xfId="90" applyFont="1" applyAlignment="1"/>
    <xf numFmtId="0" fontId="26" fillId="0" borderId="0" xfId="90"/>
    <xf numFmtId="169" fontId="10" fillId="0" borderId="2" xfId="6" applyNumberFormat="1" applyFont="1" applyBorder="1" applyAlignment="1" applyProtection="1">
      <alignment horizontal="center" vertical="center"/>
    </xf>
    <xf numFmtId="169" fontId="10" fillId="0" borderId="2" xfId="6" applyNumberFormat="1" applyFont="1" applyFill="1" applyBorder="1" applyAlignment="1" applyProtection="1">
      <alignment horizontal="center" vertical="center"/>
    </xf>
    <xf numFmtId="169" fontId="10" fillId="0" borderId="2" xfId="6" applyNumberFormat="1" applyFont="1" applyBorder="1" applyAlignment="1">
      <alignment horizontal="center" vertical="center"/>
    </xf>
    <xf numFmtId="169" fontId="10" fillId="0" borderId="2" xfId="90" applyNumberFormat="1" applyFont="1" applyBorder="1" applyAlignment="1">
      <alignment horizontal="center" vertical="center" wrapText="1"/>
    </xf>
    <xf numFmtId="0" fontId="26" fillId="0" borderId="0" xfId="90" applyAlignment="1">
      <alignment horizontal="center"/>
    </xf>
    <xf numFmtId="0" fontId="2" fillId="0" borderId="0" xfId="78"/>
    <xf numFmtId="169" fontId="38" fillId="0" borderId="0" xfId="135" applyNumberFormat="1" applyFont="1" applyBorder="1" applyAlignment="1">
      <alignment horizontal="center"/>
    </xf>
    <xf numFmtId="169" fontId="38" fillId="0" borderId="0" xfId="135" applyNumberFormat="1" applyFont="1" applyAlignment="1">
      <alignment horizontal="center"/>
    </xf>
    <xf numFmtId="169" fontId="10" fillId="0" borderId="1" xfId="135" applyNumberFormat="1" applyFont="1" applyBorder="1" applyAlignment="1">
      <alignment horizontal="center"/>
    </xf>
    <xf numFmtId="169" fontId="38" fillId="0" borderId="1" xfId="135" applyNumberFormat="1" applyFont="1" applyBorder="1" applyAlignment="1">
      <alignment horizontal="center"/>
    </xf>
    <xf numFmtId="169" fontId="10" fillId="0" borderId="2" xfId="135" applyNumberFormat="1" applyFont="1" applyBorder="1" applyAlignment="1">
      <alignment horizontal="center"/>
    </xf>
    <xf numFmtId="169" fontId="38" fillId="0" borderId="2" xfId="135" applyNumberFormat="1" applyFont="1" applyBorder="1" applyAlignment="1">
      <alignment horizontal="center"/>
    </xf>
    <xf numFmtId="169" fontId="2" fillId="0" borderId="0" xfId="78" applyNumberFormat="1"/>
    <xf numFmtId="169" fontId="10" fillId="0" borderId="2" xfId="139" applyNumberFormat="1" applyFont="1" applyBorder="1" applyAlignment="1">
      <alignment horizontal="center" vertical="center" wrapText="1"/>
    </xf>
    <xf numFmtId="169" fontId="38" fillId="0" borderId="4" xfId="135" applyNumberFormat="1" applyFont="1" applyBorder="1" applyAlignment="1">
      <alignment horizontal="center"/>
    </xf>
    <xf numFmtId="0" fontId="38" fillId="0" borderId="0" xfId="135" applyFont="1"/>
    <xf numFmtId="0" fontId="39" fillId="0" borderId="0" xfId="135" applyFont="1"/>
    <xf numFmtId="170" fontId="2" fillId="0" borderId="0" xfId="30" applyNumberFormat="1" applyFont="1"/>
    <xf numFmtId="0" fontId="38" fillId="0" borderId="0" xfId="135" quotePrefix="1" applyFont="1"/>
    <xf numFmtId="0" fontId="10" fillId="0" borderId="0" xfId="197" applyFont="1"/>
    <xf numFmtId="16" fontId="32" fillId="2" borderId="45" xfId="131" applyNumberFormat="1" applyFont="1" applyFill="1" applyBorder="1" applyAlignment="1">
      <alignment horizontal="center" wrapText="1"/>
    </xf>
    <xf numFmtId="0" fontId="15" fillId="2" borderId="46" xfId="197" applyFont="1" applyFill="1" applyBorder="1" applyAlignment="1">
      <alignment horizontal="center"/>
    </xf>
    <xf numFmtId="0" fontId="15" fillId="2" borderId="1" xfId="197" applyFont="1" applyFill="1" applyBorder="1" applyAlignment="1">
      <alignment horizontal="center"/>
    </xf>
    <xf numFmtId="0" fontId="15" fillId="2" borderId="47" xfId="197" applyFont="1" applyFill="1" applyBorder="1" applyAlignment="1">
      <alignment horizontal="center"/>
    </xf>
    <xf numFmtId="0" fontId="15" fillId="2" borderId="19" xfId="197" applyFont="1" applyFill="1" applyBorder="1" applyAlignment="1">
      <alignment horizontal="center"/>
    </xf>
    <xf numFmtId="0" fontId="10" fillId="2" borderId="48" xfId="197" applyNumberFormat="1" applyFont="1" applyFill="1" applyBorder="1" applyAlignment="1">
      <alignment horizontal="center"/>
    </xf>
    <xf numFmtId="0" fontId="15" fillId="2" borderId="6" xfId="197" applyFont="1" applyFill="1" applyBorder="1" applyAlignment="1">
      <alignment horizontal="center"/>
    </xf>
    <xf numFmtId="0" fontId="15" fillId="2" borderId="23" xfId="197" applyFont="1" applyFill="1" applyBorder="1" applyAlignment="1">
      <alignment horizontal="center"/>
    </xf>
    <xf numFmtId="0" fontId="15" fillId="2" borderId="24" xfId="197" applyFont="1" applyFill="1" applyBorder="1" applyAlignment="1">
      <alignment horizontal="center"/>
    </xf>
    <xf numFmtId="0" fontId="15" fillId="2" borderId="25" xfId="197" applyFont="1" applyFill="1" applyBorder="1" applyAlignment="1">
      <alignment horizontal="center"/>
    </xf>
    <xf numFmtId="0" fontId="15" fillId="2" borderId="4" xfId="197" applyFont="1" applyFill="1" applyBorder="1" applyAlignment="1">
      <alignment horizontal="center"/>
    </xf>
    <xf numFmtId="0" fontId="15" fillId="2" borderId="49" xfId="197" applyFont="1" applyFill="1" applyBorder="1" applyAlignment="1">
      <alignment horizontal="center"/>
    </xf>
    <xf numFmtId="0" fontId="15" fillId="2" borderId="11" xfId="197" applyFont="1" applyFill="1" applyBorder="1" applyAlignment="1">
      <alignment horizontal="center"/>
    </xf>
    <xf numFmtId="0" fontId="15" fillId="0" borderId="10" xfId="197" applyFont="1" applyBorder="1"/>
    <xf numFmtId="2" fontId="15" fillId="0" borderId="2" xfId="197" applyNumberFormat="1" applyFont="1" applyBorder="1" applyAlignment="1">
      <alignment horizontal="center" vertical="center"/>
    </xf>
    <xf numFmtId="169" fontId="15" fillId="0" borderId="0" xfId="131" applyNumberFormat="1" applyFont="1" applyBorder="1" applyAlignment="1">
      <alignment horizontal="right" vertical="center"/>
    </xf>
    <xf numFmtId="169" fontId="15" fillId="0" borderId="26" xfId="183" applyNumberFormat="1" applyFont="1" applyBorder="1" applyAlignment="1">
      <alignment horizontal="right" vertical="center"/>
    </xf>
    <xf numFmtId="169" fontId="15" fillId="0" borderId="24" xfId="183" applyNumberFormat="1" applyFont="1" applyBorder="1" applyAlignment="1">
      <alignment horizontal="right" vertical="center"/>
    </xf>
    <xf numFmtId="169" fontId="15" fillId="0" borderId="46" xfId="183" applyNumberFormat="1" applyFont="1" applyBorder="1" applyAlignment="1">
      <alignment horizontal="right" vertical="center"/>
    </xf>
    <xf numFmtId="169" fontId="15" fillId="0" borderId="47" xfId="183" applyNumberFormat="1" applyFont="1" applyBorder="1" applyAlignment="1">
      <alignment horizontal="right" vertical="center"/>
    </xf>
    <xf numFmtId="169" fontId="15" fillId="0" borderId="47" xfId="183" applyNumberFormat="1" applyFont="1" applyFill="1" applyBorder="1" applyAlignment="1">
      <alignment horizontal="right" vertical="center"/>
    </xf>
    <xf numFmtId="169" fontId="15" fillId="0" borderId="50" xfId="183" applyNumberFormat="1" applyFont="1" applyBorder="1" applyAlignment="1">
      <alignment horizontal="center" vertical="center"/>
    </xf>
    <xf numFmtId="0" fontId="15" fillId="0" borderId="48" xfId="197" applyFont="1" applyBorder="1"/>
    <xf numFmtId="2" fontId="15" fillId="0" borderId="23" xfId="197" applyNumberFormat="1" applyFont="1" applyBorder="1" applyAlignment="1">
      <alignment horizontal="center" vertical="center"/>
    </xf>
    <xf numFmtId="169" fontId="15" fillId="0" borderId="23" xfId="131" applyNumberFormat="1" applyFont="1" applyBorder="1" applyAlignment="1">
      <alignment horizontal="right" vertical="center"/>
    </xf>
    <xf numFmtId="169" fontId="15" fillId="0" borderId="26" xfId="131" applyNumberFormat="1" applyFont="1" applyBorder="1" applyAlignment="1">
      <alignment horizontal="right" vertical="center"/>
    </xf>
    <xf numFmtId="169" fontId="15" fillId="0" borderId="23" xfId="183" applyNumberFormat="1" applyFont="1" applyBorder="1" applyAlignment="1">
      <alignment horizontal="right" vertical="center"/>
    </xf>
    <xf numFmtId="169" fontId="15" fillId="0" borderId="26" xfId="183" applyNumberFormat="1" applyFont="1" applyFill="1" applyBorder="1" applyAlignment="1">
      <alignment horizontal="right" vertical="center"/>
    </xf>
    <xf numFmtId="169" fontId="15" fillId="0" borderId="7" xfId="183" applyNumberFormat="1" applyFont="1" applyBorder="1" applyAlignment="1">
      <alignment horizontal="center" vertical="center"/>
    </xf>
    <xf numFmtId="0" fontId="10" fillId="0" borderId="10" xfId="197" applyFont="1" applyBorder="1"/>
    <xf numFmtId="2" fontId="10" fillId="0" borderId="2" xfId="197" applyNumberFormat="1" applyFont="1" applyBorder="1" applyAlignment="1">
      <alignment horizontal="center" vertical="center"/>
    </xf>
    <xf numFmtId="169" fontId="10" fillId="0" borderId="0" xfId="131" applyNumberFormat="1" applyFont="1" applyBorder="1" applyAlignment="1">
      <alignment horizontal="right" vertical="center"/>
    </xf>
    <xf numFmtId="169" fontId="10" fillId="0" borderId="47" xfId="183" applyNumberFormat="1" applyFont="1" applyBorder="1" applyAlignment="1">
      <alignment horizontal="right" vertical="center"/>
    </xf>
    <xf numFmtId="169" fontId="10" fillId="0" borderId="51" xfId="183" applyNumberFormat="1" applyFont="1" applyBorder="1" applyAlignment="1">
      <alignment horizontal="right" vertical="center"/>
    </xf>
    <xf numFmtId="169" fontId="10" fillId="0" borderId="41" xfId="183" applyNumberFormat="1" applyFont="1" applyBorder="1" applyAlignment="1">
      <alignment horizontal="right" vertical="center"/>
    </xf>
    <xf numFmtId="169" fontId="10" fillId="0" borderId="0" xfId="183" applyNumberFormat="1" applyFont="1" applyBorder="1" applyAlignment="1">
      <alignment horizontal="right" vertical="center"/>
    </xf>
    <xf numFmtId="169" fontId="10" fillId="0" borderId="0" xfId="183" applyNumberFormat="1" applyFont="1" applyFill="1" applyBorder="1" applyAlignment="1">
      <alignment horizontal="right" vertical="center"/>
    </xf>
    <xf numFmtId="169" fontId="10" fillId="0" borderId="52" xfId="183" applyNumberFormat="1" applyFont="1" applyBorder="1" applyAlignment="1">
      <alignment horizontal="center" vertical="center"/>
    </xf>
    <xf numFmtId="169" fontId="10" fillId="0" borderId="3" xfId="183" applyNumberFormat="1" applyFont="1" applyBorder="1" applyAlignment="1">
      <alignment horizontal="right" vertical="center"/>
    </xf>
    <xf numFmtId="169" fontId="10" fillId="0" borderId="49" xfId="183" applyNumberFormat="1" applyFont="1" applyBorder="1" applyAlignment="1">
      <alignment horizontal="right" vertical="center"/>
    </xf>
    <xf numFmtId="169" fontId="10" fillId="0" borderId="53" xfId="183" applyNumberFormat="1" applyFont="1" applyBorder="1" applyAlignment="1">
      <alignment horizontal="right" vertical="center"/>
    </xf>
    <xf numFmtId="2" fontId="15" fillId="0" borderId="6" xfId="197" applyNumberFormat="1" applyFont="1" applyBorder="1" applyAlignment="1">
      <alignment horizontal="center" vertical="center"/>
    </xf>
    <xf numFmtId="169" fontId="10" fillId="0" borderId="46" xfId="183" applyNumberFormat="1" applyFont="1" applyBorder="1" applyAlignment="1">
      <alignment horizontal="right" vertical="center"/>
    </xf>
    <xf numFmtId="169" fontId="10" fillId="0" borderId="47" xfId="183" applyNumberFormat="1" applyFont="1" applyFill="1" applyBorder="1" applyAlignment="1">
      <alignment horizontal="right" vertical="center"/>
    </xf>
    <xf numFmtId="169" fontId="10" fillId="0" borderId="50" xfId="183" applyNumberFormat="1" applyFont="1" applyBorder="1" applyAlignment="1">
      <alignment horizontal="center" vertical="center"/>
    </xf>
    <xf numFmtId="169" fontId="10" fillId="0" borderId="25" xfId="183" applyNumberFormat="1" applyFont="1" applyBorder="1" applyAlignment="1">
      <alignment horizontal="right" vertical="center"/>
    </xf>
    <xf numFmtId="169" fontId="10" fillId="0" borderId="49" xfId="183" applyNumberFormat="1" applyFont="1" applyFill="1" applyBorder="1" applyAlignment="1">
      <alignment horizontal="right" vertical="center"/>
    </xf>
    <xf numFmtId="169" fontId="10" fillId="0" borderId="27" xfId="183" applyNumberFormat="1" applyFont="1" applyBorder="1" applyAlignment="1">
      <alignment horizontal="center" vertical="center"/>
    </xf>
    <xf numFmtId="169" fontId="15" fillId="0" borderId="26" xfId="183" applyNumberFormat="1" applyFont="1" applyBorder="1" applyAlignment="1">
      <alignment vertical="center"/>
    </xf>
    <xf numFmtId="169" fontId="15" fillId="0" borderId="24" xfId="183" applyNumberFormat="1" applyFont="1" applyBorder="1" applyAlignment="1">
      <alignment vertical="center"/>
    </xf>
    <xf numFmtId="169" fontId="15" fillId="0" borderId="41" xfId="183" applyNumberFormat="1" applyFont="1" applyBorder="1" applyAlignment="1">
      <alignment horizontal="right" vertical="center"/>
    </xf>
    <xf numFmtId="169" fontId="15" fillId="0" borderId="0" xfId="183" applyNumberFormat="1" applyFont="1" applyBorder="1" applyAlignment="1">
      <alignment horizontal="right" vertical="center"/>
    </xf>
    <xf numFmtId="169" fontId="15" fillId="0" borderId="0" xfId="183" applyNumberFormat="1" applyFont="1" applyFill="1" applyBorder="1" applyAlignment="1">
      <alignment horizontal="right" vertical="center"/>
    </xf>
    <xf numFmtId="169" fontId="15" fillId="0" borderId="52" xfId="183" applyNumberFormat="1" applyFont="1" applyBorder="1" applyAlignment="1">
      <alignment horizontal="center" vertical="center"/>
    </xf>
    <xf numFmtId="0" fontId="15" fillId="0" borderId="0" xfId="197" applyFont="1"/>
    <xf numFmtId="169" fontId="10" fillId="0" borderId="47" xfId="183" applyNumberFormat="1" applyFont="1" applyBorder="1" applyAlignment="1">
      <alignment vertical="center"/>
    </xf>
    <xf numFmtId="169" fontId="10" fillId="0" borderId="51" xfId="183" applyNumberFormat="1" applyFont="1" applyBorder="1" applyAlignment="1">
      <alignment vertical="center"/>
    </xf>
    <xf numFmtId="169" fontId="10" fillId="0" borderId="0" xfId="183" applyNumberFormat="1" applyFont="1" applyBorder="1" applyAlignment="1">
      <alignment vertical="center"/>
    </xf>
    <xf numFmtId="169" fontId="10" fillId="0" borderId="3" xfId="183" applyNumberFormat="1" applyFont="1" applyBorder="1" applyAlignment="1">
      <alignment vertical="center"/>
    </xf>
    <xf numFmtId="0" fontId="10" fillId="0" borderId="54" xfId="197" applyFont="1" applyBorder="1"/>
    <xf numFmtId="2" fontId="10" fillId="0" borderId="17" xfId="197" applyNumberFormat="1" applyFont="1" applyBorder="1" applyAlignment="1">
      <alignment horizontal="center" vertical="center"/>
    </xf>
    <xf numFmtId="169" fontId="10" fillId="0" borderId="28" xfId="131" applyNumberFormat="1" applyFont="1" applyBorder="1" applyAlignment="1">
      <alignment horizontal="right" vertical="center"/>
    </xf>
    <xf numFmtId="169" fontId="10" fillId="0" borderId="28" xfId="183" applyNumberFormat="1" applyFont="1" applyBorder="1" applyAlignment="1">
      <alignment horizontal="right" vertical="center"/>
    </xf>
    <xf numFmtId="169" fontId="10" fillId="0" borderId="28" xfId="183" applyNumberFormat="1" applyFont="1" applyBorder="1" applyAlignment="1">
      <alignment vertical="center"/>
    </xf>
    <xf numFmtId="169" fontId="10" fillId="0" borderId="55" xfId="183" applyNumberFormat="1" applyFont="1" applyBorder="1" applyAlignment="1">
      <alignment vertical="center"/>
    </xf>
    <xf numFmtId="169" fontId="10" fillId="0" borderId="56" xfId="183" applyNumberFormat="1" applyFont="1" applyBorder="1" applyAlignment="1">
      <alignment horizontal="right" vertical="center"/>
    </xf>
    <xf numFmtId="169" fontId="10" fillId="0" borderId="28" xfId="183" applyNumberFormat="1" applyFont="1" applyFill="1" applyBorder="1" applyAlignment="1">
      <alignment horizontal="right" vertical="center"/>
    </xf>
    <xf numFmtId="169" fontId="10" fillId="0" borderId="57" xfId="183" applyNumberFormat="1" applyFont="1" applyBorder="1" applyAlignment="1">
      <alignment horizontal="center" vertical="center"/>
    </xf>
    <xf numFmtId="0" fontId="10" fillId="0" borderId="0" xfId="197" applyFont="1" applyBorder="1"/>
    <xf numFmtId="0" fontId="15" fillId="2" borderId="29" xfId="197" applyFont="1" applyFill="1" applyBorder="1" applyAlignment="1">
      <alignment horizontal="center"/>
    </xf>
    <xf numFmtId="16" fontId="15" fillId="2" borderId="45" xfId="131" applyNumberFormat="1" applyFont="1" applyFill="1" applyBorder="1" applyAlignment="1">
      <alignment horizontal="center" wrapText="1"/>
    </xf>
    <xf numFmtId="1" fontId="15" fillId="2" borderId="6" xfId="197" quotePrefix="1" applyNumberFormat="1" applyFont="1" applyFill="1" applyBorder="1" applyAlignment="1">
      <alignment horizontal="center"/>
    </xf>
    <xf numFmtId="0" fontId="15" fillId="0" borderId="5" xfId="197" applyFont="1" applyBorder="1" applyAlignment="1">
      <alignment horizontal="center" vertical="center"/>
    </xf>
    <xf numFmtId="0" fontId="15" fillId="0" borderId="49" xfId="197" applyFont="1" applyBorder="1" applyAlignment="1">
      <alignment vertical="center"/>
    </xf>
    <xf numFmtId="169" fontId="15" fillId="0" borderId="4" xfId="197" applyNumberFormat="1" applyFont="1" applyBorder="1" applyAlignment="1">
      <alignment vertical="center"/>
    </xf>
    <xf numFmtId="169" fontId="15" fillId="0" borderId="6" xfId="131" applyNumberFormat="1" applyFont="1" applyBorder="1" applyAlignment="1">
      <alignment horizontal="center" vertical="center"/>
    </xf>
    <xf numFmtId="169" fontId="15" fillId="0" borderId="59" xfId="197" applyNumberFormat="1" applyFont="1" applyBorder="1" applyAlignment="1">
      <alignment horizontal="center" vertical="center"/>
    </xf>
    <xf numFmtId="169" fontId="15" fillId="0" borderId="60" xfId="197" applyNumberFormat="1" applyFont="1" applyBorder="1" applyAlignment="1">
      <alignment horizontal="center" vertical="center"/>
    </xf>
    <xf numFmtId="169" fontId="15" fillId="0" borderId="61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horizontal="center" vertical="center"/>
    </xf>
    <xf numFmtId="0" fontId="15" fillId="0" borderId="0" xfId="197" applyFont="1" applyBorder="1" applyAlignment="1">
      <alignment vertical="center"/>
    </xf>
    <xf numFmtId="169" fontId="15" fillId="0" borderId="2" xfId="197" applyNumberFormat="1" applyFont="1" applyBorder="1" applyAlignment="1">
      <alignment vertical="center"/>
    </xf>
    <xf numFmtId="169" fontId="15" fillId="0" borderId="2" xfId="131" applyNumberFormat="1" applyFont="1" applyBorder="1" applyAlignment="1">
      <alignment horizontal="center" vertical="center"/>
    </xf>
    <xf numFmtId="169" fontId="15" fillId="0" borderId="0" xfId="197" applyNumberFormat="1" applyFont="1" applyBorder="1" applyAlignment="1">
      <alignment horizontal="center" vertical="center"/>
    </xf>
    <xf numFmtId="169" fontId="15" fillId="0" borderId="52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vertical="center"/>
    </xf>
    <xf numFmtId="0" fontId="10" fillId="0" borderId="0" xfId="197" applyFont="1" applyBorder="1" applyAlignment="1">
      <alignment vertical="center"/>
    </xf>
    <xf numFmtId="169" fontId="10" fillId="0" borderId="2" xfId="197" applyNumberFormat="1" applyFont="1" applyBorder="1" applyAlignment="1">
      <alignment vertical="center"/>
    </xf>
    <xf numFmtId="169" fontId="10" fillId="0" borderId="2" xfId="131" applyNumberFormat="1" applyFont="1" applyBorder="1" applyAlignment="1">
      <alignment horizontal="center" vertical="center"/>
    </xf>
    <xf numFmtId="169" fontId="10" fillId="0" borderId="0" xfId="197" applyNumberFormat="1" applyFont="1" applyBorder="1" applyAlignment="1">
      <alignment horizontal="center" vertical="center"/>
    </xf>
    <xf numFmtId="169" fontId="10" fillId="0" borderId="52" xfId="197" applyNumberFormat="1" applyFont="1" applyBorder="1" applyAlignment="1">
      <alignment horizontal="center" vertical="center"/>
    </xf>
    <xf numFmtId="169" fontId="15" fillId="0" borderId="2" xfId="198" applyNumberFormat="1" applyFont="1" applyBorder="1" applyAlignment="1">
      <alignment vertical="center"/>
    </xf>
    <xf numFmtId="169" fontId="10" fillId="0" borderId="2" xfId="198" applyNumberFormat="1" applyFont="1" applyBorder="1" applyAlignment="1">
      <alignment vertical="center"/>
    </xf>
    <xf numFmtId="2" fontId="10" fillId="0" borderId="0" xfId="197" applyNumberFormat="1" applyFont="1"/>
    <xf numFmtId="169" fontId="15" fillId="0" borderId="0" xfId="197" applyNumberFormat="1" applyFont="1" applyFill="1" applyBorder="1" applyAlignment="1">
      <alignment horizontal="center" vertical="center"/>
    </xf>
    <xf numFmtId="169" fontId="15" fillId="0" borderId="52" xfId="197" applyNumberFormat="1" applyFont="1" applyFill="1" applyBorder="1" applyAlignment="1">
      <alignment horizontal="center" vertical="center"/>
    </xf>
    <xf numFmtId="169" fontId="31" fillId="0" borderId="52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horizontal="center"/>
    </xf>
    <xf numFmtId="0" fontId="10" fillId="0" borderId="8" xfId="197" applyFont="1" applyBorder="1" applyAlignment="1">
      <alignment horizontal="center"/>
    </xf>
    <xf numFmtId="0" fontId="15" fillId="0" borderId="16" xfId="197" applyFont="1" applyBorder="1"/>
    <xf numFmtId="0" fontId="10" fillId="0" borderId="56" xfId="197" applyFont="1" applyBorder="1" applyAlignment="1">
      <alignment vertical="center"/>
    </xf>
    <xf numFmtId="169" fontId="10" fillId="0" borderId="17" xfId="197" applyNumberFormat="1" applyFont="1" applyBorder="1" applyAlignment="1">
      <alignment vertical="center"/>
    </xf>
    <xf numFmtId="169" fontId="10" fillId="0" borderId="17" xfId="131" applyNumberFormat="1" applyFont="1" applyBorder="1" applyAlignment="1">
      <alignment horizontal="center" vertical="center"/>
    </xf>
    <xf numFmtId="169" fontId="10" fillId="0" borderId="28" xfId="197" applyNumberFormat="1" applyFont="1" applyBorder="1" applyAlignment="1">
      <alignment horizontal="center" vertical="center"/>
    </xf>
    <xf numFmtId="169" fontId="10" fillId="0" borderId="57" xfId="197" applyNumberFormat="1" applyFont="1" applyBorder="1" applyAlignment="1">
      <alignment horizontal="center" vertical="center"/>
    </xf>
    <xf numFmtId="0" fontId="10" fillId="0" borderId="0" xfId="197" applyFont="1" applyAlignment="1">
      <alignment horizontal="center"/>
    </xf>
    <xf numFmtId="0" fontId="10" fillId="0" borderId="0" xfId="78" applyFont="1"/>
    <xf numFmtId="0" fontId="6" fillId="0" borderId="0" xfId="78" applyFont="1" applyAlignment="1">
      <alignment horizontal="center"/>
    </xf>
    <xf numFmtId="0" fontId="15" fillId="0" borderId="0" xfId="78" applyFont="1" applyAlignment="1">
      <alignment horizontal="center"/>
    </xf>
    <xf numFmtId="0" fontId="2" fillId="0" borderId="0" xfId="78" applyNumberFormat="1" applyFill="1"/>
    <xf numFmtId="0" fontId="10" fillId="0" borderId="0" xfId="199" applyFont="1" applyFill="1"/>
    <xf numFmtId="169" fontId="10" fillId="0" borderId="0" xfId="199" applyNumberFormat="1" applyFont="1" applyFill="1"/>
    <xf numFmtId="0" fontId="17" fillId="0" borderId="0" xfId="199" applyFont="1" applyFill="1" applyAlignment="1" applyProtection="1">
      <alignment horizontal="right"/>
    </xf>
    <xf numFmtId="0" fontId="15" fillId="4" borderId="32" xfId="199" quotePrefix="1" applyFont="1" applyFill="1" applyBorder="1" applyAlignment="1" applyProtection="1">
      <alignment horizontal="center" vertical="center"/>
    </xf>
    <xf numFmtId="0" fontId="15" fillId="4" borderId="6" xfId="199" applyFont="1" applyFill="1" applyBorder="1" applyAlignment="1" applyProtection="1">
      <alignment horizontal="center" vertical="center"/>
    </xf>
    <xf numFmtId="4" fontId="15" fillId="4" borderId="6" xfId="199" applyNumberFormat="1" applyFont="1" applyFill="1" applyBorder="1" applyAlignment="1" applyProtection="1">
      <alignment horizontal="center" vertical="center"/>
    </xf>
    <xf numFmtId="0" fontId="15" fillId="4" borderId="4" xfId="199" quotePrefix="1" applyFont="1" applyFill="1" applyBorder="1" applyAlignment="1" applyProtection="1">
      <alignment horizontal="center"/>
    </xf>
    <xf numFmtId="0" fontId="15" fillId="4" borderId="11" xfId="199" quotePrefix="1" applyFont="1" applyFill="1" applyBorder="1" applyAlignment="1" applyProtection="1">
      <alignment horizontal="center" vertical="center"/>
    </xf>
    <xf numFmtId="0" fontId="10" fillId="0" borderId="8" xfId="199" applyFont="1" applyFill="1" applyBorder="1"/>
    <xf numFmtId="0" fontId="10" fillId="0" borderId="2" xfId="199" applyFont="1" applyFill="1" applyBorder="1" applyAlignment="1">
      <alignment horizontal="center"/>
    </xf>
    <xf numFmtId="0" fontId="10" fillId="0" borderId="1" xfId="199" applyFont="1" applyFill="1" applyBorder="1" applyAlignment="1">
      <alignment horizontal="center"/>
    </xf>
    <xf numFmtId="0" fontId="10" fillId="0" borderId="19" xfId="199" applyFont="1" applyFill="1" applyBorder="1" applyAlignment="1">
      <alignment horizontal="center"/>
    </xf>
    <xf numFmtId="0" fontId="15" fillId="0" borderId="8" xfId="199" applyFont="1" applyFill="1" applyBorder="1" applyAlignment="1" applyProtection="1">
      <alignment horizontal="left"/>
    </xf>
    <xf numFmtId="169" fontId="15" fillId="0" borderId="2" xfId="201" applyNumberFormat="1" applyFont="1" applyFill="1" applyBorder="1"/>
    <xf numFmtId="169" fontId="15" fillId="0" borderId="2" xfId="199" applyNumberFormat="1" applyFont="1" applyBorder="1"/>
    <xf numFmtId="169" fontId="15" fillId="0" borderId="9" xfId="199" applyNumberFormat="1" applyFont="1" applyBorder="1"/>
    <xf numFmtId="0" fontId="10" fillId="0" borderId="8" xfId="199" applyFont="1" applyFill="1" applyBorder="1" applyAlignment="1" applyProtection="1">
      <alignment horizontal="left"/>
    </xf>
    <xf numFmtId="169" fontId="10" fillId="0" borderId="2" xfId="201" applyNumberFormat="1" applyFont="1" applyFill="1" applyBorder="1"/>
    <xf numFmtId="169" fontId="10" fillId="0" borderId="2" xfId="199" applyNumberFormat="1" applyFont="1" applyBorder="1"/>
    <xf numFmtId="169" fontId="10" fillId="0" borderId="9" xfId="199" applyNumberFormat="1" applyFont="1" applyBorder="1"/>
    <xf numFmtId="169" fontId="2" fillId="0" borderId="0" xfId="78" applyNumberFormat="1" applyFill="1"/>
    <xf numFmtId="0" fontId="10" fillId="0" borderId="5" xfId="199" applyFont="1" applyFill="1" applyBorder="1" applyAlignment="1" applyProtection="1">
      <alignment horizontal="left"/>
    </xf>
    <xf numFmtId="169" fontId="10" fillId="0" borderId="4" xfId="201" applyNumberFormat="1" applyFont="1" applyFill="1" applyBorder="1"/>
    <xf numFmtId="169" fontId="10" fillId="0" borderId="4" xfId="199" applyNumberFormat="1" applyFont="1" applyBorder="1"/>
    <xf numFmtId="169" fontId="10" fillId="0" borderId="11" xfId="199" applyNumberFormat="1" applyFont="1" applyBorder="1"/>
    <xf numFmtId="169" fontId="10" fillId="0" borderId="2" xfId="199" applyNumberFormat="1" applyFont="1" applyFill="1" applyBorder="1"/>
    <xf numFmtId="0" fontId="10" fillId="0" borderId="16" xfId="199" applyFont="1" applyFill="1" applyBorder="1" applyAlignment="1" applyProtection="1">
      <alignment horizontal="left"/>
    </xf>
    <xf numFmtId="169" fontId="10" fillId="0" borderId="17" xfId="201" applyNumberFormat="1" applyFont="1" applyFill="1" applyBorder="1"/>
    <xf numFmtId="169" fontId="10" fillId="0" borderId="17" xfId="199" applyNumberFormat="1" applyFont="1" applyBorder="1"/>
    <xf numFmtId="169" fontId="10" fillId="0" borderId="18" xfId="199" applyNumberFormat="1" applyFont="1" applyBorder="1"/>
    <xf numFmtId="0" fontId="10" fillId="0" borderId="0" xfId="199" applyFont="1" applyFill="1" applyAlignment="1">
      <alignment horizontal="right"/>
    </xf>
    <xf numFmtId="169" fontId="10" fillId="0" borderId="0" xfId="199" applyNumberFormat="1" applyFont="1" applyFill="1" applyAlignment="1">
      <alignment horizontal="right"/>
    </xf>
    <xf numFmtId="168" fontId="15" fillId="0" borderId="46" xfId="199" quotePrefix="1" applyNumberFormat="1" applyFont="1" applyFill="1" applyBorder="1" applyAlignment="1" applyProtection="1">
      <alignment horizontal="left"/>
    </xf>
    <xf numFmtId="169" fontId="10" fillId="0" borderId="1" xfId="199" applyNumberFormat="1" applyFont="1" applyBorder="1" applyAlignment="1">
      <alignment horizontal="center" vertical="center"/>
    </xf>
    <xf numFmtId="168" fontId="10" fillId="0" borderId="46" xfId="199" quotePrefix="1" applyNumberFormat="1" applyFont="1" applyFill="1" applyBorder="1" applyAlignment="1" applyProtection="1">
      <alignment horizontal="left"/>
    </xf>
    <xf numFmtId="168" fontId="10" fillId="0" borderId="41" xfId="199" applyNumberFormat="1" applyFont="1" applyFill="1" applyBorder="1" applyAlignment="1" applyProtection="1">
      <alignment horizontal="left"/>
    </xf>
    <xf numFmtId="169" fontId="10" fillId="0" borderId="2" xfId="199" applyNumberFormat="1" applyFont="1" applyBorder="1" applyAlignment="1">
      <alignment horizontal="center" vertical="center"/>
    </xf>
    <xf numFmtId="168" fontId="10" fillId="0" borderId="25" xfId="199" applyNumberFormat="1" applyFont="1" applyFill="1" applyBorder="1" applyAlignment="1" applyProtection="1">
      <alignment horizontal="left"/>
    </xf>
    <xf numFmtId="169" fontId="10" fillId="0" borderId="4" xfId="199" applyNumberFormat="1" applyFont="1" applyBorder="1" applyAlignment="1">
      <alignment horizontal="center" vertical="center"/>
    </xf>
    <xf numFmtId="168" fontId="10" fillId="0" borderId="1" xfId="199" quotePrefix="1" applyNumberFormat="1" applyFont="1" applyFill="1" applyBorder="1" applyAlignment="1" applyProtection="1">
      <alignment horizontal="left"/>
    </xf>
    <xf numFmtId="168" fontId="10" fillId="0" borderId="4" xfId="199" applyNumberFormat="1" applyFont="1" applyFill="1" applyBorder="1" applyAlignment="1" applyProtection="1">
      <alignment horizontal="left"/>
    </xf>
    <xf numFmtId="168" fontId="10" fillId="0" borderId="51" xfId="199" quotePrefix="1" applyNumberFormat="1" applyFont="1" applyFill="1" applyBorder="1" applyAlignment="1" applyProtection="1">
      <alignment horizontal="center" vertical="center"/>
    </xf>
    <xf numFmtId="168" fontId="10" fillId="0" borderId="2" xfId="199" applyNumberFormat="1" applyFont="1" applyFill="1" applyBorder="1" applyAlignment="1" applyProtection="1">
      <alignment horizontal="left"/>
    </xf>
    <xf numFmtId="168" fontId="10" fillId="0" borderId="3" xfId="199" applyNumberFormat="1" applyFont="1" applyFill="1" applyBorder="1" applyAlignment="1" applyProtection="1">
      <alignment horizontal="center" vertical="center"/>
    </xf>
    <xf numFmtId="168" fontId="10" fillId="0" borderId="53" xfId="199" applyNumberFormat="1" applyFont="1" applyFill="1" applyBorder="1" applyAlignment="1" applyProtection="1">
      <alignment horizontal="center" vertical="center"/>
    </xf>
    <xf numFmtId="168" fontId="10" fillId="0" borderId="41" xfId="199" applyNumberFormat="1" applyFont="1" applyFill="1" applyBorder="1" applyAlignment="1" applyProtection="1">
      <alignment horizontal="center" vertical="center"/>
    </xf>
    <xf numFmtId="168" fontId="10" fillId="0" borderId="1" xfId="199" applyNumberFormat="1" applyFont="1" applyFill="1" applyBorder="1" applyAlignment="1" applyProtection="1">
      <alignment horizontal="center" vertical="center"/>
    </xf>
    <xf numFmtId="168" fontId="10" fillId="0" borderId="25" xfId="199" applyNumberFormat="1" applyFont="1" applyFill="1" applyBorder="1" applyAlignment="1" applyProtection="1">
      <alignment horizontal="center" vertical="center"/>
    </xf>
    <xf numFmtId="168" fontId="10" fillId="0" borderId="4" xfId="199" applyNumberFormat="1" applyFont="1" applyFill="1" applyBorder="1" applyAlignment="1" applyProtection="1">
      <alignment horizontal="center" vertical="center"/>
    </xf>
    <xf numFmtId="0" fontId="40" fillId="0" borderId="0" xfId="199" applyFont="1" applyFill="1"/>
    <xf numFmtId="168" fontId="32" fillId="2" borderId="30" xfId="202" applyNumberFormat="1" applyFont="1" applyFill="1" applyBorder="1" applyAlignment="1">
      <alignment horizontal="center"/>
    </xf>
    <xf numFmtId="168" fontId="32" fillId="2" borderId="29" xfId="202" applyNumberFormat="1" applyFont="1" applyFill="1" applyBorder="1"/>
    <xf numFmtId="168" fontId="32" fillId="2" borderId="5" xfId="202" applyNumberFormat="1" applyFont="1" applyFill="1" applyBorder="1" applyAlignment="1">
      <alignment horizontal="center"/>
    </xf>
    <xf numFmtId="168" fontId="32" fillId="2" borderId="4" xfId="202" applyNumberFormat="1" applyFont="1" applyFill="1" applyBorder="1" applyAlignment="1">
      <alignment horizontal="center"/>
    </xf>
    <xf numFmtId="49" fontId="32" fillId="2" borderId="4" xfId="202" quotePrefix="1" applyNumberFormat="1" applyFont="1" applyFill="1" applyBorder="1" applyAlignment="1">
      <alignment horizontal="center"/>
    </xf>
    <xf numFmtId="49" fontId="32" fillId="2" borderId="4" xfId="202" applyNumberFormat="1" applyFont="1" applyFill="1" applyBorder="1" applyAlignment="1">
      <alignment horizontal="center"/>
    </xf>
    <xf numFmtId="49" fontId="32" fillId="2" borderId="11" xfId="202" quotePrefix="1" applyNumberFormat="1" applyFont="1" applyFill="1" applyBorder="1" applyAlignment="1">
      <alignment horizontal="center"/>
    </xf>
    <xf numFmtId="168" fontId="40" fillId="0" borderId="8" xfId="144" applyFont="1" applyBorder="1" applyAlignment="1">
      <alignment horizontal="center"/>
    </xf>
    <xf numFmtId="168" fontId="32" fillId="0" borderId="2" xfId="144" applyFont="1" applyBorder="1"/>
    <xf numFmtId="168" fontId="32" fillId="0" borderId="2" xfId="144" quotePrefix="1" applyFont="1" applyBorder="1" applyAlignment="1">
      <alignment horizontal="right"/>
    </xf>
    <xf numFmtId="168" fontId="32" fillId="0" borderId="9" xfId="144" quotePrefix="1" applyFont="1" applyBorder="1" applyAlignment="1">
      <alignment horizontal="right"/>
    </xf>
    <xf numFmtId="175" fontId="40" fillId="0" borderId="8" xfId="144" applyNumberFormat="1" applyFont="1" applyBorder="1" applyAlignment="1">
      <alignment horizontal="center"/>
    </xf>
    <xf numFmtId="168" fontId="40" fillId="0" borderId="2" xfId="144" applyFont="1" applyBorder="1"/>
    <xf numFmtId="168" fontId="40" fillId="0" borderId="2" xfId="144" applyFont="1" applyBorder="1" applyAlignment="1">
      <alignment horizontal="right"/>
    </xf>
    <xf numFmtId="168" fontId="40" fillId="0" borderId="9" xfId="144" applyFont="1" applyBorder="1" applyAlignment="1">
      <alignment horizontal="right"/>
    </xf>
    <xf numFmtId="175" fontId="32" fillId="0" borderId="8" xfId="144" applyNumberFormat="1" applyFont="1" applyBorder="1" applyAlignment="1">
      <alignment horizontal="left"/>
    </xf>
    <xf numFmtId="168" fontId="40" fillId="0" borderId="37" xfId="144" applyFont="1" applyBorder="1"/>
    <xf numFmtId="168" fontId="32" fillId="0" borderId="58" xfId="144" applyFont="1" applyBorder="1"/>
    <xf numFmtId="168" fontId="32" fillId="0" borderId="38" xfId="144" applyFont="1" applyBorder="1" applyAlignment="1">
      <alignment horizontal="right"/>
    </xf>
    <xf numFmtId="168" fontId="32" fillId="0" borderId="38" xfId="144" quotePrefix="1" applyFont="1" applyBorder="1" applyAlignment="1">
      <alignment horizontal="right"/>
    </xf>
    <xf numFmtId="168" fontId="32" fillId="0" borderId="39" xfId="144" quotePrefix="1" applyFont="1" applyBorder="1" applyAlignment="1">
      <alignment horizontal="right"/>
    </xf>
    <xf numFmtId="168" fontId="40" fillId="0" borderId="0" xfId="202" applyNumberFormat="1" applyFont="1" applyBorder="1"/>
    <xf numFmtId="168" fontId="32" fillId="0" borderId="0" xfId="202" applyNumberFormat="1" applyFont="1" applyBorder="1"/>
    <xf numFmtId="168" fontId="32" fillId="0" borderId="0" xfId="202" applyNumberFormat="1" applyFont="1" applyBorder="1" applyAlignment="1">
      <alignment horizontal="right"/>
    </xf>
    <xf numFmtId="168" fontId="40" fillId="0" borderId="0" xfId="202" applyNumberFormat="1" applyFont="1" applyBorder="1" applyAlignment="1">
      <alignment horizontal="right"/>
    </xf>
    <xf numFmtId="168" fontId="32" fillId="0" borderId="0" xfId="202" quotePrefix="1" applyNumberFormat="1" applyFont="1" applyBorder="1" applyAlignment="1">
      <alignment horizontal="right"/>
    </xf>
    <xf numFmtId="0" fontId="10" fillId="0" borderId="0" xfId="78" applyFont="1" applyBorder="1"/>
    <xf numFmtId="168" fontId="32" fillId="2" borderId="30" xfId="203" applyNumberFormat="1" applyFont="1" applyFill="1" applyBorder="1" applyAlignment="1">
      <alignment horizontal="center"/>
    </xf>
    <xf numFmtId="168" fontId="32" fillId="2" borderId="29" xfId="203" applyNumberFormat="1" applyFont="1" applyFill="1" applyBorder="1"/>
    <xf numFmtId="168" fontId="32" fillId="2" borderId="5" xfId="203" applyNumberFormat="1" applyFont="1" applyFill="1" applyBorder="1" applyAlignment="1">
      <alignment horizontal="center"/>
    </xf>
    <xf numFmtId="168" fontId="32" fillId="2" borderId="4" xfId="203" applyNumberFormat="1" applyFont="1" applyFill="1" applyBorder="1" applyAlignment="1">
      <alignment horizontal="center"/>
    </xf>
    <xf numFmtId="49" fontId="32" fillId="2" borderId="4" xfId="203" applyNumberFormat="1" applyFont="1" applyFill="1" applyBorder="1" applyAlignment="1">
      <alignment horizontal="center"/>
    </xf>
    <xf numFmtId="49" fontId="32" fillId="2" borderId="11" xfId="203" quotePrefix="1" applyNumberFormat="1" applyFont="1" applyFill="1" applyBorder="1" applyAlignment="1">
      <alignment horizontal="center"/>
    </xf>
    <xf numFmtId="168" fontId="32" fillId="0" borderId="41" xfId="144" applyFont="1" applyBorder="1"/>
    <xf numFmtId="168" fontId="40" fillId="0" borderId="41" xfId="144" applyFont="1" applyBorder="1" applyAlignment="1">
      <alignment horizontal="right"/>
    </xf>
    <xf numFmtId="168" fontId="40" fillId="0" borderId="41" xfId="144" quotePrefix="1" applyFont="1" applyBorder="1" applyAlignment="1">
      <alignment horizontal="right"/>
    </xf>
    <xf numFmtId="175" fontId="32" fillId="0" borderId="8" xfId="144" applyNumberFormat="1" applyFont="1" applyBorder="1" applyAlignment="1">
      <alignment horizontal="center"/>
    </xf>
    <xf numFmtId="168" fontId="32" fillId="0" borderId="2" xfId="144" applyFont="1" applyBorder="1" applyAlignment="1">
      <alignment horizontal="right"/>
    </xf>
    <xf numFmtId="168" fontId="32" fillId="0" borderId="41" xfId="144" applyFont="1" applyBorder="1" applyAlignment="1">
      <alignment horizontal="right"/>
    </xf>
    <xf numFmtId="168" fontId="32" fillId="0" borderId="9" xfId="144" applyFont="1" applyBorder="1" applyAlignment="1">
      <alignment horizontal="right"/>
    </xf>
    <xf numFmtId="175" fontId="32" fillId="0" borderId="37" xfId="144" applyNumberFormat="1" applyFont="1" applyBorder="1" applyAlignment="1">
      <alignment horizontal="center"/>
    </xf>
    <xf numFmtId="168" fontId="32" fillId="0" borderId="38" xfId="144" applyFont="1" applyBorder="1"/>
    <xf numFmtId="168" fontId="32" fillId="0" borderId="69" xfId="144" applyFont="1" applyBorder="1" applyAlignment="1">
      <alignment horizontal="right"/>
    </xf>
    <xf numFmtId="168" fontId="32" fillId="0" borderId="39" xfId="144" applyFont="1" applyBorder="1" applyAlignment="1">
      <alignment horizontal="right"/>
    </xf>
    <xf numFmtId="0" fontId="10" fillId="0" borderId="40" xfId="78" applyFont="1" applyBorder="1"/>
    <xf numFmtId="168" fontId="40" fillId="0" borderId="40" xfId="203" applyNumberFormat="1" applyFont="1" applyBorder="1"/>
    <xf numFmtId="169" fontId="10" fillId="0" borderId="0" xfId="78" applyNumberFormat="1" applyFont="1"/>
    <xf numFmtId="168" fontId="15" fillId="2" borderId="30" xfId="204" applyNumberFormat="1" applyFont="1" applyFill="1" applyBorder="1"/>
    <xf numFmtId="168" fontId="15" fillId="2" borderId="29" xfId="204" applyNumberFormat="1" applyFont="1" applyFill="1" applyBorder="1"/>
    <xf numFmtId="168" fontId="15" fillId="2" borderId="5" xfId="204" applyNumberFormat="1" applyFont="1" applyFill="1" applyBorder="1" applyAlignment="1">
      <alignment horizontal="center"/>
    </xf>
    <xf numFmtId="168" fontId="15" fillId="2" borderId="4" xfId="204" applyNumberFormat="1" applyFont="1" applyFill="1" applyBorder="1" applyAlignment="1">
      <alignment horizontal="center"/>
    </xf>
    <xf numFmtId="49" fontId="32" fillId="2" borderId="4" xfId="205" applyNumberFormat="1" applyFont="1" applyFill="1" applyBorder="1" applyAlignment="1">
      <alignment horizontal="center"/>
    </xf>
    <xf numFmtId="49" fontId="32" fillId="2" borderId="21" xfId="205" applyNumberFormat="1" applyFont="1" applyFill="1" applyBorder="1" applyAlignment="1">
      <alignment horizontal="center"/>
    </xf>
    <xf numFmtId="168" fontId="40" fillId="0" borderId="8" xfId="171" applyFont="1" applyBorder="1"/>
    <xf numFmtId="168" fontId="32" fillId="0" borderId="2" xfId="171" applyFont="1" applyBorder="1"/>
    <xf numFmtId="168" fontId="32" fillId="0" borderId="2" xfId="171" quotePrefix="1" applyFont="1" applyBorder="1" applyAlignment="1">
      <alignment horizontal="right"/>
    </xf>
    <xf numFmtId="168" fontId="32" fillId="0" borderId="41" xfId="171" quotePrefix="1" applyFont="1" applyBorder="1" applyAlignment="1">
      <alignment horizontal="right"/>
    </xf>
    <xf numFmtId="168" fontId="32" fillId="0" borderId="9" xfId="171" quotePrefix="1" applyFont="1" applyBorder="1" applyAlignment="1">
      <alignment horizontal="right"/>
    </xf>
    <xf numFmtId="175" fontId="40" fillId="0" borderId="8" xfId="171" applyNumberFormat="1" applyFont="1" applyBorder="1" applyAlignment="1">
      <alignment horizontal="center"/>
    </xf>
    <xf numFmtId="168" fontId="40" fillId="0" borderId="2" xfId="171" applyFont="1" applyBorder="1"/>
    <xf numFmtId="168" fontId="40" fillId="0" borderId="2" xfId="171" applyNumberFormat="1" applyFont="1" applyBorder="1"/>
    <xf numFmtId="168" fontId="40" fillId="0" borderId="2" xfId="171" applyFont="1" applyBorder="1" applyAlignment="1">
      <alignment horizontal="right"/>
    </xf>
    <xf numFmtId="168" fontId="40" fillId="0" borderId="41" xfId="171" applyFont="1" applyBorder="1" applyAlignment="1">
      <alignment horizontal="right"/>
    </xf>
    <xf numFmtId="168" fontId="40" fillId="0" borderId="9" xfId="171" applyFont="1" applyBorder="1" applyAlignment="1">
      <alignment horizontal="right"/>
    </xf>
    <xf numFmtId="168" fontId="40" fillId="0" borderId="41" xfId="171" quotePrefix="1" applyFont="1" applyBorder="1" applyAlignment="1">
      <alignment horizontal="right"/>
    </xf>
    <xf numFmtId="168" fontId="40" fillId="0" borderId="9" xfId="171" quotePrefix="1" applyFont="1" applyBorder="1" applyAlignment="1">
      <alignment horizontal="right"/>
    </xf>
    <xf numFmtId="168" fontId="32" fillId="0" borderId="2" xfId="171" applyNumberFormat="1" applyFont="1" applyBorder="1"/>
    <xf numFmtId="168" fontId="32" fillId="0" borderId="2" xfId="171" applyFont="1" applyBorder="1" applyAlignment="1">
      <alignment horizontal="right"/>
    </xf>
    <xf numFmtId="168" fontId="32" fillId="0" borderId="41" xfId="171" applyFont="1" applyBorder="1" applyAlignment="1">
      <alignment horizontal="right"/>
    </xf>
    <xf numFmtId="168" fontId="40" fillId="0" borderId="37" xfId="171" applyFont="1" applyBorder="1"/>
    <xf numFmtId="168" fontId="32" fillId="0" borderId="38" xfId="171" applyFont="1" applyBorder="1"/>
    <xf numFmtId="168" fontId="32" fillId="0" borderId="69" xfId="171" applyFont="1" applyBorder="1" applyAlignment="1">
      <alignment horizontal="right"/>
    </xf>
    <xf numFmtId="168" fontId="32" fillId="0" borderId="39" xfId="171" quotePrefix="1" applyFont="1" applyBorder="1" applyAlignment="1">
      <alignment horizontal="right"/>
    </xf>
    <xf numFmtId="176" fontId="10" fillId="0" borderId="0" xfId="78" applyNumberFormat="1" applyFont="1"/>
    <xf numFmtId="168" fontId="10" fillId="0" borderId="0" xfId="78" applyNumberFormat="1" applyFont="1"/>
    <xf numFmtId="168" fontId="6" fillId="0" borderId="0" xfId="206" applyNumberFormat="1" applyFont="1" applyAlignment="1" applyProtection="1">
      <alignment horizontal="center"/>
    </xf>
    <xf numFmtId="168" fontId="17" fillId="0" borderId="0" xfId="206" applyNumberFormat="1" applyFont="1" applyAlignment="1" applyProtection="1">
      <alignment horizontal="right"/>
    </xf>
    <xf numFmtId="168" fontId="15" fillId="2" borderId="30" xfId="206" applyNumberFormat="1" applyFont="1" applyFill="1" applyBorder="1" applyAlignment="1">
      <alignment horizontal="left"/>
    </xf>
    <xf numFmtId="168" fontId="15" fillId="2" borderId="33" xfId="206" applyNumberFormat="1" applyFont="1" applyFill="1" applyBorder="1"/>
    <xf numFmtId="168" fontId="15" fillId="0" borderId="0" xfId="206" applyNumberFormat="1" applyFont="1" applyFill="1" applyBorder="1" applyAlignment="1">
      <alignment horizontal="center"/>
    </xf>
    <xf numFmtId="168" fontId="15" fillId="2" borderId="5" xfId="206" applyNumberFormat="1" applyFont="1" applyFill="1" applyBorder="1" applyAlignment="1">
      <alignment horizontal="center"/>
    </xf>
    <xf numFmtId="168" fontId="15" fillId="2" borderId="25" xfId="206" applyNumberFormat="1" applyFont="1" applyFill="1" applyBorder="1" applyAlignment="1">
      <alignment horizontal="center"/>
    </xf>
    <xf numFmtId="49" fontId="32" fillId="2" borderId="4" xfId="207" applyNumberFormat="1" applyFont="1" applyFill="1" applyBorder="1" applyAlignment="1">
      <alignment horizontal="center"/>
    </xf>
    <xf numFmtId="49" fontId="32" fillId="2" borderId="21" xfId="207" applyNumberFormat="1" applyFont="1" applyFill="1" applyBorder="1" applyAlignment="1">
      <alignment horizontal="center"/>
    </xf>
    <xf numFmtId="168" fontId="32" fillId="0" borderId="0" xfId="94" quotePrefix="1" applyNumberFormat="1" applyFont="1" applyFill="1" applyBorder="1" applyAlignment="1">
      <alignment horizontal="center"/>
    </xf>
    <xf numFmtId="168" fontId="40" fillId="0" borderId="8" xfId="172" applyFont="1" applyBorder="1" applyAlignment="1">
      <alignment horizontal="left"/>
    </xf>
    <xf numFmtId="168" fontId="32" fillId="0" borderId="2" xfId="172" applyFont="1" applyBorder="1"/>
    <xf numFmtId="168" fontId="32" fillId="0" borderId="2" xfId="172" quotePrefix="1" applyFont="1" applyBorder="1" applyAlignment="1"/>
    <xf numFmtId="168" fontId="32" fillId="0" borderId="2" xfId="172" quotePrefix="1" applyFont="1" applyBorder="1" applyAlignment="1">
      <alignment horizontal="right"/>
    </xf>
    <xf numFmtId="168" fontId="32" fillId="0" borderId="9" xfId="172" quotePrefix="1" applyFont="1" applyBorder="1" applyAlignment="1">
      <alignment horizontal="right"/>
    </xf>
    <xf numFmtId="168" fontId="32" fillId="0" borderId="0" xfId="172" quotePrefix="1" applyFont="1" applyBorder="1" applyAlignment="1">
      <alignment horizontal="right"/>
    </xf>
    <xf numFmtId="175" fontId="40" fillId="0" borderId="8" xfId="172" applyNumberFormat="1" applyFont="1" applyBorder="1" applyAlignment="1">
      <alignment horizontal="center"/>
    </xf>
    <xf numFmtId="175" fontId="40" fillId="0" borderId="2" xfId="172" applyNumberFormat="1" applyFont="1" applyBorder="1" applyAlignment="1">
      <alignment horizontal="left"/>
    </xf>
    <xf numFmtId="168" fontId="40" fillId="0" borderId="2" xfId="172" applyFont="1" applyBorder="1" applyAlignment="1"/>
    <xf numFmtId="168" fontId="40" fillId="0" borderId="2" xfId="172" applyFont="1" applyBorder="1" applyAlignment="1">
      <alignment horizontal="right"/>
    </xf>
    <xf numFmtId="168" fontId="40" fillId="0" borderId="9" xfId="172" applyFont="1" applyBorder="1" applyAlignment="1">
      <alignment horizontal="right"/>
    </xf>
    <xf numFmtId="168" fontId="40" fillId="0" borderId="0" xfId="172" applyFont="1" applyBorder="1" applyAlignment="1">
      <alignment horizontal="right"/>
    </xf>
    <xf numFmtId="175" fontId="40" fillId="0" borderId="8" xfId="172" applyNumberFormat="1" applyFont="1" applyBorder="1" applyAlignment="1">
      <alignment horizontal="left"/>
    </xf>
    <xf numFmtId="175" fontId="32" fillId="0" borderId="2" xfId="172" applyNumberFormat="1" applyFont="1" applyBorder="1" applyAlignment="1">
      <alignment horizontal="left"/>
    </xf>
    <xf numFmtId="168" fontId="32" fillId="0" borderId="2" xfId="172" applyFont="1" applyBorder="1" applyAlignment="1"/>
    <xf numFmtId="175" fontId="40" fillId="0" borderId="37" xfId="172" applyNumberFormat="1" applyFont="1" applyBorder="1" applyAlignment="1">
      <alignment horizontal="left"/>
    </xf>
    <xf numFmtId="175" fontId="32" fillId="0" borderId="38" xfId="172" applyNumberFormat="1" applyFont="1" applyBorder="1" applyAlignment="1">
      <alignment horizontal="left"/>
    </xf>
    <xf numFmtId="168" fontId="32" fillId="0" borderId="38" xfId="172" applyFont="1" applyBorder="1" applyAlignment="1"/>
    <xf numFmtId="168" fontId="32" fillId="0" borderId="38" xfId="172" quotePrefix="1" applyFont="1" applyBorder="1" applyAlignment="1">
      <alignment horizontal="right"/>
    </xf>
    <xf numFmtId="168" fontId="32" fillId="0" borderId="39" xfId="172" quotePrefix="1" applyFont="1" applyBorder="1" applyAlignment="1">
      <alignment horizontal="right"/>
    </xf>
    <xf numFmtId="168" fontId="15" fillId="2" borderId="30" xfId="208" applyNumberFormat="1" applyFont="1" applyFill="1" applyBorder="1" applyAlignment="1">
      <alignment horizontal="left"/>
    </xf>
    <xf numFmtId="168" fontId="15" fillId="2" borderId="33" xfId="208" applyNumberFormat="1" applyFont="1" applyFill="1" applyBorder="1"/>
    <xf numFmtId="168" fontId="15" fillId="2" borderId="5" xfId="208" applyNumberFormat="1" applyFont="1" applyFill="1" applyBorder="1" applyAlignment="1">
      <alignment horizontal="center"/>
    </xf>
    <xf numFmtId="168" fontId="15" fillId="2" borderId="25" xfId="208" applyNumberFormat="1" applyFont="1" applyFill="1" applyBorder="1" applyAlignment="1">
      <alignment horizontal="center"/>
    </xf>
    <xf numFmtId="168" fontId="32" fillId="2" borderId="6" xfId="94" quotePrefix="1" applyNumberFormat="1" applyFont="1" applyFill="1" applyBorder="1" applyAlignment="1">
      <alignment horizontal="center"/>
    </xf>
    <xf numFmtId="168" fontId="32" fillId="2" borderId="4" xfId="94" quotePrefix="1" applyNumberFormat="1" applyFont="1" applyFill="1" applyBorder="1" applyAlignment="1">
      <alignment horizontal="center"/>
    </xf>
    <xf numFmtId="168" fontId="32" fillId="2" borderId="21" xfId="94" quotePrefix="1" applyNumberFormat="1" applyFont="1" applyFill="1" applyBorder="1" applyAlignment="1">
      <alignment horizontal="center"/>
    </xf>
    <xf numFmtId="168" fontId="32" fillId="0" borderId="41" xfId="172" quotePrefix="1" applyFont="1" applyBorder="1" applyAlignment="1"/>
    <xf numFmtId="168" fontId="40" fillId="0" borderId="41" xfId="172" applyFont="1" applyBorder="1" applyAlignment="1"/>
    <xf numFmtId="168" fontId="40" fillId="0" borderId="41" xfId="172" quotePrefix="1" applyFont="1" applyBorder="1" applyAlignment="1">
      <alignment horizontal="right"/>
    </xf>
    <xf numFmtId="168" fontId="40" fillId="0" borderId="41" xfId="172" applyFont="1" applyBorder="1" applyAlignment="1">
      <alignment horizontal="right"/>
    </xf>
    <xf numFmtId="168" fontId="40" fillId="0" borderId="9" xfId="172" quotePrefix="1" applyFont="1" applyBorder="1" applyAlignment="1">
      <alignment horizontal="right"/>
    </xf>
    <xf numFmtId="168" fontId="32" fillId="0" borderId="41" xfId="172" applyFont="1" applyBorder="1" applyAlignment="1"/>
    <xf numFmtId="168" fontId="32" fillId="0" borderId="9" xfId="172" applyFont="1" applyBorder="1" applyAlignment="1">
      <alignment horizontal="right"/>
    </xf>
    <xf numFmtId="175" fontId="40" fillId="0" borderId="37" xfId="172" applyNumberFormat="1" applyFont="1" applyBorder="1" applyAlignment="1">
      <alignment horizontal="center"/>
    </xf>
    <xf numFmtId="168" fontId="32" fillId="0" borderId="69" xfId="172" applyFont="1" applyBorder="1" applyAlignment="1"/>
    <xf numFmtId="168" fontId="32" fillId="0" borderId="39" xfId="172" applyFont="1" applyBorder="1" applyAlignment="1">
      <alignment horizontal="right"/>
    </xf>
    <xf numFmtId="168" fontId="40" fillId="0" borderId="40" xfId="172" applyFont="1" applyBorder="1" applyAlignment="1"/>
    <xf numFmtId="168" fontId="40" fillId="0" borderId="40" xfId="172" applyFont="1" applyBorder="1" applyAlignment="1">
      <alignment horizontal="right"/>
    </xf>
    <xf numFmtId="175" fontId="40" fillId="0" borderId="0" xfId="172" applyNumberFormat="1" applyFont="1" applyBorder="1" applyAlignment="1">
      <alignment horizontal="center"/>
    </xf>
    <xf numFmtId="175" fontId="40" fillId="0" borderId="0" xfId="172" applyNumberFormat="1" applyFont="1" applyBorder="1" applyAlignment="1">
      <alignment horizontal="left"/>
    </xf>
    <xf numFmtId="168" fontId="40" fillId="0" borderId="0" xfId="172" applyFont="1" applyBorder="1" applyAlignment="1"/>
    <xf numFmtId="168" fontId="40" fillId="0" borderId="0" xfId="172" applyNumberFormat="1" applyFont="1" applyBorder="1" applyAlignment="1">
      <alignment horizontal="left"/>
    </xf>
    <xf numFmtId="168" fontId="40" fillId="0" borderId="0" xfId="172" applyNumberFormat="1" applyFont="1" applyBorder="1" applyAlignment="1"/>
    <xf numFmtId="168" fontId="40" fillId="0" borderId="0" xfId="172" applyNumberFormat="1" applyFont="1" applyBorder="1" applyAlignment="1">
      <alignment horizontal="right"/>
    </xf>
    <xf numFmtId="175" fontId="32" fillId="0" borderId="0" xfId="172" applyNumberFormat="1" applyFont="1" applyBorder="1" applyAlignment="1">
      <alignment horizontal="left"/>
    </xf>
    <xf numFmtId="168" fontId="32" fillId="0" borderId="0" xfId="172" applyFont="1" applyBorder="1" applyAlignment="1"/>
    <xf numFmtId="168" fontId="15" fillId="2" borderId="30" xfId="209" applyNumberFormat="1" applyFont="1" applyFill="1" applyBorder="1" applyAlignment="1">
      <alignment horizontal="left"/>
    </xf>
    <xf numFmtId="168" fontId="15" fillId="2" borderId="29" xfId="209" applyNumberFormat="1" applyFont="1" applyFill="1" applyBorder="1"/>
    <xf numFmtId="168" fontId="15" fillId="2" borderId="5" xfId="209" applyNumberFormat="1" applyFont="1" applyFill="1" applyBorder="1" applyAlignment="1">
      <alignment horizontal="center"/>
    </xf>
    <xf numFmtId="168" fontId="15" fillId="2" borderId="4" xfId="209" applyNumberFormat="1" applyFont="1" applyFill="1" applyBorder="1" applyAlignment="1">
      <alignment horizontal="center"/>
    </xf>
    <xf numFmtId="168" fontId="15" fillId="2" borderId="4" xfId="209" quotePrefix="1" applyNumberFormat="1" applyFont="1" applyFill="1" applyBorder="1" applyAlignment="1">
      <alignment horizontal="center"/>
    </xf>
    <xf numFmtId="168" fontId="15" fillId="2" borderId="21" xfId="209" quotePrefix="1" applyNumberFormat="1" applyFont="1" applyFill="1" applyBorder="1" applyAlignment="1">
      <alignment horizontal="center"/>
    </xf>
    <xf numFmtId="168" fontId="40" fillId="0" borderId="8" xfId="173" applyFont="1" applyBorder="1" applyAlignment="1">
      <alignment horizontal="left"/>
    </xf>
    <xf numFmtId="168" fontId="32" fillId="0" borderId="2" xfId="173" applyFont="1" applyBorder="1"/>
    <xf numFmtId="168" fontId="32" fillId="0" borderId="2" xfId="173" quotePrefix="1" applyFont="1" applyBorder="1" applyAlignment="1">
      <alignment horizontal="right"/>
    </xf>
    <xf numFmtId="168" fontId="32" fillId="0" borderId="41" xfId="173" quotePrefix="1" applyFont="1" applyBorder="1" applyAlignment="1">
      <alignment horizontal="right"/>
    </xf>
    <xf numFmtId="168" fontId="32" fillId="0" borderId="9" xfId="173" quotePrefix="1" applyFont="1" applyBorder="1" applyAlignment="1">
      <alignment horizontal="right"/>
    </xf>
    <xf numFmtId="175" fontId="40" fillId="0" borderId="8" xfId="173" applyNumberFormat="1" applyFont="1" applyBorder="1" applyAlignment="1">
      <alignment horizontal="center"/>
    </xf>
    <xf numFmtId="175" fontId="40" fillId="0" borderId="2" xfId="173" applyNumberFormat="1" applyFont="1" applyBorder="1" applyAlignment="1">
      <alignment horizontal="left"/>
    </xf>
    <xf numFmtId="168" fontId="40" fillId="0" borderId="2" xfId="173" applyFont="1" applyBorder="1" applyAlignment="1">
      <alignment horizontal="right"/>
    </xf>
    <xf numFmtId="168" fontId="40" fillId="0" borderId="41" xfId="173" applyFont="1" applyBorder="1" applyAlignment="1">
      <alignment horizontal="right"/>
    </xf>
    <xf numFmtId="168" fontId="40" fillId="0" borderId="9" xfId="173" applyFont="1" applyBorder="1" applyAlignment="1">
      <alignment horizontal="right"/>
    </xf>
    <xf numFmtId="168" fontId="40" fillId="0" borderId="9" xfId="173" quotePrefix="1" applyFont="1" applyBorder="1" applyAlignment="1">
      <alignment horizontal="right"/>
    </xf>
    <xf numFmtId="175" fontId="40" fillId="0" borderId="8" xfId="173" applyNumberFormat="1" applyFont="1" applyBorder="1" applyAlignment="1">
      <alignment horizontal="left"/>
    </xf>
    <xf numFmtId="175" fontId="32" fillId="0" borderId="2" xfId="173" applyNumberFormat="1" applyFont="1" applyBorder="1" applyAlignment="1">
      <alignment horizontal="left"/>
    </xf>
    <xf numFmtId="168" fontId="32" fillId="0" borderId="2" xfId="173" applyFont="1" applyBorder="1" applyAlignment="1">
      <alignment horizontal="right"/>
    </xf>
    <xf numFmtId="168" fontId="32" fillId="0" borderId="41" xfId="173" applyFont="1" applyBorder="1" applyAlignment="1">
      <alignment horizontal="right"/>
    </xf>
    <xf numFmtId="175" fontId="40" fillId="0" borderId="37" xfId="173" applyNumberFormat="1" applyFont="1" applyBorder="1" applyAlignment="1">
      <alignment horizontal="left"/>
    </xf>
    <xf numFmtId="175" fontId="32" fillId="0" borderId="38" xfId="173" applyNumberFormat="1" applyFont="1" applyBorder="1" applyAlignment="1">
      <alignment horizontal="left"/>
    </xf>
    <xf numFmtId="168" fontId="32" fillId="0" borderId="38" xfId="173" applyFont="1" applyBorder="1" applyAlignment="1">
      <alignment horizontal="right"/>
    </xf>
    <xf numFmtId="168" fontId="32" fillId="0" borderId="69" xfId="173" applyFont="1" applyBorder="1" applyAlignment="1">
      <alignment horizontal="right"/>
    </xf>
    <xf numFmtId="168" fontId="32" fillId="0" borderId="39" xfId="173" quotePrefix="1" applyFont="1" applyBorder="1" applyAlignment="1">
      <alignment horizontal="right"/>
    </xf>
    <xf numFmtId="168" fontId="2" fillId="0" borderId="0" xfId="78" applyNumberFormat="1"/>
    <xf numFmtId="1" fontId="15" fillId="5" borderId="6" xfId="94" quotePrefix="1" applyNumberFormat="1" applyFont="1" applyFill="1" applyBorder="1" applyAlignment="1" applyProtection="1">
      <alignment horizontal="center" vertical="center"/>
    </xf>
    <xf numFmtId="1" fontId="15" fillId="5" borderId="24" xfId="94" quotePrefix="1" applyNumberFormat="1" applyFont="1" applyFill="1" applyBorder="1" applyAlignment="1" applyProtection="1">
      <alignment horizontal="center" vertical="center"/>
    </xf>
    <xf numFmtId="168" fontId="10" fillId="0" borderId="8" xfId="144" applyFont="1" applyBorder="1"/>
    <xf numFmtId="169" fontId="40" fillId="0" borderId="3" xfId="78" applyNumberFormat="1" applyFont="1" applyBorder="1"/>
    <xf numFmtId="169" fontId="40" fillId="0" borderId="3" xfId="78" applyNumberFormat="1" applyFont="1" applyBorder="1" applyAlignment="1">
      <alignment horizontal="center" vertical="center"/>
    </xf>
    <xf numFmtId="169" fontId="40" fillId="0" borderId="3" xfId="78" applyNumberFormat="1" applyFont="1" applyBorder="1" applyAlignment="1">
      <alignment horizontal="center"/>
    </xf>
    <xf numFmtId="0" fontId="15" fillId="4" borderId="37" xfId="78" applyFont="1" applyFill="1" applyBorder="1" applyAlignment="1">
      <alignment horizontal="left"/>
    </xf>
    <xf numFmtId="168" fontId="32" fillId="4" borderId="38" xfId="0" applyNumberFormat="1" applyFont="1" applyFill="1" applyBorder="1"/>
    <xf numFmtId="168" fontId="32" fillId="4" borderId="38" xfId="0" applyNumberFormat="1" applyFont="1" applyFill="1" applyBorder="1" applyAlignment="1">
      <alignment horizontal="center" vertical="center"/>
    </xf>
    <xf numFmtId="168" fontId="32" fillId="4" borderId="38" xfId="0" applyNumberFormat="1" applyFont="1" applyFill="1" applyBorder="1" applyAlignment="1">
      <alignment horizontal="center"/>
    </xf>
    <xf numFmtId="168" fontId="4" fillId="3" borderId="0" xfId="0" applyNumberFormat="1" applyFont="1" applyFill="1" applyBorder="1" applyAlignment="1"/>
    <xf numFmtId="168" fontId="4" fillId="0" borderId="0" xfId="0" applyNumberFormat="1" applyFont="1"/>
    <xf numFmtId="168" fontId="40" fillId="0" borderId="0" xfId="0" applyNumberFormat="1" applyFont="1"/>
    <xf numFmtId="168" fontId="6" fillId="0" borderId="0" xfId="0" applyNumberFormat="1" applyFont="1"/>
    <xf numFmtId="168" fontId="0" fillId="0" borderId="0" xfId="0" applyNumberFormat="1"/>
    <xf numFmtId="169" fontId="0" fillId="0" borderId="0" xfId="0" applyNumberFormat="1"/>
    <xf numFmtId="0" fontId="10" fillId="0" borderId="0" xfId="176" applyFont="1"/>
    <xf numFmtId="168" fontId="15" fillId="2" borderId="67" xfId="104" applyNumberFormat="1" applyFont="1" applyFill="1" applyBorder="1" applyAlignment="1">
      <alignment horizontal="center"/>
    </xf>
    <xf numFmtId="168" fontId="15" fillId="2" borderId="29" xfId="104" applyNumberFormat="1" applyFont="1" applyFill="1" applyBorder="1" applyAlignment="1">
      <alignment horizontal="center"/>
    </xf>
    <xf numFmtId="168" fontId="15" fillId="2" borderId="29" xfId="104" quotePrefix="1" applyNumberFormat="1" applyFont="1" applyFill="1" applyBorder="1" applyAlignment="1">
      <alignment horizontal="center"/>
    </xf>
    <xf numFmtId="168" fontId="15" fillId="2" borderId="33" xfId="104" quotePrefix="1" applyNumberFormat="1" applyFont="1" applyFill="1" applyBorder="1" applyAlignment="1">
      <alignment horizontal="center"/>
    </xf>
    <xf numFmtId="0" fontId="15" fillId="2" borderId="70" xfId="176" quotePrefix="1" applyFont="1" applyFill="1" applyBorder="1" applyAlignment="1">
      <alignment horizontal="center"/>
    </xf>
    <xf numFmtId="168" fontId="10" fillId="0" borderId="48" xfId="104" applyNumberFormat="1" applyFont="1" applyBorder="1" applyAlignment="1">
      <alignment horizontal="left"/>
    </xf>
    <xf numFmtId="2" fontId="10" fillId="0" borderId="6" xfId="174" applyNumberFormat="1" applyFont="1" applyBorder="1"/>
    <xf numFmtId="2" fontId="10" fillId="0" borderId="23" xfId="174" applyNumberFormat="1" applyFont="1" applyBorder="1"/>
    <xf numFmtId="2" fontId="10" fillId="0" borderId="21" xfId="174" applyNumberFormat="1" applyFont="1" applyBorder="1"/>
    <xf numFmtId="2" fontId="10" fillId="0" borderId="23" xfId="174" quotePrefix="1" applyNumberFormat="1" applyFont="1" applyBorder="1" applyAlignment="1">
      <alignment horizontal="right"/>
    </xf>
    <xf numFmtId="2" fontId="10" fillId="0" borderId="21" xfId="174" quotePrefix="1" applyNumberFormat="1" applyFont="1" applyBorder="1" applyAlignment="1">
      <alignment horizontal="right"/>
    </xf>
    <xf numFmtId="2" fontId="10" fillId="0" borderId="6" xfId="174" applyNumberFormat="1" applyFont="1" applyFill="1" applyBorder="1"/>
    <xf numFmtId="168" fontId="15" fillId="0" borderId="71" xfId="104" applyNumberFormat="1" applyFont="1" applyBorder="1" applyAlignment="1">
      <alignment horizontal="center"/>
    </xf>
    <xf numFmtId="2" fontId="15" fillId="0" borderId="38" xfId="174" applyNumberFormat="1" applyFont="1" applyBorder="1"/>
    <xf numFmtId="2" fontId="15" fillId="0" borderId="69" xfId="174" applyNumberFormat="1" applyFont="1" applyBorder="1"/>
    <xf numFmtId="2" fontId="15" fillId="0" borderId="39" xfId="174" applyNumberFormat="1" applyFont="1" applyBorder="1"/>
    <xf numFmtId="168" fontId="10" fillId="0" borderId="0" xfId="104" applyNumberFormat="1" applyFont="1"/>
    <xf numFmtId="169" fontId="10" fillId="0" borderId="0" xfId="104" applyNumberFormat="1" applyFont="1"/>
    <xf numFmtId="168" fontId="13" fillId="0" borderId="0" xfId="104" applyNumberFormat="1" applyFont="1"/>
    <xf numFmtId="168" fontId="10" fillId="0" borderId="0" xfId="104" applyNumberFormat="1" applyFont="1" applyFill="1"/>
    <xf numFmtId="171" fontId="13" fillId="0" borderId="0" xfId="104" applyNumberFormat="1" applyFont="1"/>
    <xf numFmtId="0" fontId="2" fillId="0" borderId="0" xfId="78" applyFont="1"/>
    <xf numFmtId="164" fontId="10" fillId="0" borderId="10" xfId="210" applyNumberFormat="1" applyFont="1" applyBorder="1"/>
    <xf numFmtId="0" fontId="2" fillId="0" borderId="0" xfId="78" applyFont="1" applyBorder="1"/>
    <xf numFmtId="0" fontId="2" fillId="0" borderId="52" xfId="78" applyFont="1" applyBorder="1"/>
    <xf numFmtId="0" fontId="2" fillId="0" borderId="10" xfId="78" applyFont="1" applyBorder="1"/>
    <xf numFmtId="0" fontId="10" fillId="0" borderId="10" xfId="78" applyFont="1" applyBorder="1"/>
    <xf numFmtId="164" fontId="15" fillId="4" borderId="6" xfId="210" applyNumberFormat="1" applyFont="1" applyFill="1" applyBorder="1" applyAlignment="1" applyProtection="1">
      <alignment horizontal="center" vertical="center" wrapText="1"/>
    </xf>
    <xf numFmtId="164" fontId="15" fillId="4" borderId="24" xfId="210" applyNumberFormat="1" applyFont="1" applyFill="1" applyBorder="1" applyAlignment="1" applyProtection="1">
      <alignment horizontal="center" vertical="center" wrapText="1"/>
    </xf>
    <xf numFmtId="164" fontId="15" fillId="4" borderId="21" xfId="210" applyNumberFormat="1" applyFont="1" applyFill="1" applyBorder="1" applyAlignment="1" applyProtection="1">
      <alignment horizontal="center" vertical="center" wrapText="1"/>
    </xf>
    <xf numFmtId="164" fontId="15" fillId="4" borderId="68" xfId="210" applyNumberFormat="1" applyFont="1" applyFill="1" applyBorder="1" applyAlignment="1" applyProtection="1">
      <alignment horizontal="center" vertical="center" wrapText="1"/>
    </xf>
    <xf numFmtId="0" fontId="15" fillId="4" borderId="68" xfId="78" applyFont="1" applyFill="1" applyBorder="1" applyAlignment="1">
      <alignment horizontal="center" vertical="center" wrapText="1"/>
    </xf>
    <xf numFmtId="0" fontId="15" fillId="4" borderId="6" xfId="78" applyFont="1" applyFill="1" applyBorder="1" applyAlignment="1">
      <alignment horizontal="center" vertical="center" wrapText="1"/>
    </xf>
    <xf numFmtId="0" fontId="15" fillId="4" borderId="24" xfId="78" applyFont="1" applyFill="1" applyBorder="1" applyAlignment="1">
      <alignment horizontal="center" vertical="center" wrapText="1"/>
    </xf>
    <xf numFmtId="0" fontId="15" fillId="4" borderId="21" xfId="78" applyFont="1" applyFill="1" applyBorder="1" applyAlignment="1">
      <alignment horizontal="center" vertical="center" wrapText="1"/>
    </xf>
    <xf numFmtId="164" fontId="10" fillId="0" borderId="68" xfId="210" applyNumberFormat="1" applyFont="1" applyFill="1" applyBorder="1" applyAlignment="1" applyProtection="1">
      <alignment horizontal="left"/>
    </xf>
    <xf numFmtId="169" fontId="10" fillId="0" borderId="6" xfId="78" applyNumberFormat="1" applyFont="1" applyFill="1" applyBorder="1" applyAlignment="1">
      <alignment horizontal="center"/>
    </xf>
    <xf numFmtId="169" fontId="10" fillId="0" borderId="24" xfId="78" applyNumberFormat="1" applyFont="1" applyFill="1" applyBorder="1" applyAlignment="1">
      <alignment horizontal="center"/>
    </xf>
    <xf numFmtId="169" fontId="10" fillId="0" borderId="21" xfId="78" applyNumberFormat="1" applyFont="1" applyFill="1" applyBorder="1" applyAlignment="1">
      <alignment horizontal="center"/>
    </xf>
    <xf numFmtId="169" fontId="10" fillId="0" borderId="68" xfId="78" applyNumberFormat="1" applyFont="1" applyFill="1" applyBorder="1" applyAlignment="1">
      <alignment horizontal="center"/>
    </xf>
    <xf numFmtId="164" fontId="15" fillId="0" borderId="37" xfId="104" applyNumberFormat="1" applyFont="1" applyFill="1" applyBorder="1" applyAlignment="1" applyProtection="1">
      <alignment horizontal="left"/>
    </xf>
    <xf numFmtId="169" fontId="15" fillId="0" borderId="38" xfId="78" applyNumberFormat="1" applyFont="1" applyFill="1" applyBorder="1" applyAlignment="1">
      <alignment horizontal="center"/>
    </xf>
    <xf numFmtId="169" fontId="15" fillId="0" borderId="58" xfId="78" applyNumberFormat="1" applyFont="1" applyFill="1" applyBorder="1" applyAlignment="1">
      <alignment horizontal="center"/>
    </xf>
    <xf numFmtId="169" fontId="15" fillId="0" borderId="39" xfId="78" applyNumberFormat="1" applyFont="1" applyFill="1" applyBorder="1" applyAlignment="1">
      <alignment horizontal="center"/>
    </xf>
    <xf numFmtId="169" fontId="15" fillId="0" borderId="37" xfId="78" applyNumberFormat="1" applyFont="1" applyFill="1" applyBorder="1" applyAlignment="1">
      <alignment horizontal="center"/>
    </xf>
    <xf numFmtId="164" fontId="6" fillId="0" borderId="0" xfId="104" applyNumberFormat="1" applyFont="1" applyBorder="1" applyAlignment="1" applyProtection="1">
      <alignment horizontal="center" vertical="center"/>
    </xf>
    <xf numFmtId="0" fontId="15" fillId="0" borderId="0" xfId="179" applyFont="1" applyFill="1" applyAlignment="1">
      <alignment horizontal="center"/>
    </xf>
    <xf numFmtId="0" fontId="10" fillId="0" borderId="0" xfId="179" applyFont="1" applyFill="1"/>
    <xf numFmtId="0" fontId="6" fillId="0" borderId="0" xfId="179" applyFont="1" applyFill="1" applyAlignment="1">
      <alignment horizontal="center"/>
    </xf>
    <xf numFmtId="0" fontId="17" fillId="0" borderId="0" xfId="179" applyFont="1" applyFill="1" applyBorder="1" applyAlignment="1">
      <alignment horizontal="right"/>
    </xf>
    <xf numFmtId="0" fontId="15" fillId="0" borderId="0" xfId="179" applyFont="1" applyFill="1" applyBorder="1" applyAlignment="1">
      <alignment horizontal="center"/>
    </xf>
    <xf numFmtId="0" fontId="15" fillId="5" borderId="6" xfId="106" applyFont="1" applyFill="1" applyBorder="1" applyAlignment="1">
      <alignment horizontal="center"/>
    </xf>
    <xf numFmtId="0" fontId="15" fillId="5" borderId="21" xfId="106" applyFont="1" applyFill="1" applyBorder="1"/>
    <xf numFmtId="0" fontId="15" fillId="0" borderId="0" xfId="106" applyFont="1" applyFill="1" applyBorder="1"/>
    <xf numFmtId="0" fontId="10" fillId="0" borderId="48" xfId="179" applyFont="1" applyFill="1" applyBorder="1"/>
    <xf numFmtId="0" fontId="10" fillId="0" borderId="26" xfId="179" applyFont="1" applyFill="1" applyBorder="1"/>
    <xf numFmtId="169" fontId="10" fillId="0" borderId="6" xfId="106" applyNumberFormat="1" applyFont="1" applyBorder="1"/>
    <xf numFmtId="169" fontId="10" fillId="0" borderId="6" xfId="106" applyNumberFormat="1" applyFont="1" applyBorder="1" applyAlignment="1">
      <alignment horizontal="right"/>
    </xf>
    <xf numFmtId="169" fontId="10" fillId="0" borderId="21" xfId="106" quotePrefix="1" applyNumberFormat="1" applyFont="1" applyBorder="1" applyAlignment="1">
      <alignment horizontal="right"/>
    </xf>
    <xf numFmtId="169" fontId="10" fillId="0" borderId="0" xfId="106" quotePrefix="1" applyNumberFormat="1" applyFont="1" applyBorder="1" applyAlignment="1">
      <alignment horizontal="right"/>
    </xf>
    <xf numFmtId="2" fontId="10" fillId="0" borderId="0" xfId="179" applyNumberFormat="1" applyFont="1" applyFill="1"/>
    <xf numFmtId="0" fontId="10" fillId="0" borderId="10" xfId="179" applyFont="1" applyFill="1" applyBorder="1"/>
    <xf numFmtId="0" fontId="10" fillId="0" borderId="0" xfId="179" applyFont="1" applyFill="1" applyBorder="1"/>
    <xf numFmtId="169" fontId="10" fillId="0" borderId="2" xfId="106" applyNumberFormat="1" applyFont="1" applyFill="1" applyBorder="1"/>
    <xf numFmtId="169" fontId="10" fillId="0" borderId="2" xfId="106" applyNumberFormat="1" applyFont="1" applyFill="1" applyBorder="1" applyAlignment="1">
      <alignment horizontal="right"/>
    </xf>
    <xf numFmtId="169" fontId="10" fillId="0" borderId="9" xfId="106" applyNumberFormat="1" applyFont="1" applyFill="1" applyBorder="1" applyAlignment="1">
      <alignment horizontal="right"/>
    </xf>
    <xf numFmtId="169" fontId="10" fillId="0" borderId="0" xfId="106" applyNumberFormat="1" applyFont="1" applyFill="1" applyBorder="1" applyAlignment="1">
      <alignment horizontal="right"/>
    </xf>
    <xf numFmtId="169" fontId="10" fillId="0" borderId="6" xfId="106" applyNumberFormat="1" applyFont="1" applyFill="1" applyBorder="1"/>
    <xf numFmtId="169" fontId="10" fillId="0" borderId="6" xfId="106" applyNumberFormat="1" applyFont="1" applyFill="1" applyBorder="1" applyAlignment="1">
      <alignment horizontal="right"/>
    </xf>
    <xf numFmtId="169" fontId="10" fillId="0" borderId="21" xfId="106" applyNumberFormat="1" applyFont="1" applyFill="1" applyBorder="1" applyAlignment="1">
      <alignment horizontal="right"/>
    </xf>
    <xf numFmtId="0" fontId="10" fillId="6" borderId="0" xfId="179" applyFont="1" applyFill="1" applyBorder="1"/>
    <xf numFmtId="169" fontId="10" fillId="6" borderId="2" xfId="106" applyNumberFormat="1" applyFont="1" applyFill="1" applyBorder="1"/>
    <xf numFmtId="169" fontId="10" fillId="6" borderId="2" xfId="106" applyNumberFormat="1" applyFont="1" applyFill="1" applyBorder="1" applyAlignment="1">
      <alignment horizontal="right"/>
    </xf>
    <xf numFmtId="169" fontId="10" fillId="6" borderId="9" xfId="106" applyNumberFormat="1" applyFont="1" applyFill="1" applyBorder="1" applyAlignment="1">
      <alignment horizontal="right"/>
    </xf>
    <xf numFmtId="0" fontId="10" fillId="0" borderId="3" xfId="179" applyFont="1" applyFill="1" applyBorder="1"/>
    <xf numFmtId="169" fontId="10" fillId="0" borderId="21" xfId="106" quotePrefix="1" applyNumberFormat="1" applyFont="1" applyFill="1" applyBorder="1" applyAlignment="1">
      <alignment horizontal="right"/>
    </xf>
    <xf numFmtId="169" fontId="10" fillId="0" borderId="0" xfId="106" quotePrefix="1" applyNumberFormat="1" applyFont="1" applyFill="1" applyBorder="1" applyAlignment="1">
      <alignment horizontal="right"/>
    </xf>
    <xf numFmtId="0" fontId="10" fillId="0" borderId="71" xfId="179" applyFont="1" applyFill="1" applyBorder="1"/>
    <xf numFmtId="0" fontId="10" fillId="0" borderId="73" xfId="179" applyFont="1" applyFill="1" applyBorder="1"/>
    <xf numFmtId="169" fontId="10" fillId="0" borderId="38" xfId="106" applyNumberFormat="1" applyFont="1" applyFill="1" applyBorder="1"/>
    <xf numFmtId="169" fontId="10" fillId="0" borderId="38" xfId="106" applyNumberFormat="1" applyFont="1" applyFill="1" applyBorder="1" applyAlignment="1">
      <alignment horizontal="right"/>
    </xf>
    <xf numFmtId="169" fontId="10" fillId="0" borderId="39" xfId="106" applyNumberFormat="1" applyFont="1" applyFill="1" applyBorder="1" applyAlignment="1">
      <alignment horizontal="right"/>
    </xf>
    <xf numFmtId="0" fontId="10" fillId="0" borderId="0" xfId="131" applyFont="1" applyFill="1"/>
    <xf numFmtId="0" fontId="15" fillId="0" borderId="0" xfId="78" applyFont="1" applyAlignment="1"/>
    <xf numFmtId="168" fontId="4" fillId="0" borderId="0" xfId="0" applyNumberFormat="1" applyFont="1" applyFill="1"/>
    <xf numFmtId="168" fontId="10" fillId="0" borderId="0" xfId="0" applyNumberFormat="1" applyFont="1" applyFill="1"/>
    <xf numFmtId="168" fontId="10" fillId="3" borderId="0" xfId="0" applyNumberFormat="1" applyFont="1" applyFill="1"/>
    <xf numFmtId="168" fontId="43" fillId="4" borderId="42" xfId="0" applyNumberFormat="1" applyFont="1" applyFill="1" applyBorder="1"/>
    <xf numFmtId="168" fontId="10" fillId="4" borderId="72" xfId="0" applyNumberFormat="1" applyFont="1" applyFill="1" applyBorder="1"/>
    <xf numFmtId="168" fontId="4" fillId="4" borderId="29" xfId="0" applyNumberFormat="1" applyFont="1" applyFill="1" applyBorder="1"/>
    <xf numFmtId="168" fontId="4" fillId="4" borderId="33" xfId="0" applyNumberFormat="1" applyFont="1" applyFill="1" applyBorder="1"/>
    <xf numFmtId="168" fontId="15" fillId="4" borderId="40" xfId="0" quotePrefix="1" applyNumberFormat="1" applyFont="1" applyFill="1" applyBorder="1" applyAlignment="1">
      <alignment horizontal="centerContinuous"/>
    </xf>
    <xf numFmtId="168" fontId="15" fillId="4" borderId="31" xfId="0" quotePrefix="1" applyNumberFormat="1" applyFont="1" applyFill="1" applyBorder="1" applyAlignment="1">
      <alignment horizontal="centerContinuous"/>
    </xf>
    <xf numFmtId="168" fontId="4" fillId="4" borderId="10" xfId="0" applyNumberFormat="1" applyFont="1" applyFill="1" applyBorder="1"/>
    <xf numFmtId="168" fontId="10" fillId="4" borderId="3" xfId="0" applyNumberFormat="1" applyFont="1" applyFill="1" applyBorder="1"/>
    <xf numFmtId="168" fontId="15" fillId="4" borderId="2" xfId="0" applyNumberFormat="1" applyFont="1" applyFill="1" applyBorder="1" applyAlignment="1">
      <alignment horizontal="center"/>
    </xf>
    <xf numFmtId="168" fontId="15" fillId="4" borderId="41" xfId="0" applyNumberFormat="1" applyFont="1" applyFill="1" applyBorder="1" applyAlignment="1">
      <alignment horizontal="center"/>
    </xf>
    <xf numFmtId="168" fontId="15" fillId="4" borderId="25" xfId="0" quotePrefix="1" applyNumberFormat="1" applyFont="1" applyFill="1" applyBorder="1" applyAlignment="1">
      <alignment horizontal="centerContinuous"/>
    </xf>
    <xf numFmtId="168" fontId="15" fillId="4" borderId="27" xfId="0" quotePrefix="1" applyNumberFormat="1" applyFont="1" applyFill="1" applyBorder="1" applyAlignment="1">
      <alignment horizontal="centerContinuous"/>
    </xf>
    <xf numFmtId="175" fontId="15" fillId="4" borderId="2" xfId="0" quotePrefix="1" applyNumberFormat="1" applyFont="1" applyFill="1" applyBorder="1" applyAlignment="1">
      <alignment horizontal="center"/>
    </xf>
    <xf numFmtId="175" fontId="15" fillId="4" borderId="41" xfId="0" quotePrefix="1" applyNumberFormat="1" applyFont="1" applyFill="1" applyBorder="1" applyAlignment="1">
      <alignment horizontal="center"/>
    </xf>
    <xf numFmtId="175" fontId="15" fillId="4" borderId="1" xfId="0" quotePrefix="1" applyNumberFormat="1" applyFont="1" applyFill="1" applyBorder="1" applyAlignment="1">
      <alignment horizontal="center"/>
    </xf>
    <xf numFmtId="175" fontId="15" fillId="4" borderId="19" xfId="0" quotePrefix="1" applyNumberFormat="1" applyFont="1" applyFill="1" applyBorder="1" applyAlignment="1">
      <alignment horizontal="center"/>
    </xf>
    <xf numFmtId="168" fontId="15" fillId="0" borderId="74" xfId="0" applyNumberFormat="1" applyFont="1" applyFill="1" applyBorder="1"/>
    <xf numFmtId="168" fontId="10" fillId="0" borderId="51" xfId="0" applyNumberFormat="1" applyFont="1" applyFill="1" applyBorder="1"/>
    <xf numFmtId="168" fontId="4" fillId="3" borderId="1" xfId="0" applyNumberFormat="1" applyFont="1" applyFill="1" applyBorder="1"/>
    <xf numFmtId="168" fontId="4" fillId="3" borderId="51" xfId="0" applyNumberFormat="1" applyFont="1" applyFill="1" applyBorder="1"/>
    <xf numFmtId="168" fontId="4" fillId="0" borderId="1" xfId="0" applyNumberFormat="1" applyFont="1" applyFill="1" applyBorder="1"/>
    <xf numFmtId="168" fontId="4" fillId="0" borderId="47" xfId="0" applyNumberFormat="1" applyFont="1" applyFill="1" applyBorder="1"/>
    <xf numFmtId="168" fontId="10" fillId="0" borderId="19" xfId="0" applyNumberFormat="1" applyFont="1" applyFill="1" applyBorder="1"/>
    <xf numFmtId="168" fontId="15" fillId="0" borderId="2" xfId="0" applyNumberFormat="1" applyFont="1" applyFill="1" applyBorder="1" applyAlignment="1">
      <alignment horizontal="right"/>
    </xf>
    <xf numFmtId="168" fontId="15" fillId="0" borderId="9" xfId="0" applyNumberFormat="1" applyFont="1" applyFill="1" applyBorder="1" applyAlignment="1">
      <alignment horizontal="right"/>
    </xf>
    <xf numFmtId="168" fontId="32" fillId="0" borderId="8" xfId="0" applyNumberFormat="1" applyFont="1" applyFill="1" applyBorder="1" applyAlignment="1">
      <alignment horizontal="left"/>
    </xf>
    <xf numFmtId="168" fontId="44" fillId="0" borderId="3" xfId="0" applyNumberFormat="1" applyFont="1" applyFill="1" applyBorder="1"/>
    <xf numFmtId="168" fontId="32" fillId="0" borderId="2" xfId="0" applyNumberFormat="1" applyFont="1" applyFill="1" applyBorder="1" applyAlignment="1">
      <alignment horizontal="right"/>
    </xf>
    <xf numFmtId="168" fontId="32" fillId="0" borderId="9" xfId="0" applyNumberFormat="1" applyFont="1" applyFill="1" applyBorder="1" applyAlignment="1">
      <alignment horizontal="right"/>
    </xf>
    <xf numFmtId="168" fontId="10" fillId="0" borderId="10" xfId="0" applyNumberFormat="1" applyFont="1" applyFill="1" applyBorder="1"/>
    <xf numFmtId="168" fontId="10" fillId="0" borderId="3" xfId="0" applyNumberFormat="1" applyFont="1" applyFill="1" applyBorder="1"/>
    <xf numFmtId="168" fontId="10" fillId="0" borderId="2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0" fillId="0" borderId="3" xfId="0" quotePrefix="1" applyNumberFormat="1" applyFont="1" applyFill="1" applyBorder="1" applyAlignment="1">
      <alignment horizontal="left"/>
    </xf>
    <xf numFmtId="168" fontId="4" fillId="0" borderId="10" xfId="0" applyNumberFormat="1" applyFont="1" applyFill="1" applyBorder="1"/>
    <xf numFmtId="168" fontId="10" fillId="0" borderId="3" xfId="0" applyNumberFormat="1" applyFont="1" applyFill="1" applyBorder="1" applyAlignment="1">
      <alignment horizontal="right"/>
    </xf>
    <xf numFmtId="168" fontId="4" fillId="0" borderId="74" xfId="0" applyNumberFormat="1" applyFont="1" applyFill="1" applyBorder="1"/>
    <xf numFmtId="168" fontId="10" fillId="0" borderId="51" xfId="0" applyNumberFormat="1" applyFont="1" applyFill="1" applyBorder="1" applyAlignment="1">
      <alignment horizontal="right"/>
    </xf>
    <xf numFmtId="168" fontId="10" fillId="0" borderId="19" xfId="0" applyNumberFormat="1" applyFont="1" applyFill="1" applyBorder="1" applyAlignment="1">
      <alignment horizontal="right"/>
    </xf>
    <xf numFmtId="168" fontId="10" fillId="0" borderId="3" xfId="0" applyNumberFormat="1" applyFont="1" applyFill="1" applyBorder="1" applyAlignment="1">
      <alignment horizontal="left"/>
    </xf>
    <xf numFmtId="168" fontId="4" fillId="0" borderId="44" xfId="0" applyNumberFormat="1" applyFont="1" applyFill="1" applyBorder="1"/>
    <xf numFmtId="168" fontId="10" fillId="0" borderId="53" xfId="0" applyNumberFormat="1" applyFont="1" applyFill="1" applyBorder="1"/>
    <xf numFmtId="168" fontId="15" fillId="0" borderId="4" xfId="0" applyNumberFormat="1" applyFont="1" applyFill="1" applyBorder="1" applyAlignment="1">
      <alignment horizontal="right"/>
    </xf>
    <xf numFmtId="168" fontId="4" fillId="0" borderId="53" xfId="0" applyNumberFormat="1" applyFont="1" applyFill="1" applyBorder="1"/>
    <xf numFmtId="168" fontId="10" fillId="0" borderId="27" xfId="0" applyNumberFormat="1" applyFont="1" applyFill="1" applyBorder="1" applyAlignment="1">
      <alignment horizontal="right"/>
    </xf>
    <xf numFmtId="168" fontId="15" fillId="0" borderId="10" xfId="0" applyNumberFormat="1" applyFont="1" applyFill="1" applyBorder="1" applyAlignment="1">
      <alignment horizontal="left"/>
    </xf>
    <xf numFmtId="168" fontId="45" fillId="0" borderId="3" xfId="0" applyNumberFormat="1" applyFont="1" applyBorder="1" applyAlignment="1">
      <alignment horizontal="left"/>
    </xf>
    <xf numFmtId="168" fontId="15" fillId="0" borderId="1" xfId="0" applyNumberFormat="1" applyFont="1" applyFill="1" applyBorder="1" applyAlignment="1">
      <alignment horizontal="right"/>
    </xf>
    <xf numFmtId="168" fontId="15" fillId="0" borderId="19" xfId="0" applyNumberFormat="1" applyFont="1" applyFill="1" applyBorder="1" applyAlignment="1">
      <alignment horizontal="right"/>
    </xf>
    <xf numFmtId="168" fontId="10" fillId="0" borderId="44" xfId="0" applyNumberFormat="1" applyFont="1" applyFill="1" applyBorder="1"/>
    <xf numFmtId="168" fontId="10" fillId="0" borderId="4" xfId="0" applyNumberFormat="1" applyFont="1" applyFill="1" applyBorder="1" applyAlignment="1">
      <alignment horizontal="right"/>
    </xf>
    <xf numFmtId="168" fontId="10" fillId="0" borderId="11" xfId="0" applyNumberFormat="1" applyFont="1" applyFill="1" applyBorder="1" applyAlignment="1">
      <alignment horizontal="right"/>
    </xf>
    <xf numFmtId="168" fontId="4" fillId="0" borderId="3" xfId="0" applyNumberFormat="1" applyFont="1" applyFill="1" applyBorder="1"/>
    <xf numFmtId="168" fontId="10" fillId="0" borderId="52" xfId="0" applyNumberFormat="1" applyFont="1" applyFill="1" applyBorder="1" applyAlignment="1">
      <alignment horizontal="right"/>
    </xf>
    <xf numFmtId="168" fontId="15" fillId="0" borderId="44" xfId="0" applyNumberFormat="1" applyFont="1" applyFill="1" applyBorder="1" applyAlignment="1">
      <alignment horizontal="left"/>
    </xf>
    <xf numFmtId="168" fontId="45" fillId="0" borderId="53" xfId="0" applyNumberFormat="1" applyFont="1" applyBorder="1" applyAlignment="1">
      <alignment horizontal="left"/>
    </xf>
    <xf numFmtId="168" fontId="15" fillId="0" borderId="11" xfId="0" applyNumberFormat="1" applyFont="1" applyFill="1" applyBorder="1" applyAlignment="1">
      <alignment horizontal="right"/>
    </xf>
    <xf numFmtId="168" fontId="15" fillId="3" borderId="74" xfId="0" applyNumberFormat="1" applyFont="1" applyFill="1" applyBorder="1" applyAlignment="1">
      <alignment vertical="center"/>
    </xf>
    <xf numFmtId="168" fontId="42" fillId="3" borderId="51" xfId="0" applyNumberFormat="1" applyFont="1" applyFill="1" applyBorder="1" applyAlignment="1">
      <alignment vertical="center"/>
    </xf>
    <xf numFmtId="168" fontId="4" fillId="0" borderId="19" xfId="0" applyNumberFormat="1" applyFont="1" applyFill="1" applyBorder="1"/>
    <xf numFmtId="168" fontId="15" fillId="3" borderId="10" xfId="0" applyNumberFormat="1" applyFont="1" applyFill="1" applyBorder="1" applyAlignment="1">
      <alignment vertical="center"/>
    </xf>
    <xf numFmtId="168" fontId="42" fillId="3" borderId="3" xfId="0" applyNumberFormat="1" applyFont="1" applyFill="1" applyBorder="1" applyAlignment="1">
      <alignment vertical="center"/>
    </xf>
    <xf numFmtId="168" fontId="4" fillId="0" borderId="9" xfId="0" applyNumberFormat="1" applyFont="1" applyFill="1" applyBorder="1"/>
    <xf numFmtId="168" fontId="15" fillId="0" borderId="10" xfId="0" quotePrefix="1" applyNumberFormat="1" applyFont="1" applyFill="1" applyBorder="1" applyAlignment="1">
      <alignment horizontal="left"/>
    </xf>
    <xf numFmtId="168" fontId="10" fillId="0" borderId="0" xfId="0" applyNumberFormat="1" applyFont="1" applyFill="1" applyBorder="1"/>
    <xf numFmtId="168" fontId="15" fillId="0" borderId="44" xfId="0" quotePrefix="1" applyNumberFormat="1" applyFont="1" applyFill="1" applyBorder="1" applyAlignment="1">
      <alignment horizontal="left"/>
    </xf>
    <xf numFmtId="168" fontId="0" fillId="0" borderId="10" xfId="0" applyNumberFormat="1" applyFill="1" applyBorder="1"/>
    <xf numFmtId="168" fontId="0" fillId="0" borderId="3" xfId="0" applyNumberFormat="1" applyFill="1" applyBorder="1"/>
    <xf numFmtId="168" fontId="0" fillId="0" borderId="2" xfId="0" applyNumberFormat="1" applyFill="1" applyBorder="1"/>
    <xf numFmtId="168" fontId="0" fillId="0" borderId="9" xfId="0" applyNumberFormat="1" applyFill="1" applyBorder="1"/>
    <xf numFmtId="168" fontId="10" fillId="0" borderId="10" xfId="0" quotePrefix="1" applyNumberFormat="1" applyFont="1" applyFill="1" applyBorder="1" applyAlignment="1">
      <alignment horizontal="left"/>
    </xf>
    <xf numFmtId="168" fontId="15" fillId="0" borderId="54" xfId="0" quotePrefix="1" applyNumberFormat="1" applyFont="1" applyFill="1" applyBorder="1" applyAlignment="1">
      <alignment horizontal="left"/>
    </xf>
    <xf numFmtId="168" fontId="4" fillId="0" borderId="55" xfId="0" applyNumberFormat="1" applyFont="1" applyFill="1" applyBorder="1"/>
    <xf numFmtId="168" fontId="15" fillId="0" borderId="55" xfId="0" applyNumberFormat="1" applyFont="1" applyFill="1" applyBorder="1" applyAlignment="1">
      <alignment horizontal="right"/>
    </xf>
    <xf numFmtId="168" fontId="15" fillId="0" borderId="18" xfId="0" applyNumberFormat="1" applyFont="1" applyFill="1" applyBorder="1" applyAlignment="1">
      <alignment horizontal="right"/>
    </xf>
    <xf numFmtId="168" fontId="10" fillId="0" borderId="0" xfId="0" quotePrefix="1" applyNumberFormat="1" applyFont="1" applyFill="1" applyAlignment="1">
      <alignment horizontal="left"/>
    </xf>
    <xf numFmtId="168" fontId="4" fillId="3" borderId="0" xfId="0" applyNumberFormat="1" applyFont="1" applyFill="1"/>
    <xf numFmtId="168" fontId="10" fillId="0" borderId="0" xfId="0" applyNumberFormat="1" applyFont="1" applyFill="1" applyBorder="1" applyAlignment="1">
      <alignment horizontal="left"/>
    </xf>
    <xf numFmtId="168" fontId="10" fillId="0" borderId="0" xfId="0" quotePrefix="1" applyNumberFormat="1" applyFont="1" applyFill="1" applyAlignment="1"/>
    <xf numFmtId="168" fontId="4" fillId="0" borderId="0" xfId="0" applyNumberFormat="1" applyFont="1" applyFill="1" applyAlignment="1">
      <alignment horizontal="left"/>
    </xf>
    <xf numFmtId="168" fontId="10" fillId="0" borderId="0" xfId="0" quotePrefix="1" applyNumberFormat="1" applyFont="1" applyFill="1" applyBorder="1" applyAlignment="1"/>
    <xf numFmtId="168" fontId="10" fillId="0" borderId="0" xfId="0" applyNumberFormat="1" applyFont="1" applyFill="1" applyAlignment="1">
      <alignment horizontal="left"/>
    </xf>
    <xf numFmtId="168" fontId="4" fillId="0" borderId="0" xfId="0" applyNumberFormat="1" applyFont="1" applyFill="1" applyBorder="1"/>
    <xf numFmtId="171" fontId="10" fillId="0" borderId="0" xfId="0" applyNumberFormat="1" applyFont="1" applyFill="1" applyBorder="1"/>
    <xf numFmtId="171" fontId="4" fillId="3" borderId="0" xfId="0" applyNumberFormat="1" applyFont="1" applyFill="1" applyBorder="1"/>
    <xf numFmtId="171" fontId="4" fillId="3" borderId="0" xfId="0" applyNumberFormat="1" applyFont="1" applyFill="1" applyBorder="1" applyAlignment="1">
      <alignment horizontal="right"/>
    </xf>
    <xf numFmtId="168" fontId="0" fillId="0" borderId="0" xfId="0" applyNumberFormat="1" applyFill="1"/>
    <xf numFmtId="168" fontId="15" fillId="0" borderId="2" xfId="0" quotePrefix="1" applyNumberFormat="1" applyFont="1" applyFill="1" applyBorder="1" applyAlignment="1">
      <alignment horizontal="left"/>
    </xf>
    <xf numFmtId="168" fontId="10" fillId="0" borderId="53" xfId="0" quotePrefix="1" applyNumberFormat="1" applyFont="1" applyFill="1" applyBorder="1" applyAlignment="1">
      <alignment horizontal="left"/>
    </xf>
    <xf numFmtId="168" fontId="10" fillId="3" borderId="4" xfId="0" applyNumberFormat="1" applyFont="1" applyFill="1" applyBorder="1"/>
    <xf numFmtId="168" fontId="4" fillId="3" borderId="53" xfId="0" applyNumberFormat="1" applyFont="1" applyFill="1" applyBorder="1"/>
    <xf numFmtId="168" fontId="15" fillId="0" borderId="74" xfId="0" applyNumberFormat="1" applyFont="1" applyFill="1" applyBorder="1" applyAlignment="1">
      <alignment horizontal="left"/>
    </xf>
    <xf numFmtId="168" fontId="45" fillId="0" borderId="51" xfId="0" applyNumberFormat="1" applyFont="1" applyBorder="1" applyAlignment="1">
      <alignment horizontal="left"/>
    </xf>
    <xf numFmtId="0" fontId="15" fillId="4" borderId="62" xfId="78" applyFont="1" applyFill="1" applyBorder="1" applyAlignment="1">
      <alignment horizontal="center" vertical="center"/>
    </xf>
    <xf numFmtId="0" fontId="15" fillId="4" borderId="76" xfId="78" applyFont="1" applyFill="1" applyBorder="1" applyAlignment="1">
      <alignment horizontal="center" vertical="center"/>
    </xf>
    <xf numFmtId="0" fontId="15" fillId="4" borderId="77" xfId="78" applyFont="1" applyFill="1" applyBorder="1" applyAlignment="1">
      <alignment horizontal="center" vertical="center"/>
    </xf>
    <xf numFmtId="168" fontId="10" fillId="7" borderId="2" xfId="131" applyNumberFormat="1" applyFont="1" applyFill="1" applyBorder="1" applyAlignment="1" applyProtection="1">
      <alignment horizontal="left" indent="2"/>
    </xf>
    <xf numFmtId="2" fontId="10" fillId="7" borderId="2" xfId="131" applyNumberFormat="1" applyFont="1" applyFill="1" applyBorder="1"/>
    <xf numFmtId="2" fontId="10" fillId="7" borderId="9" xfId="131" applyNumberFormat="1" applyFont="1" applyFill="1" applyBorder="1"/>
    <xf numFmtId="2" fontId="10" fillId="7" borderId="0" xfId="131" applyNumberFormat="1" applyFont="1" applyFill="1" applyBorder="1"/>
    <xf numFmtId="168" fontId="10" fillId="7" borderId="4" xfId="131" applyNumberFormat="1" applyFont="1" applyFill="1" applyBorder="1" applyAlignment="1" applyProtection="1">
      <alignment horizontal="left" indent="2"/>
    </xf>
    <xf numFmtId="2" fontId="10" fillId="7" borderId="4" xfId="131" applyNumberFormat="1" applyFont="1" applyFill="1" applyBorder="1"/>
    <xf numFmtId="2" fontId="10" fillId="7" borderId="11" xfId="131" applyNumberFormat="1" applyFont="1" applyFill="1" applyBorder="1"/>
    <xf numFmtId="0" fontId="15" fillId="0" borderId="48" xfId="78" applyFont="1" applyBorder="1"/>
    <xf numFmtId="168" fontId="15" fillId="7" borderId="6" xfId="131" applyNumberFormat="1" applyFont="1" applyFill="1" applyBorder="1" applyAlignment="1">
      <alignment horizontal="left"/>
    </xf>
    <xf numFmtId="2" fontId="15" fillId="7" borderId="6" xfId="131" applyNumberFormat="1" applyFont="1" applyFill="1" applyBorder="1"/>
    <xf numFmtId="2" fontId="15" fillId="7" borderId="21" xfId="131" applyNumberFormat="1" applyFont="1" applyFill="1" applyBorder="1"/>
    <xf numFmtId="2" fontId="10" fillId="0" borderId="2" xfId="78" applyNumberFormat="1" applyFont="1" applyBorder="1"/>
    <xf numFmtId="2" fontId="10" fillId="0" borderId="3" xfId="78" applyNumberFormat="1" applyFont="1" applyBorder="1"/>
    <xf numFmtId="2" fontId="10" fillId="0" borderId="9" xfId="78" applyNumberFormat="1" applyFont="1" applyBorder="1"/>
    <xf numFmtId="0" fontId="10" fillId="0" borderId="48" xfId="78" applyFont="1" applyBorder="1"/>
    <xf numFmtId="168" fontId="15" fillId="0" borderId="6" xfId="78" applyNumberFormat="1" applyFont="1" applyBorder="1" applyAlignment="1">
      <alignment horizontal="left"/>
    </xf>
    <xf numFmtId="2" fontId="15" fillId="0" borderId="6" xfId="78" applyNumberFormat="1" applyFont="1" applyBorder="1"/>
    <xf numFmtId="2" fontId="15" fillId="0" borderId="24" xfId="78" applyNumberFormat="1" applyFont="1" applyBorder="1"/>
    <xf numFmtId="2" fontId="15" fillId="0" borderId="21" xfId="78" applyNumberFormat="1" applyFont="1" applyBorder="1"/>
    <xf numFmtId="0" fontId="10" fillId="0" borderId="20" xfId="78" applyFont="1" applyBorder="1"/>
    <xf numFmtId="2" fontId="10" fillId="0" borderId="1" xfId="78" applyNumberFormat="1" applyFont="1" applyBorder="1"/>
    <xf numFmtId="2" fontId="10" fillId="0" borderId="19" xfId="78" applyNumberFormat="1" applyFont="1" applyBorder="1"/>
    <xf numFmtId="0" fontId="10" fillId="0" borderId="8" xfId="78" applyFont="1" applyBorder="1"/>
    <xf numFmtId="0" fontId="10" fillId="0" borderId="8" xfId="78" applyFont="1" applyFill="1" applyBorder="1"/>
    <xf numFmtId="168" fontId="10" fillId="0" borderId="2" xfId="131" applyNumberFormat="1" applyFont="1" applyFill="1" applyBorder="1" applyAlignment="1" applyProtection="1">
      <alignment horizontal="left" indent="2"/>
    </xf>
    <xf numFmtId="2" fontId="10" fillId="0" borderId="2" xfId="78" applyNumberFormat="1" applyFont="1" applyFill="1" applyBorder="1"/>
    <xf numFmtId="2" fontId="10" fillId="0" borderId="9" xfId="78" applyNumberFormat="1" applyFont="1" applyFill="1" applyBorder="1"/>
    <xf numFmtId="0" fontId="10" fillId="0" borderId="5" xfId="78" applyFont="1" applyBorder="1"/>
    <xf numFmtId="2" fontId="10" fillId="0" borderId="4" xfId="78" applyNumberFormat="1" applyFont="1" applyBorder="1"/>
    <xf numFmtId="2" fontId="10" fillId="0" borderId="11" xfId="78" applyNumberFormat="1" applyFont="1" applyBorder="1"/>
    <xf numFmtId="0" fontId="15" fillId="0" borderId="6" xfId="78" applyFont="1" applyBorder="1"/>
    <xf numFmtId="2" fontId="15" fillId="0" borderId="1" xfId="78" applyNumberFormat="1" applyFont="1" applyBorder="1"/>
    <xf numFmtId="2" fontId="15" fillId="0" borderId="19" xfId="78" applyNumberFormat="1" applyFont="1" applyBorder="1"/>
    <xf numFmtId="2" fontId="10" fillId="0" borderId="0" xfId="78" applyNumberFormat="1" applyFont="1"/>
    <xf numFmtId="2" fontId="10" fillId="0" borderId="51" xfId="78" applyNumberFormat="1" applyFont="1" applyBorder="1"/>
    <xf numFmtId="2" fontId="10" fillId="0" borderId="50" xfId="78" applyNumberFormat="1" applyFont="1" applyBorder="1"/>
    <xf numFmtId="2" fontId="10" fillId="0" borderId="52" xfId="78" applyNumberFormat="1" applyFont="1" applyBorder="1"/>
    <xf numFmtId="0" fontId="10" fillId="0" borderId="16" xfId="78" applyFont="1" applyBorder="1"/>
    <xf numFmtId="168" fontId="10" fillId="7" borderId="17" xfId="131" applyNumberFormat="1" applyFont="1" applyFill="1" applyBorder="1" applyAlignment="1" applyProtection="1">
      <alignment horizontal="left" indent="2"/>
    </xf>
    <xf numFmtId="2" fontId="10" fillId="0" borderId="17" xfId="78" applyNumberFormat="1" applyFont="1" applyBorder="1"/>
    <xf numFmtId="2" fontId="10" fillId="0" borderId="18" xfId="78" applyNumberFormat="1" applyFont="1" applyBorder="1"/>
    <xf numFmtId="0" fontId="40" fillId="0" borderId="0" xfId="78" applyFont="1"/>
    <xf numFmtId="0" fontId="10" fillId="5" borderId="68" xfId="78" applyFont="1" applyFill="1" applyBorder="1"/>
    <xf numFmtId="1" fontId="15" fillId="5" borderId="24" xfId="94" quotePrefix="1" applyNumberFormat="1" applyFont="1" applyFill="1" applyBorder="1" applyAlignment="1" applyProtection="1">
      <alignment horizontal="right"/>
    </xf>
    <xf numFmtId="1" fontId="15" fillId="5" borderId="6" xfId="94" quotePrefix="1" applyNumberFormat="1" applyFont="1" applyFill="1" applyBorder="1" applyAlignment="1" applyProtection="1">
      <alignment horizontal="right"/>
    </xf>
    <xf numFmtId="1" fontId="15" fillId="5" borderId="6" xfId="94" applyNumberFormat="1" applyFont="1" applyFill="1" applyBorder="1" applyAlignment="1" applyProtection="1">
      <alignment horizontal="right"/>
    </xf>
    <xf numFmtId="1" fontId="15" fillId="5" borderId="21" xfId="94" applyNumberFormat="1" applyFont="1" applyFill="1" applyBorder="1" applyAlignment="1" applyProtection="1">
      <alignment horizontal="right"/>
    </xf>
    <xf numFmtId="0" fontId="15" fillId="0" borderId="68" xfId="78" applyFont="1" applyBorder="1" applyAlignment="1">
      <alignment horizontal="left"/>
    </xf>
    <xf numFmtId="2" fontId="10" fillId="0" borderId="6" xfId="94" applyNumberFormat="1" applyFont="1" applyFill="1" applyBorder="1"/>
    <xf numFmtId="2" fontId="10" fillId="0" borderId="6" xfId="179" applyNumberFormat="1" applyFont="1" applyFill="1" applyBorder="1"/>
    <xf numFmtId="169" fontId="10" fillId="0" borderId="6" xfId="179" applyNumberFormat="1" applyFont="1" applyFill="1" applyBorder="1"/>
    <xf numFmtId="169" fontId="10" fillId="0" borderId="6" xfId="0" applyNumberFormat="1" applyFont="1" applyBorder="1"/>
    <xf numFmtId="169" fontId="10" fillId="0" borderId="21" xfId="0" applyNumberFormat="1" applyFont="1" applyBorder="1"/>
    <xf numFmtId="0" fontId="15" fillId="0" borderId="37" xfId="78" applyFont="1" applyBorder="1" applyAlignment="1">
      <alignment horizontal="left"/>
    </xf>
    <xf numFmtId="2" fontId="10" fillId="0" borderId="38" xfId="94" applyNumberFormat="1" applyFont="1" applyFill="1" applyBorder="1"/>
    <xf numFmtId="169" fontId="10" fillId="0" borderId="38" xfId="179" applyNumberFormat="1" applyFont="1" applyFill="1" applyBorder="1"/>
    <xf numFmtId="169" fontId="10" fillId="0" borderId="38" xfId="0" applyNumberFormat="1" applyFont="1" applyBorder="1"/>
    <xf numFmtId="169" fontId="10" fillId="0" borderId="39" xfId="0" applyNumberFormat="1" applyFont="1" applyBorder="1"/>
    <xf numFmtId="0" fontId="46" fillId="0" borderId="0" xfId="78" applyFont="1"/>
    <xf numFmtId="0" fontId="48" fillId="0" borderId="0" xfId="211" applyFont="1" applyAlignment="1" applyProtection="1"/>
    <xf numFmtId="0" fontId="10" fillId="0" borderId="0" xfId="143" applyFont="1"/>
    <xf numFmtId="0" fontId="15" fillId="0" borderId="0" xfId="143" applyFont="1" applyFill="1" applyBorder="1" applyAlignment="1">
      <alignment horizontal="center"/>
    </xf>
    <xf numFmtId="0" fontId="10" fillId="0" borderId="0" xfId="143" applyFont="1" applyFill="1"/>
    <xf numFmtId="0" fontId="15" fillId="2" borderId="6" xfId="143" applyFont="1" applyFill="1" applyBorder="1" applyAlignment="1">
      <alignment horizontal="center" vertical="center"/>
    </xf>
    <xf numFmtId="0" fontId="10" fillId="0" borderId="81" xfId="143" applyFont="1" applyBorder="1"/>
    <xf numFmtId="169" fontId="10" fillId="0" borderId="6" xfId="143" applyNumberFormat="1" applyFont="1" applyFill="1" applyBorder="1" applyAlignment="1">
      <alignment horizontal="right"/>
    </xf>
    <xf numFmtId="169" fontId="10" fillId="0" borderId="6" xfId="143" applyNumberFormat="1" applyFont="1" applyBorder="1" applyAlignment="1">
      <alignment horizontal="center"/>
    </xf>
    <xf numFmtId="169" fontId="10" fillId="0" borderId="82" xfId="143" applyNumberFormat="1" applyFont="1" applyBorder="1" applyAlignment="1">
      <alignment horizontal="center"/>
    </xf>
    <xf numFmtId="0" fontId="10" fillId="0" borderId="81" xfId="143" applyFont="1" applyFill="1" applyBorder="1"/>
    <xf numFmtId="1" fontId="10" fillId="0" borderId="6" xfId="143" applyNumberFormat="1" applyFont="1" applyFill="1" applyBorder="1" applyAlignment="1">
      <alignment horizontal="right"/>
    </xf>
    <xf numFmtId="0" fontId="10" fillId="0" borderId="81" xfId="143" applyFont="1" applyBorder="1" applyAlignment="1">
      <alignment wrapText="1"/>
    </xf>
    <xf numFmtId="0" fontId="10" fillId="0" borderId="81" xfId="143" applyFont="1" applyBorder="1" applyAlignment="1">
      <alignment horizontal="left" vertical="center"/>
    </xf>
    <xf numFmtId="169" fontId="10" fillId="0" borderId="6" xfId="143" quotePrefix="1" applyNumberFormat="1" applyFont="1" applyBorder="1" applyAlignment="1">
      <alignment horizontal="center"/>
    </xf>
    <xf numFmtId="1" fontId="10" fillId="0" borderId="6" xfId="1" applyNumberFormat="1" applyFont="1" applyFill="1" applyBorder="1" applyAlignment="1">
      <alignment horizontal="right"/>
    </xf>
    <xf numFmtId="169" fontId="10" fillId="0" borderId="0" xfId="143" applyNumberFormat="1" applyFont="1"/>
    <xf numFmtId="0" fontId="10" fillId="0" borderId="81" xfId="143" applyFont="1" applyBorder="1" applyAlignment="1">
      <alignment horizontal="left" vertical="center" wrapText="1"/>
    </xf>
    <xf numFmtId="169" fontId="10" fillId="0" borderId="6" xfId="143" quotePrefix="1" applyNumberFormat="1" applyFont="1" applyFill="1" applyBorder="1" applyAlignment="1">
      <alignment horizontal="center"/>
    </xf>
    <xf numFmtId="169" fontId="10" fillId="0" borderId="82" xfId="143" applyNumberFormat="1" applyFont="1" applyFill="1" applyBorder="1" applyAlignment="1">
      <alignment horizontal="center"/>
    </xf>
    <xf numFmtId="0" fontId="10" fillId="0" borderId="81" xfId="143" applyFont="1" applyFill="1" applyBorder="1" applyAlignment="1">
      <alignment horizontal="left" vertical="center" wrapText="1"/>
    </xf>
    <xf numFmtId="169" fontId="10" fillId="0" borderId="6" xfId="143" applyNumberFormat="1" applyFont="1" applyFill="1" applyBorder="1" applyAlignment="1">
      <alignment horizontal="center"/>
    </xf>
    <xf numFmtId="0" fontId="10" fillId="0" borderId="83" xfId="143" applyFont="1" applyFill="1" applyBorder="1" applyAlignment="1">
      <alignment horizontal="left" vertical="center" wrapText="1"/>
    </xf>
    <xf numFmtId="169" fontId="10" fillId="0" borderId="84" xfId="143" applyNumberFormat="1" applyFont="1" applyFill="1" applyBorder="1" applyAlignment="1">
      <alignment horizontal="center"/>
    </xf>
    <xf numFmtId="169" fontId="10" fillId="0" borderId="84" xfId="143" applyNumberFormat="1" applyFont="1" applyFill="1" applyBorder="1" applyAlignment="1">
      <alignment horizontal="right"/>
    </xf>
    <xf numFmtId="169" fontId="10" fillId="0" borderId="85" xfId="143" applyNumberFormat="1" applyFont="1" applyFill="1" applyBorder="1" applyAlignment="1">
      <alignment horizontal="center"/>
    </xf>
    <xf numFmtId="0" fontId="10" fillId="0" borderId="0" xfId="143" applyFont="1" applyFill="1" applyBorder="1" applyAlignment="1">
      <alignment horizontal="left" vertical="center" wrapText="1"/>
    </xf>
    <xf numFmtId="169" fontId="10" fillId="0" borderId="0" xfId="143" applyNumberFormat="1" applyFont="1" applyFill="1" applyBorder="1" applyAlignment="1">
      <alignment horizontal="right"/>
    </xf>
    <xf numFmtId="169" fontId="10" fillId="0" borderId="0" xfId="143" applyNumberFormat="1" applyFont="1" applyFill="1" applyBorder="1" applyAlignment="1">
      <alignment horizontal="center"/>
    </xf>
    <xf numFmtId="169" fontId="10" fillId="0" borderId="0" xfId="143" applyNumberFormat="1" applyFont="1" applyBorder="1" applyAlignment="1">
      <alignment horizontal="center"/>
    </xf>
    <xf numFmtId="0" fontId="40" fillId="0" borderId="0" xfId="143" applyFont="1"/>
    <xf numFmtId="0" fontId="10" fillId="0" borderId="0" xfId="143" applyFont="1" applyBorder="1" applyAlignment="1">
      <alignment horizontal="left"/>
    </xf>
    <xf numFmtId="0" fontId="10" fillId="0" borderId="0" xfId="143" applyFont="1" applyBorder="1"/>
    <xf numFmtId="2" fontId="10" fillId="0" borderId="0" xfId="143" quotePrefix="1" applyNumberFormat="1" applyFont="1" applyBorder="1" applyAlignment="1">
      <alignment horizontal="center"/>
    </xf>
    <xf numFmtId="2" fontId="10" fillId="0" borderId="0" xfId="143" applyNumberFormat="1" applyFont="1"/>
    <xf numFmtId="43" fontId="10" fillId="0" borderId="0" xfId="1" applyFont="1"/>
    <xf numFmtId="0" fontId="10" fillId="0" borderId="83" xfId="143" applyFont="1" applyBorder="1" applyAlignment="1">
      <alignment horizontal="left" vertical="center" wrapText="1"/>
    </xf>
    <xf numFmtId="169" fontId="10" fillId="7" borderId="84" xfId="143" applyNumberFormat="1" applyFont="1" applyFill="1" applyBorder="1"/>
    <xf numFmtId="169" fontId="10" fillId="0" borderId="84" xfId="143" quotePrefix="1" applyNumberFormat="1" applyFont="1" applyBorder="1" applyAlignment="1">
      <alignment horizontal="center"/>
    </xf>
    <xf numFmtId="169" fontId="10" fillId="0" borderId="85" xfId="143" quotePrefix="1" applyNumberFormat="1" applyFont="1" applyBorder="1" applyAlignment="1">
      <alignment horizontal="center"/>
    </xf>
    <xf numFmtId="0" fontId="25" fillId="0" borderId="0" xfId="143" applyNumberFormat="1"/>
    <xf numFmtId="0" fontId="15" fillId="4" borderId="6" xfId="143" applyFont="1" applyFill="1" applyBorder="1" applyAlignment="1">
      <alignment horizontal="center"/>
    </xf>
    <xf numFmtId="0" fontId="15" fillId="4" borderId="6" xfId="89" applyFont="1" applyFill="1" applyBorder="1" applyAlignment="1">
      <alignment horizontal="center"/>
    </xf>
    <xf numFmtId="0" fontId="15" fillId="4" borderId="6" xfId="143" applyFont="1" applyFill="1" applyBorder="1"/>
    <xf numFmtId="0" fontId="15" fillId="0" borderId="6" xfId="143" applyFont="1" applyBorder="1"/>
    <xf numFmtId="169" fontId="20" fillId="0" borderId="0" xfId="143" applyNumberFormat="1" applyFont="1" applyAlignment="1">
      <alignment horizontal="right"/>
    </xf>
    <xf numFmtId="4" fontId="25" fillId="0" borderId="0" xfId="143" applyNumberFormat="1"/>
    <xf numFmtId="0" fontId="10" fillId="0" borderId="6" xfId="143" applyFont="1" applyBorder="1" applyAlignment="1">
      <alignment horizontal="left" indent="2"/>
    </xf>
    <xf numFmtId="2" fontId="10" fillId="0" borderId="6" xfId="143" applyNumberFormat="1" applyFont="1" applyBorder="1"/>
    <xf numFmtId="14" fontId="10" fillId="0" borderId="6" xfId="143" applyNumberFormat="1" applyFont="1" applyBorder="1"/>
    <xf numFmtId="14" fontId="10" fillId="0" borderId="6" xfId="143" quotePrefix="1" applyNumberFormat="1" applyFont="1" applyBorder="1" applyAlignment="1">
      <alignment horizontal="right"/>
    </xf>
    <xf numFmtId="169" fontId="10" fillId="3" borderId="6" xfId="143" applyNumberFormat="1" applyFont="1" applyFill="1" applyBorder="1"/>
    <xf numFmtId="14" fontId="10" fillId="0" borderId="23" xfId="143" quotePrefix="1" applyNumberFormat="1" applyFont="1" applyBorder="1" applyAlignment="1">
      <alignment horizontal="right"/>
    </xf>
    <xf numFmtId="0" fontId="15" fillId="0" borderId="6" xfId="143" applyFont="1" applyBorder="1" applyAlignment="1">
      <alignment horizontal="left" vertical="center"/>
    </xf>
    <xf numFmtId="2" fontId="15" fillId="0" borderId="6" xfId="143" applyNumberFormat="1" applyFont="1" applyBorder="1" applyAlignment="1">
      <alignment vertical="center"/>
    </xf>
    <xf numFmtId="14" fontId="10" fillId="0" borderId="6" xfId="143" quotePrefix="1" applyNumberFormat="1" applyFont="1" applyBorder="1" applyAlignment="1">
      <alignment horizontal="right" vertical="center"/>
    </xf>
    <xf numFmtId="0" fontId="10" fillId="0" borderId="6" xfId="143" applyFont="1" applyBorder="1" applyAlignment="1">
      <alignment horizontal="left" wrapText="1" indent="2"/>
    </xf>
    <xf numFmtId="169" fontId="10" fillId="3" borderId="6" xfId="143" applyNumberFormat="1" applyFont="1" applyFill="1" applyBorder="1" applyAlignment="1">
      <alignment vertical="top"/>
    </xf>
    <xf numFmtId="14" fontId="10" fillId="0" borderId="6" xfId="143" quotePrefix="1" applyNumberFormat="1" applyFont="1" applyBorder="1" applyAlignment="1">
      <alignment horizontal="right" vertical="top"/>
    </xf>
    <xf numFmtId="0" fontId="10" fillId="0" borderId="0" xfId="143" applyFont="1" applyBorder="1" applyAlignment="1">
      <alignment horizontal="left" wrapText="1" indent="2"/>
    </xf>
    <xf numFmtId="0" fontId="15" fillId="0" borderId="6" xfId="143" applyFont="1" applyBorder="1" applyAlignment="1">
      <alignment horizontal="left"/>
    </xf>
    <xf numFmtId="2" fontId="15" fillId="0" borderId="6" xfId="143" applyNumberFormat="1" applyFont="1" applyBorder="1"/>
    <xf numFmtId="14" fontId="49" fillId="0" borderId="6" xfId="143" applyNumberFormat="1" applyFont="1" applyBorder="1" applyAlignment="1">
      <alignment vertical="top" wrapText="1"/>
    </xf>
    <xf numFmtId="0" fontId="10" fillId="0" borderId="6" xfId="143" applyFont="1" applyBorder="1"/>
    <xf numFmtId="0" fontId="15" fillId="0" borderId="0" xfId="143" applyFont="1" applyFill="1" applyBorder="1" applyAlignment="1">
      <alignment vertical="center"/>
    </xf>
    <xf numFmtId="14" fontId="25" fillId="0" borderId="0" xfId="143" applyNumberFormat="1"/>
    <xf numFmtId="169" fontId="25" fillId="0" borderId="0" xfId="143" applyNumberFormat="1"/>
    <xf numFmtId="0" fontId="25" fillId="0" borderId="0" xfId="143" applyNumberFormat="1" applyBorder="1"/>
    <xf numFmtId="4" fontId="25" fillId="0" borderId="0" xfId="143" applyNumberFormat="1" applyBorder="1"/>
    <xf numFmtId="169" fontId="25" fillId="0" borderId="0" xfId="143" applyNumberFormat="1" applyBorder="1"/>
    <xf numFmtId="0" fontId="25" fillId="0" borderId="0" xfId="143" applyBorder="1"/>
    <xf numFmtId="0" fontId="10" fillId="0" borderId="0" xfId="143" quotePrefix="1" applyNumberFormat="1" applyFont="1" applyBorder="1" applyAlignment="1">
      <alignment horizontal="right"/>
    </xf>
    <xf numFmtId="14" fontId="25" fillId="0" borderId="0" xfId="143" applyNumberFormat="1" applyBorder="1"/>
    <xf numFmtId="0" fontId="50" fillId="0" borderId="0" xfId="143" applyFont="1"/>
    <xf numFmtId="0" fontId="10" fillId="2" borderId="1" xfId="143" applyFont="1" applyFill="1" applyBorder="1"/>
    <xf numFmtId="0" fontId="10" fillId="5" borderId="1" xfId="143" applyFont="1" applyFill="1" applyBorder="1"/>
    <xf numFmtId="0" fontId="15" fillId="2" borderId="2" xfId="143" applyFont="1" applyFill="1" applyBorder="1" applyAlignment="1">
      <alignment horizontal="center"/>
    </xf>
    <xf numFmtId="0" fontId="15" fillId="5" borderId="2" xfId="143" applyFont="1" applyFill="1" applyBorder="1" applyAlignment="1">
      <alignment horizontal="center"/>
    </xf>
    <xf numFmtId="0" fontId="15" fillId="2" borderId="6" xfId="143" applyFont="1" applyFill="1" applyBorder="1" applyAlignment="1">
      <alignment horizontal="center"/>
    </xf>
    <xf numFmtId="0" fontId="15" fillId="2" borderId="24" xfId="143" applyFont="1" applyFill="1" applyBorder="1" applyAlignment="1">
      <alignment horizontal="center"/>
    </xf>
    <xf numFmtId="0" fontId="15" fillId="2" borderId="24" xfId="143" applyFont="1" applyFill="1" applyBorder="1" applyAlignment="1">
      <alignment horizontal="center" vertical="center"/>
    </xf>
    <xf numFmtId="0" fontId="15" fillId="2" borderId="1" xfId="143" applyFont="1" applyFill="1" applyBorder="1" applyAlignment="1">
      <alignment horizontal="center" vertical="center"/>
    </xf>
    <xf numFmtId="0" fontId="15" fillId="2" borderId="63" xfId="143" applyFont="1" applyFill="1" applyBorder="1" applyAlignment="1">
      <alignment horizontal="center" vertical="center"/>
    </xf>
    <xf numFmtId="0" fontId="15" fillId="2" borderId="4" xfId="143" applyFont="1" applyFill="1" applyBorder="1" applyAlignment="1">
      <alignment horizontal="center" vertical="center" wrapText="1"/>
    </xf>
    <xf numFmtId="0" fontId="15" fillId="2" borderId="4" xfId="143" applyFont="1" applyFill="1" applyBorder="1" applyAlignment="1">
      <alignment horizontal="center" vertical="center"/>
    </xf>
    <xf numFmtId="0" fontId="15" fillId="5" borderId="4" xfId="143" applyFont="1" applyFill="1" applyBorder="1" applyAlignment="1">
      <alignment horizontal="center"/>
    </xf>
    <xf numFmtId="0" fontId="15" fillId="2" borderId="91" xfId="143" applyFont="1" applyFill="1" applyBorder="1" applyAlignment="1">
      <alignment horizontal="center" vertical="center"/>
    </xf>
    <xf numFmtId="0" fontId="10" fillId="0" borderId="92" xfId="143" applyFont="1" applyBorder="1" applyAlignment="1">
      <alignment horizontal="left" vertical="center" wrapText="1"/>
    </xf>
    <xf numFmtId="0" fontId="10" fillId="0" borderId="6" xfId="143" applyFont="1" applyFill="1" applyBorder="1" applyAlignment="1">
      <alignment horizontal="right"/>
    </xf>
    <xf numFmtId="2" fontId="10" fillId="3" borderId="6" xfId="143" applyNumberFormat="1" applyFont="1" applyFill="1" applyBorder="1" applyAlignment="1">
      <alignment vertical="center"/>
    </xf>
    <xf numFmtId="169" fontId="10" fillId="0" borderId="6" xfId="143" applyNumberFormat="1" applyFont="1" applyBorder="1" applyAlignment="1">
      <alignment vertical="center"/>
    </xf>
    <xf numFmtId="169" fontId="10" fillId="0" borderId="6" xfId="143" applyNumberFormat="1" applyFont="1" applyFill="1" applyBorder="1" applyAlignment="1">
      <alignment vertical="center"/>
    </xf>
    <xf numFmtId="169" fontId="10" fillId="0" borderId="82" xfId="143" applyNumberFormat="1" applyFont="1" applyBorder="1" applyAlignment="1">
      <alignment vertical="center"/>
    </xf>
    <xf numFmtId="0" fontId="17" fillId="0" borderId="92" xfId="143" applyFont="1" applyBorder="1" applyAlignment="1">
      <alignment horizontal="left" vertical="center"/>
    </xf>
    <xf numFmtId="0" fontId="10" fillId="0" borderId="92" xfId="143" applyFont="1" applyBorder="1" applyAlignment="1">
      <alignment vertical="center"/>
    </xf>
    <xf numFmtId="0" fontId="10" fillId="0" borderId="92" xfId="143" applyFont="1" applyFill="1" applyBorder="1" applyAlignment="1">
      <alignment vertical="center"/>
    </xf>
    <xf numFmtId="0" fontId="15" fillId="0" borderId="93" xfId="143" applyFont="1" applyBorder="1" applyAlignment="1">
      <alignment vertical="center" wrapText="1"/>
    </xf>
    <xf numFmtId="0" fontId="15" fillId="0" borderId="84" xfId="143" applyFont="1" applyFill="1" applyBorder="1" applyAlignment="1">
      <alignment horizontal="right"/>
    </xf>
    <xf numFmtId="2" fontId="15" fillId="0" borderId="94" xfId="143" applyNumberFormat="1" applyFont="1" applyFill="1" applyBorder="1" applyAlignment="1">
      <alignment vertical="center"/>
    </xf>
    <xf numFmtId="169" fontId="15" fillId="0" borderId="84" xfId="143" applyNumberFormat="1" applyFont="1" applyBorder="1" applyAlignment="1">
      <alignment vertical="center"/>
    </xf>
    <xf numFmtId="169" fontId="15" fillId="0" borderId="84" xfId="143" applyNumberFormat="1" applyFont="1" applyFill="1" applyBorder="1" applyAlignment="1">
      <alignment vertical="center"/>
    </xf>
    <xf numFmtId="0" fontId="40" fillId="0" borderId="0" xfId="143" applyFont="1" applyBorder="1"/>
    <xf numFmtId="0" fontId="10" fillId="0" borderId="0" xfId="143" applyFont="1" applyFill="1" applyBorder="1"/>
    <xf numFmtId="169" fontId="10" fillId="0" borderId="0" xfId="143" applyNumberFormat="1" applyFont="1" applyBorder="1"/>
    <xf numFmtId="2" fontId="10" fillId="0" borderId="0" xfId="143" applyNumberFormat="1" applyFont="1" applyFill="1" applyBorder="1" applyAlignment="1">
      <alignment vertical="center"/>
    </xf>
    <xf numFmtId="0" fontId="15" fillId="0" borderId="0" xfId="143" applyFont="1" applyAlignment="1">
      <alignment horizontal="center" vertical="center"/>
    </xf>
    <xf numFmtId="0" fontId="10" fillId="0" borderId="0" xfId="143" applyFont="1" applyAlignment="1">
      <alignment vertical="center"/>
    </xf>
    <xf numFmtId="0" fontId="15" fillId="0" borderId="0" xfId="143" applyFont="1" applyBorder="1" applyAlignment="1">
      <alignment horizontal="center" vertical="center"/>
    </xf>
    <xf numFmtId="0" fontId="15" fillId="0" borderId="0" xfId="143" applyFont="1" applyFill="1" applyBorder="1" applyAlignment="1">
      <alignment horizontal="center" vertical="center"/>
    </xf>
    <xf numFmtId="0" fontId="15" fillId="2" borderId="79" xfId="143" applyFont="1" applyFill="1" applyBorder="1" applyAlignment="1">
      <alignment horizontal="center" vertical="center"/>
    </xf>
    <xf numFmtId="0" fontId="15" fillId="2" borderId="6" xfId="143" applyFont="1" applyFill="1" applyBorder="1" applyAlignment="1">
      <alignment horizontal="center" vertical="center" wrapText="1"/>
    </xf>
    <xf numFmtId="0" fontId="10" fillId="0" borderId="0" xfId="143" applyFont="1" applyBorder="1" applyAlignment="1">
      <alignment horizontal="center" vertical="center" wrapText="1"/>
    </xf>
    <xf numFmtId="0" fontId="10" fillId="0" borderId="0" xfId="143" applyFont="1" applyBorder="1" applyAlignment="1">
      <alignment horizontal="center" vertical="center"/>
    </xf>
    <xf numFmtId="16" fontId="10" fillId="0" borderId="0" xfId="143" applyNumberFormat="1" applyFont="1" applyBorder="1" applyAlignment="1">
      <alignment horizontal="center" vertical="center" wrapText="1"/>
    </xf>
    <xf numFmtId="169" fontId="40" fillId="0" borderId="6" xfId="143" applyNumberFormat="1" applyFont="1" applyBorder="1" applyAlignment="1">
      <alignment horizontal="right" vertical="center"/>
    </xf>
    <xf numFmtId="169" fontId="10" fillId="0" borderId="6" xfId="143" applyNumberFormat="1" applyFont="1" applyFill="1" applyBorder="1" applyAlignment="1">
      <alignment horizontal="right" vertical="center"/>
    </xf>
    <xf numFmtId="169" fontId="10" fillId="0" borderId="6" xfId="143" applyNumberFormat="1" applyFont="1" applyBorder="1" applyAlignment="1">
      <alignment horizontal="right" vertical="center"/>
    </xf>
    <xf numFmtId="169" fontId="10" fillId="0" borderId="82" xfId="143" applyNumberFormat="1" applyFont="1" applyBorder="1" applyAlignment="1">
      <alignment horizontal="right" vertical="center"/>
    </xf>
    <xf numFmtId="2" fontId="10" fillId="0" borderId="0" xfId="143" applyNumberFormat="1" applyFont="1" applyBorder="1" applyAlignment="1">
      <alignment horizontal="center" vertical="center"/>
    </xf>
    <xf numFmtId="0" fontId="15" fillId="0" borderId="81" xfId="143" applyFont="1" applyBorder="1" applyAlignment="1">
      <alignment horizontal="left" vertical="center"/>
    </xf>
    <xf numFmtId="169" fontId="32" fillId="0" borderId="6" xfId="143" applyNumberFormat="1" applyFont="1" applyBorder="1" applyAlignment="1">
      <alignment horizontal="right" vertical="center"/>
    </xf>
    <xf numFmtId="169" fontId="15" fillId="0" borderId="6" xfId="143" applyNumberFormat="1" applyFont="1" applyFill="1" applyBorder="1" applyAlignment="1">
      <alignment horizontal="right" vertical="center"/>
    </xf>
    <xf numFmtId="169" fontId="15" fillId="0" borderId="6" xfId="143" applyNumberFormat="1" applyFont="1" applyBorder="1" applyAlignment="1">
      <alignment horizontal="right" vertical="center"/>
    </xf>
    <xf numFmtId="169" fontId="15" fillId="0" borderId="82" xfId="143" applyNumberFormat="1" applyFont="1" applyBorder="1" applyAlignment="1">
      <alignment horizontal="right" vertical="center"/>
    </xf>
    <xf numFmtId="2" fontId="15" fillId="0" borderId="0" xfId="143" applyNumberFormat="1" applyFont="1" applyBorder="1" applyAlignment="1">
      <alignment horizontal="center" vertical="center"/>
    </xf>
    <xf numFmtId="0" fontId="15" fillId="0" borderId="83" xfId="143" applyFont="1" applyBorder="1" applyAlignment="1">
      <alignment horizontal="left" vertical="center"/>
    </xf>
    <xf numFmtId="169" fontId="32" fillId="0" borderId="84" xfId="143" applyNumberFormat="1" applyFont="1" applyBorder="1" applyAlignment="1">
      <alignment horizontal="right" vertical="center"/>
    </xf>
    <xf numFmtId="169" fontId="15" fillId="0" borderId="84" xfId="143" applyNumberFormat="1" applyFont="1" applyFill="1" applyBorder="1" applyAlignment="1">
      <alignment horizontal="right" vertical="center"/>
    </xf>
    <xf numFmtId="169" fontId="15" fillId="0" borderId="84" xfId="143" applyNumberFormat="1" applyFont="1" applyBorder="1" applyAlignment="1">
      <alignment horizontal="right" vertical="center"/>
    </xf>
    <xf numFmtId="169" fontId="15" fillId="0" borderId="85" xfId="143" applyNumberFormat="1" applyFont="1" applyBorder="1" applyAlignment="1">
      <alignment horizontal="right" vertical="center"/>
    </xf>
    <xf numFmtId="2" fontId="10" fillId="0" borderId="0" xfId="143" applyNumberFormat="1" applyFont="1" applyBorder="1" applyAlignment="1">
      <alignment vertical="center"/>
    </xf>
    <xf numFmtId="169" fontId="10" fillId="0" borderId="0" xfId="143" applyNumberFormat="1" applyFont="1" applyBorder="1" applyAlignment="1">
      <alignment horizontal="center" vertical="center"/>
    </xf>
    <xf numFmtId="0" fontId="10" fillId="0" borderId="0" xfId="143" applyFont="1" applyBorder="1" applyAlignment="1">
      <alignment vertical="center"/>
    </xf>
    <xf numFmtId="2" fontId="10" fillId="0" borderId="0" xfId="143" applyNumberFormat="1" applyFont="1" applyBorder="1"/>
    <xf numFmtId="2" fontId="10" fillId="0" borderId="0" xfId="143" applyNumberFormat="1" applyFont="1" applyFill="1" applyBorder="1"/>
    <xf numFmtId="0" fontId="10" fillId="7" borderId="0" xfId="143" applyFont="1" applyFill="1" applyBorder="1" applyAlignment="1">
      <alignment horizontal="center" vertical="center"/>
    </xf>
    <xf numFmtId="2" fontId="10" fillId="0" borderId="0" xfId="143" applyNumberFormat="1" applyFont="1" applyFill="1" applyBorder="1" applyAlignment="1">
      <alignment horizontal="center"/>
    </xf>
    <xf numFmtId="0" fontId="10" fillId="7" borderId="0" xfId="143" applyFont="1" applyFill="1" applyBorder="1" applyAlignment="1">
      <alignment horizontal="center" vertical="center" wrapText="1"/>
    </xf>
    <xf numFmtId="169" fontId="10" fillId="0" borderId="0" xfId="143" applyNumberFormat="1" applyFont="1" applyBorder="1" applyAlignment="1">
      <alignment vertical="center"/>
    </xf>
    <xf numFmtId="0" fontId="6" fillId="0" borderId="0" xfId="143" applyFont="1" applyBorder="1" applyAlignment="1">
      <alignment vertical="center"/>
    </xf>
    <xf numFmtId="0" fontId="15" fillId="2" borderId="82" xfId="143" applyFont="1" applyFill="1" applyBorder="1" applyAlignment="1">
      <alignment horizontal="center" vertical="center" wrapText="1"/>
    </xf>
    <xf numFmtId="0" fontId="10" fillId="0" borderId="81" xfId="143" applyFont="1" applyBorder="1" applyAlignment="1">
      <alignment horizontal="left" vertical="center" indent="1"/>
    </xf>
    <xf numFmtId="169" fontId="40" fillId="0" borderId="6" xfId="143" applyNumberFormat="1" applyFont="1" applyFill="1" applyBorder="1"/>
    <xf numFmtId="0" fontId="10" fillId="0" borderId="6" xfId="143" applyNumberFormat="1" applyFont="1" applyFill="1" applyBorder="1" applyAlignment="1">
      <alignment horizontal="right" vertical="center"/>
    </xf>
    <xf numFmtId="2" fontId="10" fillId="0" borderId="6" xfId="143" applyNumberFormat="1" applyFont="1" applyFill="1" applyBorder="1" applyAlignment="1">
      <alignment horizontal="right" vertical="center"/>
    </xf>
    <xf numFmtId="169" fontId="40" fillId="0" borderId="6" xfId="143" applyNumberFormat="1" applyFont="1" applyFill="1" applyBorder="1" applyAlignment="1">
      <alignment horizontal="right"/>
    </xf>
    <xf numFmtId="169" fontId="15" fillId="0" borderId="85" xfId="143" applyNumberFormat="1" applyFont="1" applyFill="1" applyBorder="1" applyAlignment="1">
      <alignment horizontal="right" vertical="center"/>
    </xf>
    <xf numFmtId="0" fontId="52" fillId="5" borderId="6" xfId="143" applyFont="1" applyFill="1" applyBorder="1" applyAlignment="1">
      <alignment horizontal="center" vertical="center" wrapText="1"/>
    </xf>
    <xf numFmtId="0" fontId="52" fillId="5" borderId="82" xfId="143" applyFont="1" applyFill="1" applyBorder="1" applyAlignment="1">
      <alignment horizontal="center" vertical="center" wrapText="1"/>
    </xf>
    <xf numFmtId="0" fontId="52" fillId="4" borderId="81" xfId="143" applyFont="1" applyFill="1" applyBorder="1" applyAlignment="1">
      <alignment vertical="center"/>
    </xf>
    <xf numFmtId="0" fontId="36" fillId="0" borderId="81" xfId="143" applyFont="1" applyBorder="1" applyAlignment="1">
      <alignment horizontal="left" vertical="center"/>
    </xf>
    <xf numFmtId="169" fontId="36" fillId="0" borderId="6" xfId="143" applyNumberFormat="1" applyFont="1" applyFill="1" applyBorder="1"/>
    <xf numFmtId="169" fontId="36" fillId="0" borderId="6" xfId="143" applyNumberFormat="1" applyFont="1" applyFill="1" applyBorder="1" applyAlignment="1">
      <alignment horizontal="right" vertical="center"/>
    </xf>
    <xf numFmtId="169" fontId="36" fillId="0" borderId="82" xfId="143" applyNumberFormat="1" applyFont="1" applyFill="1" applyBorder="1" applyAlignment="1">
      <alignment horizontal="right" vertical="center"/>
    </xf>
    <xf numFmtId="0" fontId="2" fillId="0" borderId="0" xfId="143" quotePrefix="1" applyFont="1"/>
    <xf numFmtId="0" fontId="52" fillId="0" borderId="81" xfId="143" applyFont="1" applyBorder="1" applyAlignment="1">
      <alignment horizontal="left" vertical="center"/>
    </xf>
    <xf numFmtId="169" fontId="52" fillId="0" borderId="6" xfId="143" applyNumberFormat="1" applyFont="1" applyFill="1" applyBorder="1" applyAlignment="1">
      <alignment horizontal="right" vertical="center"/>
    </xf>
    <xf numFmtId="169" fontId="52" fillId="0" borderId="82" xfId="143" applyNumberFormat="1" applyFont="1" applyFill="1" applyBorder="1" applyAlignment="1">
      <alignment horizontal="right" vertical="center"/>
    </xf>
    <xf numFmtId="0" fontId="36" fillId="0" borderId="81" xfId="143" applyFont="1" applyFill="1" applyBorder="1" applyAlignment="1">
      <alignment horizontal="left" vertical="center" indent="1"/>
    </xf>
    <xf numFmtId="0" fontId="52" fillId="0" borderId="83" xfId="143" applyFont="1" applyBorder="1" applyAlignment="1">
      <alignment horizontal="left" vertical="center"/>
    </xf>
    <xf numFmtId="169" fontId="52" fillId="0" borderId="84" xfId="143" applyNumberFormat="1" applyFont="1" applyFill="1" applyBorder="1" applyAlignment="1">
      <alignment horizontal="right" vertical="center"/>
    </xf>
    <xf numFmtId="169" fontId="52" fillId="0" borderId="85" xfId="143" applyNumberFormat="1" applyFont="1" applyFill="1" applyBorder="1" applyAlignment="1">
      <alignment horizontal="right" vertical="center"/>
    </xf>
    <xf numFmtId="0" fontId="15" fillId="0" borderId="0" xfId="143" applyFont="1" applyFill="1" applyBorder="1" applyAlignment="1">
      <alignment horizontal="center"/>
    </xf>
    <xf numFmtId="0" fontId="15" fillId="0" borderId="30" xfId="143" applyFont="1" applyFill="1" applyBorder="1"/>
    <xf numFmtId="0" fontId="15" fillId="0" borderId="40" xfId="143" applyFont="1" applyFill="1" applyBorder="1" applyAlignment="1" applyProtection="1">
      <alignment horizontal="center"/>
    </xf>
    <xf numFmtId="175" fontId="15" fillId="0" borderId="40" xfId="143" applyNumberFormat="1" applyFont="1" applyFill="1" applyBorder="1" applyAlignment="1">
      <alignment horizontal="center"/>
    </xf>
    <xf numFmtId="175" fontId="15" fillId="0" borderId="72" xfId="143" applyNumberFormat="1" applyFont="1" applyFill="1" applyBorder="1" applyAlignment="1">
      <alignment horizontal="center"/>
    </xf>
    <xf numFmtId="0" fontId="15" fillId="0" borderId="8" xfId="143" quotePrefix="1" applyFont="1" applyFill="1" applyBorder="1" applyAlignment="1">
      <alignment horizontal="left"/>
    </xf>
    <xf numFmtId="175" fontId="15" fillId="0" borderId="0" xfId="143" applyNumberFormat="1" applyFont="1" applyFill="1" applyBorder="1" applyAlignment="1">
      <alignment horizontal="center"/>
    </xf>
    <xf numFmtId="175" fontId="15" fillId="0" borderId="3" xfId="143" applyNumberFormat="1" applyFont="1" applyFill="1" applyBorder="1" applyAlignment="1">
      <alignment horizontal="center"/>
    </xf>
    <xf numFmtId="0" fontId="15" fillId="0" borderId="5" xfId="143" applyFont="1" applyFill="1" applyBorder="1"/>
    <xf numFmtId="0" fontId="15" fillId="0" borderId="25" xfId="143" applyFont="1" applyFill="1" applyBorder="1" applyAlignment="1" applyProtection="1">
      <alignment horizontal="center"/>
    </xf>
    <xf numFmtId="0" fontId="15" fillId="0" borderId="49" xfId="143" applyFont="1" applyFill="1" applyBorder="1" applyAlignment="1" applyProtection="1">
      <alignment horizontal="center"/>
    </xf>
    <xf numFmtId="0" fontId="15" fillId="0" borderId="53" xfId="143" quotePrefix="1" applyFont="1" applyFill="1" applyBorder="1" applyAlignment="1" applyProtection="1">
      <alignment horizontal="center"/>
    </xf>
    <xf numFmtId="175" fontId="15" fillId="0" borderId="24" xfId="143" applyNumberFormat="1" applyFont="1" applyFill="1" applyBorder="1" applyAlignment="1" applyProtection="1">
      <alignment horizontal="right"/>
    </xf>
    <xf numFmtId="175" fontId="15" fillId="0" borderId="53" xfId="143" applyNumberFormat="1" applyFont="1" applyFill="1" applyBorder="1" applyAlignment="1" applyProtection="1">
      <alignment horizontal="center"/>
    </xf>
    <xf numFmtId="175" fontId="15" fillId="0" borderId="27" xfId="143" applyNumberFormat="1" applyFont="1" applyFill="1" applyBorder="1" applyAlignment="1" applyProtection="1">
      <alignment horizontal="center"/>
    </xf>
    <xf numFmtId="171" fontId="10" fillId="0" borderId="68" xfId="143" applyNumberFormat="1" applyFont="1" applyFill="1" applyBorder="1" applyAlignment="1" applyProtection="1">
      <alignment horizontal="left"/>
    </xf>
    <xf numFmtId="168" fontId="10" fillId="0" borderId="26" xfId="143" applyNumberFormat="1" applyFont="1" applyFill="1" applyBorder="1" applyProtection="1"/>
    <xf numFmtId="168" fontId="10" fillId="0" borderId="24" xfId="143" applyNumberFormat="1" applyFont="1" applyFill="1" applyBorder="1" applyProtection="1"/>
    <xf numFmtId="168" fontId="10" fillId="0" borderId="23" xfId="143" applyNumberFormat="1" applyFont="1" applyFill="1" applyBorder="1" applyProtection="1"/>
    <xf numFmtId="175" fontId="37" fillId="0" borderId="24" xfId="143" applyNumberFormat="1" applyFont="1" applyFill="1" applyBorder="1" applyAlignment="1" applyProtection="1">
      <alignment horizontal="left"/>
    </xf>
    <xf numFmtId="175" fontId="37" fillId="0" borderId="24" xfId="143" quotePrefix="1" applyNumberFormat="1" applyFont="1" applyFill="1" applyBorder="1" applyAlignment="1" applyProtection="1"/>
    <xf numFmtId="168" fontId="10" fillId="0" borderId="7" xfId="143" applyNumberFormat="1" applyFont="1" applyFill="1" applyBorder="1" applyProtection="1"/>
    <xf numFmtId="171" fontId="10" fillId="0" borderId="8" xfId="143" quotePrefix="1" applyNumberFormat="1" applyFont="1" applyFill="1" applyBorder="1" applyAlignment="1" applyProtection="1">
      <alignment horizontal="left"/>
    </xf>
    <xf numFmtId="168" fontId="10" fillId="0" borderId="0" xfId="143" applyNumberFormat="1" applyFont="1" applyFill="1" applyBorder="1" applyProtection="1"/>
    <xf numFmtId="168" fontId="10" fillId="0" borderId="3" xfId="143" applyNumberFormat="1" applyFont="1" applyFill="1" applyBorder="1" applyProtection="1"/>
    <xf numFmtId="168" fontId="10" fillId="0" borderId="41" xfId="143" applyNumberFormat="1" applyFont="1" applyFill="1" applyBorder="1" applyProtection="1"/>
    <xf numFmtId="175" fontId="10" fillId="0" borderId="3" xfId="143" applyNumberFormat="1" applyFont="1" applyFill="1" applyBorder="1" applyProtection="1"/>
    <xf numFmtId="168" fontId="10" fillId="0" borderId="52" xfId="143" applyNumberFormat="1" applyFont="1" applyFill="1" applyBorder="1" applyProtection="1"/>
    <xf numFmtId="171" fontId="10" fillId="0" borderId="8" xfId="143" applyNumberFormat="1" applyFont="1" applyFill="1" applyBorder="1" applyAlignment="1" applyProtection="1">
      <alignment horizontal="left"/>
    </xf>
    <xf numFmtId="175" fontId="37" fillId="0" borderId="24" xfId="143" quotePrefix="1" applyNumberFormat="1" applyFont="1" applyFill="1" applyBorder="1" applyAlignment="1" applyProtection="1">
      <alignment horizontal="left"/>
    </xf>
    <xf numFmtId="168" fontId="54" fillId="0" borderId="0" xfId="143" applyNumberFormat="1" applyFont="1" applyFill="1" applyBorder="1" applyProtection="1"/>
    <xf numFmtId="168" fontId="54" fillId="0" borderId="3" xfId="143" applyNumberFormat="1" applyFont="1" applyFill="1" applyBorder="1" applyProtection="1"/>
    <xf numFmtId="168" fontId="54" fillId="0" borderId="52" xfId="143" applyNumberFormat="1" applyFont="1" applyFill="1" applyBorder="1" applyProtection="1"/>
    <xf numFmtId="0" fontId="10" fillId="0" borderId="3" xfId="143" applyFont="1" applyFill="1" applyBorder="1"/>
    <xf numFmtId="175" fontId="22" fillId="0" borderId="3" xfId="143" quotePrefix="1" applyNumberFormat="1" applyFont="1" applyFill="1" applyBorder="1" applyAlignment="1" applyProtection="1">
      <alignment horizontal="left"/>
    </xf>
    <xf numFmtId="175" fontId="37" fillId="0" borderId="3" xfId="143" applyNumberFormat="1" applyFont="1" applyFill="1" applyBorder="1" applyAlignment="1" applyProtection="1">
      <alignment horizontal="left"/>
    </xf>
    <xf numFmtId="175" fontId="37" fillId="0" borderId="3" xfId="143" quotePrefix="1" applyNumberFormat="1" applyFont="1" applyFill="1" applyBorder="1" applyAlignment="1" applyProtection="1">
      <alignment horizontal="left"/>
    </xf>
    <xf numFmtId="175" fontId="10" fillId="0" borderId="24" xfId="143" applyNumberFormat="1" applyFont="1" applyFill="1" applyBorder="1" applyProtection="1"/>
    <xf numFmtId="169" fontId="10" fillId="0" borderId="52" xfId="143" applyNumberFormat="1" applyFont="1" applyFill="1" applyBorder="1" applyProtection="1"/>
    <xf numFmtId="171" fontId="10" fillId="0" borderId="5" xfId="143" quotePrefix="1" applyNumberFormat="1" applyFont="1" applyFill="1" applyBorder="1" applyAlignment="1" applyProtection="1">
      <alignment horizontal="left"/>
    </xf>
    <xf numFmtId="168" fontId="10" fillId="0" borderId="49" xfId="143" applyNumberFormat="1" applyFont="1" applyFill="1" applyBorder="1" applyProtection="1"/>
    <xf numFmtId="168" fontId="10" fillId="0" borderId="53" xfId="143" applyNumberFormat="1" applyFont="1" applyFill="1" applyBorder="1" applyProtection="1"/>
    <xf numFmtId="168" fontId="10" fillId="0" borderId="25" xfId="143" applyNumberFormat="1" applyFont="1" applyFill="1" applyBorder="1" applyProtection="1"/>
    <xf numFmtId="168" fontId="10" fillId="0" borderId="27" xfId="143" applyNumberFormat="1" applyFont="1" applyFill="1" applyBorder="1" applyProtection="1"/>
    <xf numFmtId="171" fontId="10" fillId="0" borderId="16" xfId="143" applyNumberFormat="1" applyFont="1" applyFill="1" applyBorder="1" applyAlignment="1" applyProtection="1">
      <alignment horizontal="left"/>
    </xf>
    <xf numFmtId="168" fontId="10" fillId="0" borderId="28" xfId="143" applyNumberFormat="1" applyFont="1" applyFill="1" applyBorder="1" applyProtection="1"/>
    <xf numFmtId="168" fontId="10" fillId="0" borderId="55" xfId="143" applyNumberFormat="1" applyFont="1" applyFill="1" applyBorder="1" applyProtection="1"/>
    <xf numFmtId="168" fontId="10" fillId="0" borderId="56" xfId="143" applyNumberFormat="1" applyFont="1" applyFill="1" applyBorder="1" applyProtection="1"/>
    <xf numFmtId="168" fontId="10" fillId="0" borderId="57" xfId="143" applyNumberFormat="1" applyFont="1" applyFill="1" applyBorder="1" applyProtection="1"/>
    <xf numFmtId="0" fontId="10" fillId="0" borderId="0" xfId="143" quotePrefix="1" applyFont="1" applyFill="1" applyBorder="1" applyAlignment="1">
      <alignment horizontal="left"/>
    </xf>
    <xf numFmtId="168" fontId="10" fillId="0" borderId="0" xfId="143" applyNumberFormat="1" applyFont="1" applyFill="1" applyBorder="1" applyAlignment="1">
      <alignment horizontal="right"/>
    </xf>
    <xf numFmtId="168" fontId="55" fillId="0" borderId="0" xfId="143" applyNumberFormat="1" applyFont="1" applyFill="1" applyBorder="1" applyProtection="1"/>
    <xf numFmtId="175" fontId="55" fillId="0" borderId="0" xfId="143" applyNumberFormat="1" applyFont="1" applyFill="1" applyBorder="1" applyAlignment="1" applyProtection="1">
      <alignment horizontal="left"/>
    </xf>
    <xf numFmtId="0" fontId="55" fillId="0" borderId="0" xfId="143" applyFont="1" applyFill="1" applyBorder="1" applyAlignment="1" applyProtection="1">
      <alignment horizontal="left"/>
    </xf>
    <xf numFmtId="0" fontId="56" fillId="0" borderId="0" xfId="143" applyFont="1" applyFill="1" applyBorder="1" applyAlignment="1" applyProtection="1">
      <alignment horizontal="left"/>
    </xf>
    <xf numFmtId="0" fontId="57" fillId="0" borderId="0" xfId="143" quotePrefix="1" applyFont="1" applyFill="1" applyBorder="1" applyAlignment="1">
      <alignment horizontal="left"/>
    </xf>
    <xf numFmtId="171" fontId="10" fillId="0" borderId="0" xfId="143" applyNumberFormat="1" applyFont="1" applyFill="1" applyBorder="1" applyAlignment="1" applyProtection="1">
      <alignment horizontal="left"/>
    </xf>
    <xf numFmtId="171" fontId="18" fillId="0" borderId="0" xfId="143" quotePrefix="1" applyNumberFormat="1" applyFont="1" applyFill="1" applyBorder="1" applyAlignment="1" applyProtection="1">
      <alignment horizontal="left"/>
    </xf>
    <xf numFmtId="0" fontId="17" fillId="0" borderId="0" xfId="143" applyFont="1" applyFill="1" applyBorder="1"/>
    <xf numFmtId="172" fontId="17" fillId="0" borderId="0" xfId="143" applyNumberFormat="1" applyFont="1" applyFill="1" applyBorder="1" applyAlignment="1" applyProtection="1">
      <alignment horizontal="right"/>
    </xf>
    <xf numFmtId="172" fontId="17" fillId="0" borderId="0" xfId="143" applyNumberFormat="1" applyFont="1" applyFill="1" applyBorder="1" applyProtection="1"/>
    <xf numFmtId="168" fontId="17" fillId="0" borderId="0" xfId="143" applyNumberFormat="1" applyFont="1" applyFill="1" applyBorder="1" applyProtection="1"/>
    <xf numFmtId="175" fontId="17" fillId="0" borderId="0" xfId="143" applyNumberFormat="1" applyFont="1" applyFill="1" applyBorder="1" applyProtection="1"/>
    <xf numFmtId="172" fontId="17" fillId="0" borderId="0" xfId="143" applyNumberFormat="1" applyFont="1" applyFill="1" applyBorder="1" applyAlignment="1">
      <alignment horizontal="right"/>
    </xf>
    <xf numFmtId="172" fontId="17" fillId="0" borderId="0" xfId="143" applyNumberFormat="1" applyFont="1" applyFill="1" applyBorder="1"/>
    <xf numFmtId="171" fontId="17" fillId="0" borderId="0" xfId="143" applyNumberFormat="1" applyFont="1" applyFill="1" applyBorder="1" applyAlignment="1" applyProtection="1">
      <alignment horizontal="left"/>
    </xf>
    <xf numFmtId="169" fontId="10" fillId="0" borderId="0" xfId="143" applyNumberFormat="1" applyFont="1" applyFill="1"/>
    <xf numFmtId="175" fontId="15" fillId="0" borderId="40" xfId="143" applyNumberFormat="1" applyFont="1" applyFill="1" applyBorder="1" applyAlignment="1" applyProtection="1">
      <alignment horizontal="center"/>
    </xf>
    <xf numFmtId="175" fontId="15" fillId="0" borderId="72" xfId="143" applyNumberFormat="1" applyFont="1" applyFill="1" applyBorder="1" applyAlignment="1" applyProtection="1">
      <alignment horizontal="center"/>
    </xf>
    <xf numFmtId="0" fontId="15" fillId="0" borderId="8" xfId="143" applyFont="1" applyFill="1" applyBorder="1"/>
    <xf numFmtId="175" fontId="15" fillId="0" borderId="0" xfId="143" quotePrefix="1" applyNumberFormat="1" applyFont="1" applyFill="1" applyBorder="1" applyAlignment="1" applyProtection="1">
      <alignment horizontal="center"/>
    </xf>
    <xf numFmtId="0" fontId="15" fillId="0" borderId="0" xfId="143" applyFont="1" applyFill="1" applyBorder="1" applyAlignment="1" applyProtection="1">
      <alignment horizontal="center"/>
    </xf>
    <xf numFmtId="0" fontId="15" fillId="0" borderId="0" xfId="143" quotePrefix="1" applyFont="1" applyFill="1" applyBorder="1" applyAlignment="1" applyProtection="1">
      <alignment horizontal="center"/>
    </xf>
    <xf numFmtId="0" fontId="15" fillId="0" borderId="3" xfId="143" quotePrefix="1" applyFont="1" applyFill="1" applyBorder="1" applyAlignment="1" applyProtection="1">
      <alignment horizontal="center"/>
    </xf>
    <xf numFmtId="0" fontId="15" fillId="0" borderId="41" xfId="143" applyFont="1" applyFill="1" applyBorder="1" applyAlignment="1" applyProtection="1">
      <alignment horizontal="center"/>
    </xf>
    <xf numFmtId="175" fontId="15" fillId="0" borderId="51" xfId="143" applyNumberFormat="1" applyFont="1" applyFill="1" applyBorder="1" applyAlignment="1" applyProtection="1">
      <alignment horizontal="right"/>
    </xf>
    <xf numFmtId="175" fontId="15" fillId="0" borderId="3" xfId="143" applyNumberFormat="1" applyFont="1" applyFill="1" applyBorder="1" applyAlignment="1" applyProtection="1">
      <alignment horizontal="center"/>
    </xf>
    <xf numFmtId="175" fontId="15" fillId="0" borderId="52" xfId="143" applyNumberFormat="1" applyFont="1" applyFill="1" applyBorder="1" applyAlignment="1" applyProtection="1">
      <alignment horizontal="center"/>
    </xf>
    <xf numFmtId="175" fontId="22" fillId="0" borderId="24" xfId="143" applyNumberFormat="1" applyFont="1" applyFill="1" applyBorder="1" applyProtection="1"/>
    <xf numFmtId="175" fontId="22" fillId="0" borderId="24" xfId="143" quotePrefix="1" applyNumberFormat="1" applyFont="1" applyFill="1" applyBorder="1" applyAlignment="1" applyProtection="1">
      <alignment horizontal="left"/>
    </xf>
    <xf numFmtId="175" fontId="22" fillId="0" borderId="3" xfId="143" applyNumberFormat="1" applyFont="1" applyFill="1" applyBorder="1" applyProtection="1"/>
    <xf numFmtId="171" fontId="10" fillId="0" borderId="68" xfId="143" quotePrefix="1" applyNumberFormat="1" applyFont="1" applyFill="1" applyBorder="1" applyAlignment="1" applyProtection="1">
      <alignment horizontal="left"/>
    </xf>
    <xf numFmtId="171" fontId="15" fillId="0" borderId="8" xfId="143" applyNumberFormat="1" applyFont="1" applyFill="1" applyBorder="1" applyAlignment="1" applyProtection="1">
      <alignment horizontal="left"/>
    </xf>
    <xf numFmtId="168" fontId="15" fillId="0" borderId="0" xfId="143" applyNumberFormat="1" applyFont="1" applyFill="1" applyBorder="1" applyProtection="1"/>
    <xf numFmtId="168" fontId="15" fillId="0" borderId="3" xfId="143" applyNumberFormat="1" applyFont="1" applyFill="1" applyBorder="1" applyProtection="1"/>
    <xf numFmtId="168" fontId="15" fillId="0" borderId="41" xfId="143" applyNumberFormat="1" applyFont="1" applyFill="1" applyBorder="1" applyProtection="1"/>
    <xf numFmtId="175" fontId="21" fillId="0" borderId="3" xfId="143" applyNumberFormat="1" applyFont="1" applyFill="1" applyBorder="1" applyProtection="1"/>
    <xf numFmtId="168" fontId="15" fillId="0" borderId="52" xfId="143" applyNumberFormat="1" applyFont="1" applyFill="1" applyBorder="1" applyProtection="1"/>
    <xf numFmtId="0" fontId="10" fillId="0" borderId="24" xfId="143" applyFont="1" applyFill="1" applyBorder="1"/>
    <xf numFmtId="175" fontId="22" fillId="0" borderId="55" xfId="143" applyNumberFormat="1" applyFont="1" applyFill="1" applyBorder="1" applyProtection="1"/>
    <xf numFmtId="0" fontId="10" fillId="0" borderId="55" xfId="143" applyFont="1" applyFill="1" applyBorder="1"/>
    <xf numFmtId="171" fontId="18" fillId="0" borderId="0" xfId="143" applyNumberFormat="1" applyFont="1" applyFill="1" applyBorder="1" applyAlignment="1" applyProtection="1">
      <alignment horizontal="left"/>
    </xf>
    <xf numFmtId="168" fontId="58" fillId="0" borderId="0" xfId="143" applyNumberFormat="1" applyFont="1" applyFill="1" applyBorder="1" applyProtection="1"/>
    <xf numFmtId="0" fontId="18" fillId="0" borderId="0" xfId="143" quotePrefix="1" applyFont="1" applyFill="1" applyBorder="1" applyAlignment="1"/>
    <xf numFmtId="168" fontId="17" fillId="0" borderId="0" xfId="143" applyNumberFormat="1" applyFont="1" applyFill="1" applyBorder="1" applyAlignment="1">
      <alignment horizontal="right"/>
    </xf>
    <xf numFmtId="168" fontId="17" fillId="0" borderId="0" xfId="143" applyNumberFormat="1" applyFont="1" applyFill="1" applyBorder="1"/>
    <xf numFmtId="0" fontId="17" fillId="0" borderId="0" xfId="143" quotePrefix="1" applyFont="1" applyFill="1" applyBorder="1" applyAlignment="1">
      <alignment horizontal="left"/>
    </xf>
    <xf numFmtId="175" fontId="15" fillId="0" borderId="0" xfId="143" applyNumberFormat="1" applyFont="1" applyFill="1" applyBorder="1" applyAlignment="1">
      <alignment horizontal="centerContinuous"/>
    </xf>
    <xf numFmtId="175" fontId="15" fillId="0" borderId="3" xfId="143" applyNumberFormat="1" applyFont="1" applyFill="1" applyBorder="1" applyAlignment="1">
      <alignment horizontal="centerContinuous"/>
    </xf>
    <xf numFmtId="175" fontId="15" fillId="0" borderId="26" xfId="143" quotePrefix="1" applyNumberFormat="1" applyFont="1" applyFill="1" applyBorder="1" applyAlignment="1" applyProtection="1">
      <alignment horizontal="centerContinuous"/>
    </xf>
    <xf numFmtId="175" fontId="15" fillId="0" borderId="26" xfId="143" quotePrefix="1" applyNumberFormat="1" applyFont="1" applyFill="1" applyBorder="1" applyAlignment="1" applyProtection="1">
      <alignment horizontal="center"/>
    </xf>
    <xf numFmtId="0" fontId="15" fillId="0" borderId="7" xfId="143" quotePrefix="1" applyFont="1" applyFill="1" applyBorder="1" applyAlignment="1" applyProtection="1">
      <alignment horizontal="centerContinuous"/>
    </xf>
    <xf numFmtId="168" fontId="10" fillId="0" borderId="68" xfId="143" quotePrefix="1" applyNumberFormat="1" applyFont="1" applyFill="1" applyBorder="1" applyAlignment="1" applyProtection="1">
      <alignment horizontal="left"/>
    </xf>
    <xf numFmtId="168" fontId="10" fillId="0" borderId="8" xfId="143" applyNumberFormat="1" applyFont="1" applyFill="1" applyBorder="1" applyAlignment="1" applyProtection="1">
      <alignment horizontal="left"/>
    </xf>
    <xf numFmtId="168" fontId="15" fillId="0" borderId="68" xfId="143" quotePrefix="1" applyNumberFormat="1" applyFont="1" applyFill="1" applyBorder="1" applyAlignment="1" applyProtection="1">
      <alignment horizontal="left"/>
    </xf>
    <xf numFmtId="168" fontId="15" fillId="0" borderId="26" xfId="143" applyNumberFormat="1" applyFont="1" applyFill="1" applyBorder="1" applyProtection="1"/>
    <xf numFmtId="168" fontId="15" fillId="0" borderId="24" xfId="143" applyNumberFormat="1" applyFont="1" applyFill="1" applyBorder="1" applyProtection="1"/>
    <xf numFmtId="168" fontId="15" fillId="0" borderId="23" xfId="143" applyNumberFormat="1" applyFont="1" applyFill="1" applyBorder="1" applyProtection="1"/>
    <xf numFmtId="175" fontId="21" fillId="0" borderId="24" xfId="143" applyNumberFormat="1" applyFont="1" applyFill="1" applyBorder="1" applyProtection="1"/>
    <xf numFmtId="168" fontId="15" fillId="0" borderId="7" xfId="143" applyNumberFormat="1" applyFont="1" applyFill="1" applyBorder="1" applyProtection="1"/>
    <xf numFmtId="171" fontId="10" fillId="0" borderId="8" xfId="143" applyNumberFormat="1" applyFont="1" applyFill="1" applyBorder="1" applyAlignment="1" applyProtection="1">
      <alignment horizontal="left" indent="3"/>
    </xf>
    <xf numFmtId="175" fontId="22" fillId="0" borderId="53" xfId="143" applyNumberFormat="1" applyFont="1" applyFill="1" applyBorder="1" applyProtection="1"/>
    <xf numFmtId="168" fontId="10" fillId="0" borderId="16" xfId="143" applyNumberFormat="1" applyFont="1" applyFill="1" applyBorder="1" applyAlignment="1" applyProtection="1">
      <alignment horizontal="left"/>
    </xf>
    <xf numFmtId="168" fontId="10" fillId="0" borderId="0" xfId="143" applyNumberFormat="1" applyFont="1"/>
    <xf numFmtId="168" fontId="10" fillId="0" borderId="0" xfId="143" applyNumberFormat="1" applyFont="1" applyFill="1" applyBorder="1" applyAlignment="1">
      <alignment horizontal="center"/>
    </xf>
    <xf numFmtId="175" fontId="15" fillId="0" borderId="40" xfId="143" applyNumberFormat="1" applyFont="1" applyFill="1" applyBorder="1" applyAlignment="1">
      <alignment horizontal="centerContinuous"/>
    </xf>
    <xf numFmtId="175" fontId="15" fillId="0" borderId="72" xfId="143" applyNumberFormat="1" applyFont="1" applyFill="1" applyBorder="1" applyAlignment="1">
      <alignment horizontal="centerContinuous"/>
    </xf>
    <xf numFmtId="2" fontId="10" fillId="0" borderId="0" xfId="143" applyNumberFormat="1" applyFont="1" applyFill="1"/>
    <xf numFmtId="169" fontId="15" fillId="0" borderId="30" xfId="143" applyNumberFormat="1" applyFont="1" applyFill="1" applyBorder="1" applyAlignment="1" applyProtection="1">
      <alignment horizontal="left"/>
    </xf>
    <xf numFmtId="0" fontId="15" fillId="0" borderId="29" xfId="143" applyFont="1" applyBorder="1" applyAlignment="1" applyProtection="1">
      <alignment horizontal="center"/>
    </xf>
    <xf numFmtId="175" fontId="15" fillId="0" borderId="29" xfId="143" applyNumberFormat="1" applyFont="1" applyBorder="1" applyAlignment="1">
      <alignment horizontal="center"/>
    </xf>
    <xf numFmtId="175" fontId="15" fillId="0" borderId="29" xfId="143" applyNumberFormat="1" applyFont="1" applyFill="1" applyBorder="1" applyAlignment="1">
      <alignment horizontal="center"/>
    </xf>
    <xf numFmtId="169" fontId="15" fillId="0" borderId="8" xfId="143" applyNumberFormat="1" applyFont="1" applyFill="1" applyBorder="1" applyAlignment="1" applyProtection="1">
      <alignment horizontal="left"/>
    </xf>
    <xf numFmtId="175" fontId="15" fillId="0" borderId="2" xfId="143" applyNumberFormat="1" applyFont="1" applyBorder="1" applyAlignment="1">
      <alignment horizontal="center"/>
    </xf>
    <xf numFmtId="175" fontId="15" fillId="0" borderId="2" xfId="143" applyNumberFormat="1" applyFont="1" applyFill="1" applyBorder="1" applyAlignment="1">
      <alignment horizontal="center"/>
    </xf>
    <xf numFmtId="169" fontId="15" fillId="0" borderId="8" xfId="143" applyNumberFormat="1" applyFont="1" applyFill="1" applyBorder="1" applyAlignment="1">
      <alignment horizontal="left"/>
    </xf>
    <xf numFmtId="169" fontId="15" fillId="0" borderId="4" xfId="196" quotePrefix="1" applyNumberFormat="1" applyFont="1" applyFill="1" applyBorder="1" applyAlignment="1">
      <alignment horizontal="center"/>
    </xf>
    <xf numFmtId="169" fontId="15" fillId="0" borderId="4" xfId="196" applyNumberFormat="1" applyFont="1" applyFill="1" applyBorder="1" applyAlignment="1">
      <alignment horizontal="right"/>
    </xf>
    <xf numFmtId="2" fontId="15" fillId="0" borderId="4" xfId="196" applyNumberFormat="1" applyFont="1" applyFill="1" applyBorder="1" applyAlignment="1">
      <alignment horizontal="right"/>
    </xf>
    <xf numFmtId="2" fontId="15" fillId="0" borderId="11" xfId="196" applyNumberFormat="1" applyFont="1" applyFill="1" applyBorder="1" applyAlignment="1">
      <alignment horizontal="right"/>
    </xf>
    <xf numFmtId="169" fontId="15" fillId="0" borderId="0" xfId="143" applyNumberFormat="1" applyFont="1" applyFill="1" applyAlignment="1">
      <alignment horizontal="center"/>
    </xf>
    <xf numFmtId="169" fontId="15" fillId="0" borderId="0" xfId="143" applyNumberFormat="1" applyFont="1" applyFill="1" applyBorder="1" applyAlignment="1">
      <alignment horizontal="center"/>
    </xf>
    <xf numFmtId="169" fontId="10" fillId="0" borderId="68" xfId="143" applyNumberFormat="1" applyFont="1" applyFill="1" applyBorder="1" applyAlignment="1" applyProtection="1">
      <alignment horizontal="left"/>
    </xf>
    <xf numFmtId="169" fontId="10" fillId="0" borderId="4" xfId="1" applyNumberFormat="1" applyFont="1" applyFill="1" applyBorder="1"/>
    <xf numFmtId="169" fontId="10" fillId="0" borderId="11" xfId="1" applyNumberFormat="1" applyFont="1" applyFill="1" applyBorder="1"/>
    <xf numFmtId="169" fontId="10" fillId="0" borderId="0" xfId="143" applyNumberFormat="1" applyFont="1" applyFill="1" applyBorder="1" applyAlignment="1" applyProtection="1">
      <alignment horizontal="left" vertical="center"/>
    </xf>
    <xf numFmtId="169" fontId="10" fillId="0" borderId="0" xfId="143" applyNumberFormat="1" applyFont="1" applyFill="1" applyBorder="1"/>
    <xf numFmtId="169" fontId="10" fillId="0" borderId="5" xfId="143" applyNumberFormat="1" applyFont="1" applyFill="1" applyBorder="1" applyAlignment="1" applyProtection="1">
      <alignment horizontal="left"/>
    </xf>
    <xf numFmtId="169" fontId="10" fillId="0" borderId="6" xfId="1" applyNumberFormat="1" applyFont="1" applyFill="1" applyBorder="1"/>
    <xf numFmtId="169" fontId="10" fillId="0" borderId="21" xfId="1" applyNumberFormat="1" applyFont="1" applyFill="1" applyBorder="1"/>
    <xf numFmtId="169" fontId="10" fillId="0" borderId="8" xfId="143" applyNumberFormat="1" applyFont="1" applyFill="1" applyBorder="1" applyAlignment="1" applyProtection="1">
      <alignment horizontal="left"/>
    </xf>
    <xf numFmtId="169" fontId="10" fillId="0" borderId="2" xfId="1" applyNumberFormat="1" applyFont="1" applyFill="1" applyBorder="1"/>
    <xf numFmtId="169" fontId="10" fillId="0" borderId="9" xfId="1" applyNumberFormat="1" applyFont="1" applyFill="1" applyBorder="1"/>
    <xf numFmtId="169" fontId="15" fillId="0" borderId="37" xfId="143" applyNumberFormat="1" applyFont="1" applyFill="1" applyBorder="1" applyAlignment="1" applyProtection="1">
      <alignment horizontal="left"/>
    </xf>
    <xf numFmtId="169" fontId="15" fillId="0" borderId="38" xfId="1" applyNumberFormat="1" applyFont="1" applyFill="1" applyBorder="1"/>
    <xf numFmtId="169" fontId="15" fillId="0" borderId="39" xfId="1" applyNumberFormat="1" applyFont="1" applyFill="1" applyBorder="1"/>
    <xf numFmtId="169" fontId="15" fillId="0" borderId="0" xfId="143" applyNumberFormat="1" applyFont="1" applyFill="1" applyBorder="1" applyAlignment="1" applyProtection="1">
      <alignment horizontal="left" vertical="center"/>
    </xf>
    <xf numFmtId="169" fontId="10" fillId="0" borderId="0" xfId="143" applyNumberFormat="1" applyFont="1" applyFill="1" applyBorder="1" applyAlignment="1" applyProtection="1">
      <alignment horizontal="left"/>
    </xf>
    <xf numFmtId="169" fontId="15" fillId="0" borderId="0" xfId="196" applyNumberFormat="1" applyFont="1" applyFill="1" applyBorder="1"/>
    <xf numFmtId="2" fontId="15" fillId="0" borderId="0" xfId="196" applyNumberFormat="1" applyFont="1" applyFill="1" applyBorder="1"/>
    <xf numFmtId="2" fontId="10" fillId="0" borderId="0" xfId="196" applyNumberFormat="1" applyFont="1" applyFill="1" applyBorder="1"/>
    <xf numFmtId="169" fontId="15" fillId="0" borderId="0" xfId="143" applyNumberFormat="1" applyFont="1" applyFill="1" applyBorder="1" applyAlignment="1" applyProtection="1">
      <alignment horizontal="left"/>
    </xf>
    <xf numFmtId="169" fontId="15" fillId="0" borderId="0" xfId="143" applyNumberFormat="1" applyFont="1" applyFill="1"/>
    <xf numFmtId="0" fontId="10" fillId="0" borderId="0" xfId="143" applyFont="1" applyFill="1" applyBorder="1" applyAlignment="1">
      <alignment horizontal="left"/>
    </xf>
    <xf numFmtId="169" fontId="17" fillId="0" borderId="0" xfId="143" applyNumberFormat="1" applyFont="1" applyFill="1"/>
    <xf numFmtId="2" fontId="17" fillId="0" borderId="0" xfId="143" applyNumberFormat="1" applyFont="1" applyFill="1"/>
    <xf numFmtId="2" fontId="17" fillId="0" borderId="0" xfId="196" applyNumberFormat="1" applyFont="1" applyFill="1" applyBorder="1"/>
    <xf numFmtId="169" fontId="17" fillId="0" borderId="0" xfId="143" applyNumberFormat="1" applyFont="1" applyFill="1" applyBorder="1"/>
    <xf numFmtId="0" fontId="15" fillId="0" borderId="0" xfId="143" applyFont="1" applyFill="1"/>
    <xf numFmtId="0" fontId="15" fillId="0" borderId="30" xfId="143" applyFont="1" applyFill="1" applyBorder="1" applyAlignment="1">
      <alignment horizontal="center"/>
    </xf>
    <xf numFmtId="0" fontId="15" fillId="0" borderId="8" xfId="143" applyFont="1" applyFill="1" applyBorder="1" applyAlignment="1">
      <alignment horizontal="left"/>
    </xf>
    <xf numFmtId="0" fontId="10" fillId="0" borderId="8" xfId="143" applyFont="1" applyFill="1" applyBorder="1" applyAlignment="1">
      <alignment horizontal="center"/>
    </xf>
    <xf numFmtId="0" fontId="15" fillId="0" borderId="3" xfId="143" applyFont="1" applyFill="1" applyBorder="1" applyAlignment="1">
      <alignment horizontal="center"/>
    </xf>
    <xf numFmtId="0" fontId="15" fillId="0" borderId="2" xfId="143" applyFont="1" applyFill="1" applyBorder="1" applyAlignment="1">
      <alignment horizontal="center"/>
    </xf>
    <xf numFmtId="0" fontId="15" fillId="0" borderId="9" xfId="143" applyFont="1" applyFill="1" applyBorder="1" applyAlignment="1">
      <alignment horizontal="center"/>
    </xf>
    <xf numFmtId="0" fontId="15" fillId="0" borderId="68" xfId="143" applyFont="1" applyFill="1" applyBorder="1"/>
    <xf numFmtId="169" fontId="15" fillId="0" borderId="24" xfId="112" applyNumberFormat="1" applyFont="1" applyFill="1" applyBorder="1"/>
    <xf numFmtId="169" fontId="15" fillId="0" borderId="6" xfId="112" applyNumberFormat="1" applyFont="1" applyFill="1" applyBorder="1"/>
    <xf numFmtId="169" fontId="15" fillId="0" borderId="21" xfId="112" applyNumberFormat="1" applyFont="1" applyFill="1" applyBorder="1" applyAlignment="1">
      <alignment vertical="center"/>
    </xf>
    <xf numFmtId="169" fontId="15" fillId="0" borderId="24" xfId="114" applyNumberFormat="1" applyFont="1" applyFill="1" applyBorder="1"/>
    <xf numFmtId="169" fontId="15" fillId="0" borderId="6" xfId="114" applyNumberFormat="1" applyFont="1" applyFill="1" applyBorder="1"/>
    <xf numFmtId="169" fontId="32" fillId="0" borderId="21" xfId="114" applyNumberFormat="1" applyFont="1" applyFill="1" applyBorder="1" applyAlignment="1">
      <alignment vertical="center"/>
    </xf>
    <xf numFmtId="0" fontId="10" fillId="0" borderId="8" xfId="143" applyFont="1" applyFill="1" applyBorder="1"/>
    <xf numFmtId="169" fontId="10" fillId="0" borderId="51" xfId="112" applyNumberFormat="1" applyFont="1" applyFill="1" applyBorder="1"/>
    <xf numFmtId="169" fontId="10" fillId="0" borderId="1" xfId="112" applyNumberFormat="1" applyFont="1" applyFill="1" applyBorder="1"/>
    <xf numFmtId="169" fontId="10" fillId="0" borderId="2" xfId="112" applyNumberFormat="1" applyFont="1" applyFill="1" applyBorder="1"/>
    <xf numFmtId="169" fontId="40" fillId="0" borderId="9" xfId="112" applyNumberFormat="1" applyFont="1" applyFill="1" applyBorder="1" applyAlignment="1">
      <alignment vertical="center"/>
    </xf>
    <xf numFmtId="169" fontId="10" fillId="0" borderId="51" xfId="114" applyNumberFormat="1" applyFont="1" applyFill="1" applyBorder="1"/>
    <xf numFmtId="169" fontId="10" fillId="0" borderId="1" xfId="114" applyNumberFormat="1" applyFont="1" applyFill="1" applyBorder="1"/>
    <xf numFmtId="169" fontId="10" fillId="0" borderId="2" xfId="114" applyNumberFormat="1" applyFont="1" applyFill="1" applyBorder="1"/>
    <xf numFmtId="169" fontId="40" fillId="0" borderId="9" xfId="114" applyNumberFormat="1" applyFont="1" applyFill="1" applyBorder="1" applyAlignment="1">
      <alignment vertical="center"/>
    </xf>
    <xf numFmtId="169" fontId="10" fillId="0" borderId="3" xfId="112" applyNumberFormat="1" applyFont="1" applyFill="1" applyBorder="1"/>
    <xf numFmtId="169" fontId="10" fillId="0" borderId="3" xfId="114" applyNumberFormat="1" applyFont="1" applyFill="1" applyBorder="1"/>
    <xf numFmtId="169" fontId="10" fillId="0" borderId="53" xfId="114" applyNumberFormat="1" applyFont="1" applyFill="1" applyBorder="1"/>
    <xf numFmtId="169" fontId="10" fillId="0" borderId="4" xfId="114" applyNumberFormat="1" applyFont="1" applyFill="1" applyBorder="1"/>
    <xf numFmtId="169" fontId="10" fillId="0" borderId="53" xfId="112" applyNumberFormat="1" applyFont="1" applyFill="1" applyBorder="1"/>
    <xf numFmtId="169" fontId="10" fillId="0" borderId="4" xfId="112" applyNumberFormat="1" applyFont="1" applyFill="1" applyBorder="1"/>
    <xf numFmtId="169" fontId="10" fillId="0" borderId="3" xfId="114" quotePrefix="1" applyNumberFormat="1" applyFont="1" applyFill="1" applyBorder="1" applyAlignment="1">
      <alignment horizontal="right"/>
    </xf>
    <xf numFmtId="169" fontId="10" fillId="0" borderId="2" xfId="114" quotePrefix="1" applyNumberFormat="1" applyFont="1" applyFill="1" applyBorder="1" applyAlignment="1">
      <alignment horizontal="right"/>
    </xf>
    <xf numFmtId="169" fontId="40" fillId="0" borderId="9" xfId="114" quotePrefix="1" applyNumberFormat="1" applyFont="1" applyFill="1" applyBorder="1" applyAlignment="1">
      <alignment horizontal="right" vertical="center"/>
    </xf>
    <xf numFmtId="169" fontId="10" fillId="0" borderId="2" xfId="114" applyNumberFormat="1" applyFont="1" applyFill="1" applyBorder="1" applyAlignment="1">
      <alignment horizontal="right"/>
    </xf>
    <xf numFmtId="169" fontId="40" fillId="0" borderId="9" xfId="114" applyNumberFormat="1" applyFont="1" applyFill="1" applyBorder="1" applyAlignment="1">
      <alignment horizontal="right" vertical="center"/>
    </xf>
    <xf numFmtId="169" fontId="15" fillId="0" borderId="6" xfId="114" applyNumberFormat="1" applyFont="1" applyFill="1" applyBorder="1" applyAlignment="1">
      <alignment horizontal="right"/>
    </xf>
    <xf numFmtId="169" fontId="32" fillId="0" borderId="21" xfId="114" applyNumberFormat="1" applyFont="1" applyFill="1" applyBorder="1" applyAlignment="1">
      <alignment horizontal="right" vertical="center"/>
    </xf>
    <xf numFmtId="169" fontId="10" fillId="0" borderId="9" xfId="112" applyNumberFormat="1" applyFont="1" applyFill="1" applyBorder="1" applyAlignment="1">
      <alignment vertical="center"/>
    </xf>
    <xf numFmtId="169" fontId="10" fillId="0" borderId="3" xfId="112" quotePrefix="1" applyNumberFormat="1" applyFont="1" applyFill="1" applyBorder="1" applyAlignment="1">
      <alignment horizontal="right"/>
    </xf>
    <xf numFmtId="169" fontId="10" fillId="0" borderId="2" xfId="112" quotePrefix="1" applyNumberFormat="1" applyFont="1" applyFill="1" applyBorder="1" applyAlignment="1">
      <alignment horizontal="right"/>
    </xf>
    <xf numFmtId="169" fontId="10" fillId="0" borderId="9" xfId="112" quotePrefix="1" applyNumberFormat="1" applyFont="1" applyFill="1" applyBorder="1" applyAlignment="1">
      <alignment horizontal="right"/>
    </xf>
    <xf numFmtId="169" fontId="10" fillId="0" borderId="8" xfId="143" applyNumberFormat="1" applyFont="1" applyFill="1" applyBorder="1"/>
    <xf numFmtId="169" fontId="10" fillId="0" borderId="2" xfId="112" applyNumberFormat="1" applyFont="1" applyFill="1" applyBorder="1" applyAlignment="1">
      <alignment horizontal="right"/>
    </xf>
    <xf numFmtId="169" fontId="10" fillId="0" borderId="9" xfId="112" applyNumberFormat="1" applyFont="1" applyFill="1" applyBorder="1" applyAlignment="1">
      <alignment horizontal="right"/>
    </xf>
    <xf numFmtId="0" fontId="15" fillId="0" borderId="16" xfId="143" applyFont="1" applyFill="1" applyBorder="1"/>
    <xf numFmtId="169" fontId="15" fillId="0" borderId="17" xfId="49" applyNumberFormat="1" applyFont="1" applyFill="1" applyBorder="1"/>
    <xf numFmtId="169" fontId="15" fillId="0" borderId="17" xfId="49" applyNumberFormat="1" applyFont="1" applyFill="1" applyBorder="1" applyAlignment="1">
      <alignment horizontal="right"/>
    </xf>
    <xf numFmtId="169" fontId="15" fillId="0" borderId="18" xfId="49" applyNumberFormat="1" applyFont="1" applyFill="1" applyBorder="1" applyAlignment="1">
      <alignment horizontal="right"/>
    </xf>
    <xf numFmtId="171" fontId="10" fillId="0" borderId="0" xfId="143" quotePrefix="1" applyNumberFormat="1" applyFont="1" applyFill="1" applyAlignment="1" applyProtection="1">
      <alignment horizontal="left"/>
    </xf>
    <xf numFmtId="0" fontId="10" fillId="0" borderId="16" xfId="143" applyFont="1" applyFill="1" applyBorder="1"/>
    <xf numFmtId="169" fontId="10" fillId="0" borderId="17" xfId="112" applyNumberFormat="1" applyFont="1" applyFill="1" applyBorder="1"/>
    <xf numFmtId="169" fontId="40" fillId="0" borderId="18" xfId="112" quotePrefix="1" applyNumberFormat="1" applyFont="1" applyFill="1" applyBorder="1" applyAlignment="1">
      <alignment horizontal="right" vertical="center"/>
    </xf>
    <xf numFmtId="169" fontId="15" fillId="0" borderId="6" xfId="116" applyNumberFormat="1" applyFont="1" applyFill="1" applyBorder="1"/>
    <xf numFmtId="169" fontId="15" fillId="0" borderId="21" xfId="116" applyNumberFormat="1" applyFont="1" applyFill="1" applyBorder="1"/>
    <xf numFmtId="169" fontId="10" fillId="0" borderId="2" xfId="116" applyNumberFormat="1" applyFont="1" applyFill="1" applyBorder="1"/>
    <xf numFmtId="169" fontId="10" fillId="0" borderId="9" xfId="116" applyNumberFormat="1" applyFont="1" applyFill="1" applyBorder="1"/>
    <xf numFmtId="169" fontId="15" fillId="0" borderId="6" xfId="116" applyNumberFormat="1" applyFont="1" applyFill="1" applyBorder="1" applyAlignment="1">
      <alignment vertical="center"/>
    </xf>
    <xf numFmtId="169" fontId="15" fillId="0" borderId="21" xfId="116" applyNumberFormat="1" applyFont="1" applyFill="1" applyBorder="1" applyAlignment="1">
      <alignment vertical="center"/>
    </xf>
    <xf numFmtId="169" fontId="15" fillId="0" borderId="6" xfId="116" quotePrefix="1" applyNumberFormat="1" applyFont="1" applyFill="1" applyBorder="1" applyAlignment="1">
      <alignment horizontal="right"/>
    </xf>
    <xf numFmtId="169" fontId="15" fillId="0" borderId="21" xfId="116" quotePrefix="1" applyNumberFormat="1" applyFont="1" applyFill="1" applyBorder="1" applyAlignment="1">
      <alignment horizontal="right"/>
    </xf>
    <xf numFmtId="0" fontId="15" fillId="0" borderId="16" xfId="143" applyFont="1" applyFill="1" applyBorder="1" applyAlignment="1">
      <alignment horizontal="left"/>
    </xf>
    <xf numFmtId="169" fontId="15" fillId="0" borderId="17" xfId="116" applyNumberFormat="1" applyFont="1" applyFill="1" applyBorder="1"/>
    <xf numFmtId="169" fontId="15" fillId="0" borderId="18" xfId="116" applyNumberFormat="1" applyFont="1" applyFill="1" applyBorder="1"/>
    <xf numFmtId="177" fontId="10" fillId="0" borderId="0" xfId="143" applyNumberFormat="1" applyFont="1" applyFill="1"/>
    <xf numFmtId="169" fontId="10" fillId="0" borderId="0" xfId="196" applyNumberFormat="1" applyFont="1" applyFill="1" applyBorder="1"/>
    <xf numFmtId="169" fontId="15" fillId="0" borderId="30" xfId="143" applyNumberFormat="1" applyFont="1" applyFill="1" applyBorder="1"/>
    <xf numFmtId="169" fontId="15" fillId="0" borderId="0" xfId="143" applyNumberFormat="1" applyFont="1" applyFill="1" applyBorder="1"/>
    <xf numFmtId="169" fontId="15" fillId="0" borderId="8" xfId="143" applyNumberFormat="1" applyFont="1" applyFill="1" applyBorder="1"/>
    <xf numFmtId="1" fontId="15" fillId="0" borderId="4" xfId="143" applyNumberFormat="1" applyFont="1" applyFill="1" applyBorder="1" applyAlignment="1">
      <alignment horizontal="center" vertical="center"/>
    </xf>
    <xf numFmtId="1" fontId="15" fillId="0" borderId="3" xfId="143" applyNumberFormat="1" applyFont="1" applyFill="1" applyBorder="1" applyAlignment="1">
      <alignment horizontal="center" vertical="center"/>
    </xf>
    <xf numFmtId="169" fontId="15" fillId="0" borderId="2" xfId="143" applyNumberFormat="1" applyFont="1" applyFill="1" applyBorder="1" applyAlignment="1">
      <alignment horizontal="center"/>
    </xf>
    <xf numFmtId="169" fontId="15" fillId="0" borderId="9" xfId="143" applyNumberFormat="1" applyFont="1" applyFill="1" applyBorder="1" applyAlignment="1">
      <alignment horizontal="center"/>
    </xf>
    <xf numFmtId="169" fontId="15" fillId="0" borderId="68" xfId="143" applyNumberFormat="1" applyFont="1" applyFill="1" applyBorder="1"/>
    <xf numFmtId="169" fontId="15" fillId="0" borderId="6" xfId="118" applyNumberFormat="1" applyFont="1" applyFill="1" applyBorder="1"/>
    <xf numFmtId="169" fontId="15" fillId="0" borderId="21" xfId="118" applyNumberFormat="1" applyFont="1" applyFill="1" applyBorder="1"/>
    <xf numFmtId="169" fontId="10" fillId="0" borderId="2" xfId="118" applyNumberFormat="1" applyFont="1" applyFill="1" applyBorder="1"/>
    <xf numFmtId="169" fontId="10" fillId="0" borderId="9" xfId="118" applyNumberFormat="1" applyFont="1" applyFill="1" applyBorder="1"/>
    <xf numFmtId="169" fontId="10" fillId="0" borderId="16" xfId="143" applyNumberFormat="1" applyFont="1" applyFill="1" applyBorder="1"/>
    <xf numFmtId="169" fontId="10" fillId="0" borderId="17" xfId="118" applyNumberFormat="1" applyFont="1" applyFill="1" applyBorder="1"/>
    <xf numFmtId="169" fontId="10" fillId="0" borderId="18" xfId="118" applyNumberFormat="1" applyFont="1" applyFill="1" applyBorder="1"/>
    <xf numFmtId="0" fontId="2" fillId="0" borderId="0" xfId="143" applyFont="1"/>
    <xf numFmtId="0" fontId="17" fillId="0" borderId="0" xfId="143" applyFont="1" applyBorder="1" applyAlignment="1">
      <alignment horizontal="right"/>
    </xf>
    <xf numFmtId="0" fontId="10" fillId="4" borderId="30" xfId="179" applyFont="1" applyFill="1" applyBorder="1"/>
    <xf numFmtId="0" fontId="15" fillId="0" borderId="0" xfId="179" applyFont="1" applyFill="1" applyBorder="1" applyAlignment="1"/>
    <xf numFmtId="39" fontId="15" fillId="4" borderId="44" xfId="179" quotePrefix="1" applyNumberFormat="1" applyFont="1" applyFill="1" applyBorder="1" applyAlignment="1">
      <alignment horizontal="center"/>
    </xf>
    <xf numFmtId="39" fontId="15" fillId="4" borderId="25" xfId="179" quotePrefix="1" applyNumberFormat="1" applyFont="1" applyFill="1" applyBorder="1" applyAlignment="1">
      <alignment horizontal="center"/>
    </xf>
    <xf numFmtId="39" fontId="15" fillId="4" borderId="9" xfId="179" quotePrefix="1" applyNumberFormat="1" applyFont="1" applyFill="1" applyBorder="1" applyAlignment="1">
      <alignment horizontal="center"/>
    </xf>
    <xf numFmtId="0" fontId="15" fillId="4" borderId="6" xfId="179" applyFont="1" applyFill="1" applyBorder="1" applyAlignment="1">
      <alignment horizontal="center"/>
    </xf>
    <xf numFmtId="0" fontId="15" fillId="4" borderId="24" xfId="179" applyFont="1" applyFill="1" applyBorder="1" applyAlignment="1">
      <alignment horizontal="center" wrapText="1"/>
    </xf>
    <xf numFmtId="0" fontId="15" fillId="4" borderId="23" xfId="179" applyFont="1" applyFill="1" applyBorder="1" applyAlignment="1">
      <alignment horizontal="center"/>
    </xf>
    <xf numFmtId="0" fontId="15" fillId="4" borderId="23" xfId="179" applyFont="1" applyFill="1" applyBorder="1" applyAlignment="1">
      <alignment horizontal="center" wrapText="1"/>
    </xf>
    <xf numFmtId="0" fontId="15" fillId="4" borderId="6" xfId="179" applyFont="1" applyFill="1" applyBorder="1" applyAlignment="1">
      <alignment horizontal="center" wrapText="1"/>
    </xf>
    <xf numFmtId="0" fontId="15" fillId="4" borderId="68" xfId="179" applyFont="1" applyFill="1" applyBorder="1" applyAlignment="1">
      <alignment horizontal="center"/>
    </xf>
    <xf numFmtId="39" fontId="15" fillId="4" borderId="19" xfId="179" applyNumberFormat="1" applyFont="1" applyFill="1" applyBorder="1" applyAlignment="1">
      <alignment horizontal="center"/>
    </xf>
    <xf numFmtId="0" fontId="15" fillId="0" borderId="0" xfId="179" applyFont="1" applyFill="1" applyBorder="1" applyAlignment="1">
      <alignment horizontal="center" wrapText="1"/>
    </xf>
    <xf numFmtId="0" fontId="10" fillId="0" borderId="8" xfId="143" applyFont="1" applyBorder="1"/>
    <xf numFmtId="178" fontId="10" fillId="0" borderId="2" xfId="119" applyNumberFormat="1" applyFont="1" applyFill="1" applyBorder="1"/>
    <xf numFmtId="179" fontId="10" fillId="0" borderId="3" xfId="119" applyNumberFormat="1" applyFont="1" applyFill="1" applyBorder="1"/>
    <xf numFmtId="178" fontId="10" fillId="0" borderId="41" xfId="119" applyNumberFormat="1" applyFont="1" applyFill="1" applyBorder="1"/>
    <xf numFmtId="179" fontId="10" fillId="0" borderId="41" xfId="119" applyNumberFormat="1" applyFont="1" applyFill="1" applyBorder="1"/>
    <xf numFmtId="178" fontId="10" fillId="0" borderId="2" xfId="119" applyNumberFormat="1" applyFont="1" applyFill="1" applyBorder="1" applyAlignment="1">
      <alignment horizontal="right" indent="1"/>
    </xf>
    <xf numFmtId="178" fontId="10" fillId="0" borderId="8" xfId="123" applyNumberFormat="1" applyFont="1" applyFill="1" applyBorder="1"/>
    <xf numFmtId="179" fontId="10" fillId="0" borderId="41" xfId="123" applyNumberFormat="1" applyFont="1" applyFill="1" applyBorder="1"/>
    <xf numFmtId="179" fontId="10" fillId="0" borderId="9" xfId="123" applyNumberFormat="1" applyFont="1" applyFill="1" applyBorder="1"/>
    <xf numFmtId="179" fontId="10" fillId="0" borderId="0" xfId="119" applyNumberFormat="1" applyFont="1" applyFill="1" applyBorder="1"/>
    <xf numFmtId="179" fontId="10" fillId="0" borderId="41" xfId="119" quotePrefix="1" applyNumberFormat="1" applyFont="1" applyFill="1" applyBorder="1"/>
    <xf numFmtId="179" fontId="10" fillId="0" borderId="2" xfId="119" applyNumberFormat="1" applyFont="1" applyFill="1" applyBorder="1"/>
    <xf numFmtId="179" fontId="10" fillId="0" borderId="8" xfId="123" applyNumberFormat="1" applyFont="1" applyFill="1" applyBorder="1"/>
    <xf numFmtId="178" fontId="10" fillId="0" borderId="41" xfId="123" applyNumberFormat="1" applyFont="1" applyFill="1" applyBorder="1"/>
    <xf numFmtId="178" fontId="10" fillId="0" borderId="9" xfId="123" applyNumberFormat="1" applyFont="1" applyFill="1" applyBorder="1" applyAlignment="1">
      <alignment horizontal="center"/>
    </xf>
    <xf numFmtId="180" fontId="10" fillId="0" borderId="41" xfId="119" applyNumberFormat="1" applyFont="1" applyFill="1" applyBorder="1"/>
    <xf numFmtId="0" fontId="10" fillId="0" borderId="5" xfId="143" applyFont="1" applyBorder="1"/>
    <xf numFmtId="178" fontId="10" fillId="0" borderId="41" xfId="119" applyNumberFormat="1" applyFont="1" applyFill="1" applyBorder="1" applyAlignment="1">
      <alignment horizontal="center"/>
    </xf>
    <xf numFmtId="179" fontId="10" fillId="0" borderId="41" xfId="119" applyNumberFormat="1" applyFont="1" applyFill="1" applyBorder="1" applyAlignment="1">
      <alignment horizontal="center"/>
    </xf>
    <xf numFmtId="178" fontId="10" fillId="0" borderId="5" xfId="123" applyNumberFormat="1" applyFont="1" applyFill="1" applyBorder="1"/>
    <xf numFmtId="178" fontId="10" fillId="0" borderId="25" xfId="123" applyNumberFormat="1" applyFont="1" applyFill="1" applyBorder="1"/>
    <xf numFmtId="0" fontId="15" fillId="0" borderId="37" xfId="143" applyFont="1" applyBorder="1" applyAlignment="1">
      <alignment horizontal="center" vertical="center"/>
    </xf>
    <xf numFmtId="178" fontId="32" fillId="0" borderId="38" xfId="119" applyNumberFormat="1" applyFont="1" applyFill="1" applyBorder="1" applyAlignment="1">
      <alignment vertical="center"/>
    </xf>
    <xf numFmtId="179" fontId="32" fillId="0" borderId="58" xfId="119" applyNumberFormat="1" applyFont="1" applyFill="1" applyBorder="1" applyAlignment="1">
      <alignment vertical="center"/>
    </xf>
    <xf numFmtId="178" fontId="32" fillId="0" borderId="69" xfId="119" applyNumberFormat="1" applyFont="1" applyFill="1" applyBorder="1" applyAlignment="1">
      <alignment vertical="center"/>
    </xf>
    <xf numFmtId="179" fontId="32" fillId="0" borderId="69" xfId="119" applyNumberFormat="1" applyFont="1" applyFill="1" applyBorder="1" applyAlignment="1">
      <alignment vertical="center"/>
    </xf>
    <xf numFmtId="180" fontId="32" fillId="0" borderId="69" xfId="119" applyNumberFormat="1" applyFont="1" applyFill="1" applyBorder="1" applyAlignment="1">
      <alignment vertical="center"/>
    </xf>
    <xf numFmtId="178" fontId="15" fillId="0" borderId="37" xfId="123" applyNumberFormat="1" applyFont="1" applyFill="1" applyBorder="1" applyAlignment="1">
      <alignment vertical="center"/>
    </xf>
    <xf numFmtId="178" fontId="15" fillId="0" borderId="56" xfId="123" applyNumberFormat="1" applyFont="1" applyFill="1" applyBorder="1" applyAlignment="1">
      <alignment vertical="center"/>
    </xf>
    <xf numFmtId="178" fontId="15" fillId="0" borderId="39" xfId="123" applyNumberFormat="1" applyFont="1" applyFill="1" applyBorder="1" applyAlignment="1">
      <alignment vertical="center"/>
    </xf>
    <xf numFmtId="179" fontId="32" fillId="0" borderId="0" xfId="119" applyNumberFormat="1" applyFont="1" applyFill="1" applyBorder="1" applyAlignment="1">
      <alignment vertical="center"/>
    </xf>
    <xf numFmtId="0" fontId="15" fillId="8" borderId="8" xfId="143" applyFont="1" applyFill="1" applyBorder="1" applyAlignment="1">
      <alignment horizontal="center" vertical="center"/>
    </xf>
    <xf numFmtId="0" fontId="15" fillId="4" borderId="68" xfId="180" applyFont="1" applyFill="1" applyBorder="1" applyAlignment="1">
      <alignment horizontal="center" vertical="center"/>
    </xf>
    <xf numFmtId="0" fontId="15" fillId="4" borderId="21" xfId="180" applyFont="1" applyFill="1" applyBorder="1" applyAlignment="1">
      <alignment horizontal="center" vertical="center" wrapText="1"/>
    </xf>
    <xf numFmtId="178" fontId="10" fillId="0" borderId="1" xfId="121" applyNumberFormat="1" applyFont="1" applyFill="1" applyBorder="1"/>
    <xf numFmtId="179" fontId="10" fillId="0" borderId="3" xfId="121" applyNumberFormat="1" applyFont="1" applyFill="1" applyBorder="1"/>
    <xf numFmtId="178" fontId="10" fillId="0" borderId="41" xfId="121" applyNumberFormat="1" applyFont="1" applyFill="1" applyBorder="1"/>
    <xf numFmtId="179" fontId="10" fillId="0" borderId="41" xfId="121" applyNumberFormat="1" applyFont="1" applyFill="1" applyBorder="1"/>
    <xf numFmtId="178" fontId="10" fillId="0" borderId="2" xfId="143" applyNumberFormat="1" applyFont="1" applyFill="1" applyBorder="1"/>
    <xf numFmtId="179" fontId="10" fillId="0" borderId="19" xfId="121" applyNumberFormat="1" applyFont="1" applyFill="1" applyBorder="1"/>
    <xf numFmtId="178" fontId="10" fillId="0" borderId="8" xfId="139" quotePrefix="1" applyNumberFormat="1" applyFont="1" applyFill="1" applyBorder="1" applyAlignment="1">
      <alignment horizontal="right"/>
    </xf>
    <xf numFmtId="0" fontId="10" fillId="0" borderId="46" xfId="139" applyFont="1" applyFill="1" applyBorder="1" applyAlignment="1">
      <alignment horizontal="right"/>
    </xf>
    <xf numFmtId="178" fontId="10" fillId="0" borderId="2" xfId="121" applyNumberFormat="1" applyFont="1" applyFill="1" applyBorder="1"/>
    <xf numFmtId="179" fontId="10" fillId="0" borderId="9" xfId="121" applyNumberFormat="1" applyFont="1" applyFill="1" applyBorder="1"/>
    <xf numFmtId="2" fontId="10" fillId="0" borderId="41" xfId="139" applyNumberFormat="1" applyFont="1" applyFill="1" applyBorder="1" applyAlignment="1">
      <alignment horizontal="right"/>
    </xf>
    <xf numFmtId="178" fontId="10" fillId="0" borderId="8" xfId="139" applyNumberFormat="1" applyFont="1" applyFill="1" applyBorder="1" applyAlignment="1">
      <alignment horizontal="right"/>
    </xf>
    <xf numFmtId="0" fontId="10" fillId="0" borderId="41" xfId="139" quotePrefix="1" applyFont="1" applyFill="1" applyBorder="1" applyAlignment="1">
      <alignment horizontal="right"/>
    </xf>
    <xf numFmtId="178" fontId="10" fillId="0" borderId="8" xfId="139" applyNumberFormat="1" applyFont="1" applyFill="1" applyBorder="1"/>
    <xf numFmtId="181" fontId="10" fillId="0" borderId="9" xfId="121" applyNumberFormat="1" applyFont="1" applyFill="1" applyBorder="1"/>
    <xf numFmtId="179" fontId="10" fillId="0" borderId="2" xfId="143" applyNumberFormat="1" applyFont="1" applyFill="1" applyBorder="1"/>
    <xf numFmtId="178" fontId="10" fillId="0" borderId="4" xfId="121" applyNumberFormat="1" applyFont="1" applyFill="1" applyBorder="1"/>
    <xf numFmtId="179" fontId="10" fillId="0" borderId="41" xfId="121" applyNumberFormat="1" applyFont="1" applyFill="1" applyBorder="1" applyAlignment="1"/>
    <xf numFmtId="179" fontId="10" fillId="0" borderId="4" xfId="143" applyNumberFormat="1" applyFont="1" applyFill="1" applyBorder="1"/>
    <xf numFmtId="179" fontId="10" fillId="0" borderId="9" xfId="121" applyNumberFormat="1" applyFont="1" applyFill="1" applyBorder="1" applyAlignment="1"/>
    <xf numFmtId="2" fontId="10" fillId="0" borderId="25" xfId="139" applyNumberFormat="1" applyFont="1" applyFill="1" applyBorder="1" applyAlignment="1">
      <alignment horizontal="right"/>
    </xf>
    <xf numFmtId="178" fontId="15" fillId="0" borderId="38" xfId="121" applyNumberFormat="1" applyFont="1" applyFill="1" applyBorder="1" applyAlignment="1">
      <alignment horizontal="center" vertical="center"/>
    </xf>
    <xf numFmtId="179" fontId="32" fillId="0" borderId="58" xfId="121" applyNumberFormat="1" applyFont="1" applyFill="1" applyBorder="1" applyAlignment="1">
      <alignment vertical="center"/>
    </xf>
    <xf numFmtId="178" fontId="32" fillId="0" borderId="69" xfId="121" applyNumberFormat="1" applyFont="1" applyFill="1" applyBorder="1" applyAlignment="1">
      <alignment vertical="center"/>
    </xf>
    <xf numFmtId="179" fontId="32" fillId="0" borderId="69" xfId="121" applyNumberFormat="1" applyFont="1" applyFill="1" applyBorder="1" applyAlignment="1"/>
    <xf numFmtId="178" fontId="32" fillId="0" borderId="17" xfId="143" applyNumberFormat="1" applyFont="1" applyFill="1" applyBorder="1" applyAlignment="1">
      <alignment vertical="center"/>
    </xf>
    <xf numFmtId="179" fontId="32" fillId="0" borderId="39" xfId="121" applyNumberFormat="1" applyFont="1" applyFill="1" applyBorder="1" applyAlignment="1"/>
    <xf numFmtId="178" fontId="15" fillId="0" borderId="37" xfId="139" applyNumberFormat="1" applyFont="1" applyFill="1" applyBorder="1" applyAlignment="1">
      <alignment vertical="center"/>
    </xf>
    <xf numFmtId="2" fontId="15" fillId="0" borderId="56" xfId="139" applyNumberFormat="1" applyFont="1" applyFill="1" applyBorder="1" applyAlignment="1">
      <alignment horizontal="right"/>
    </xf>
    <xf numFmtId="39" fontId="15" fillId="0" borderId="0" xfId="143" applyNumberFormat="1" applyFont="1" applyAlignment="1" applyProtection="1">
      <alignment horizontal="center"/>
    </xf>
    <xf numFmtId="0" fontId="17" fillId="0" borderId="0" xfId="143" applyFont="1" applyAlignment="1">
      <alignment horizontal="right"/>
    </xf>
    <xf numFmtId="0" fontId="10" fillId="9" borderId="43" xfId="143" applyFont="1" applyFill="1" applyBorder="1"/>
    <xf numFmtId="39" fontId="15" fillId="9" borderId="23" xfId="143" quotePrefix="1" applyNumberFormat="1" applyFont="1" applyFill="1" applyBorder="1" applyAlignment="1" applyProtection="1">
      <alignment horizontal="center"/>
    </xf>
    <xf numFmtId="39" fontId="15" fillId="9" borderId="26" xfId="143" quotePrefix="1" applyNumberFormat="1" applyFont="1" applyFill="1" applyBorder="1" applyAlignment="1" applyProtection="1">
      <alignment horizontal="center"/>
    </xf>
    <xf numFmtId="39" fontId="15" fillId="9" borderId="24" xfId="143" quotePrefix="1" applyNumberFormat="1" applyFont="1" applyFill="1" applyBorder="1" applyAlignment="1" applyProtection="1">
      <alignment horizontal="center"/>
    </xf>
    <xf numFmtId="39" fontId="15" fillId="9" borderId="23" xfId="143" applyNumberFormat="1" applyFont="1" applyFill="1" applyBorder="1" applyAlignment="1" applyProtection="1">
      <alignment horizontal="center" vertical="center"/>
    </xf>
    <xf numFmtId="39" fontId="15" fillId="9" borderId="26" xfId="143" applyNumberFormat="1" applyFont="1" applyFill="1" applyBorder="1" applyAlignment="1" applyProtection="1">
      <alignment horizontal="center" vertical="center"/>
    </xf>
    <xf numFmtId="39" fontId="15" fillId="9" borderId="24" xfId="143" applyNumberFormat="1" applyFont="1" applyFill="1" applyBorder="1" applyAlignment="1" applyProtection="1">
      <alignment horizontal="center" vertical="center" wrapText="1"/>
    </xf>
    <xf numFmtId="39" fontId="15" fillId="9" borderId="6" xfId="143" applyNumberFormat="1" applyFont="1" applyFill="1" applyBorder="1" applyAlignment="1" applyProtection="1">
      <alignment horizontal="center" vertical="center"/>
    </xf>
    <xf numFmtId="39" fontId="15" fillId="9" borderId="1" xfId="143" applyNumberFormat="1" applyFont="1" applyFill="1" applyBorder="1" applyAlignment="1" applyProtection="1">
      <alignment horizontal="center" vertical="center"/>
    </xf>
    <xf numFmtId="39" fontId="15" fillId="9" borderId="21" xfId="143" applyNumberFormat="1" applyFont="1" applyFill="1" applyBorder="1" applyAlignment="1" applyProtection="1">
      <alignment horizontal="center" vertical="center" wrapText="1"/>
    </xf>
    <xf numFmtId="0" fontId="15" fillId="9" borderId="24" xfId="143" applyFont="1" applyFill="1" applyBorder="1" applyAlignment="1">
      <alignment horizontal="right"/>
    </xf>
    <xf numFmtId="0" fontId="15" fillId="9" borderId="26" xfId="143" applyFont="1" applyFill="1" applyBorder="1" applyAlignment="1">
      <alignment horizontal="right"/>
    </xf>
    <xf numFmtId="0" fontId="15" fillId="9" borderId="6" xfId="143" applyFont="1" applyFill="1" applyBorder="1" applyAlignment="1">
      <alignment horizontal="right"/>
    </xf>
    <xf numFmtId="0" fontId="15" fillId="9" borderId="7" xfId="143" applyFont="1" applyFill="1" applyBorder="1" applyAlignment="1">
      <alignment horizontal="right"/>
    </xf>
    <xf numFmtId="179" fontId="10" fillId="0" borderId="41" xfId="143" applyNumberFormat="1" applyFont="1" applyFill="1" applyBorder="1"/>
    <xf numFmtId="179" fontId="10" fillId="0" borderId="0" xfId="143" applyNumberFormat="1" applyFont="1" applyFill="1" applyBorder="1"/>
    <xf numFmtId="179" fontId="10" fillId="0" borderId="3" xfId="143" applyNumberFormat="1" applyFont="1" applyFill="1" applyBorder="1"/>
    <xf numFmtId="178" fontId="10" fillId="0" borderId="2" xfId="137" applyNumberFormat="1" applyFont="1" applyFill="1" applyBorder="1"/>
    <xf numFmtId="178" fontId="10" fillId="0" borderId="41" xfId="137" applyNumberFormat="1" applyFont="1" applyFill="1" applyBorder="1"/>
    <xf numFmtId="178" fontId="10" fillId="0" borderId="2" xfId="137" applyNumberFormat="1" applyFont="1" applyFill="1" applyBorder="1" applyAlignment="1"/>
    <xf numFmtId="178" fontId="10" fillId="0" borderId="3" xfId="137" applyNumberFormat="1" applyFont="1" applyFill="1" applyBorder="1"/>
    <xf numFmtId="178" fontId="10" fillId="0" borderId="1" xfId="137" applyNumberFormat="1" applyFont="1" applyFill="1" applyBorder="1"/>
    <xf numFmtId="178" fontId="10" fillId="0" borderId="0" xfId="137" applyNumberFormat="1" applyFont="1" applyFill="1" applyBorder="1"/>
    <xf numFmtId="170" fontId="10" fillId="0" borderId="8" xfId="61" applyNumberFormat="1" applyFont="1" applyBorder="1" applyAlignment="1">
      <alignment horizontal="right" vertical="center"/>
    </xf>
    <xf numFmtId="170" fontId="10" fillId="0" borderId="0" xfId="61" applyNumberFormat="1" applyFont="1" applyBorder="1" applyAlignment="1">
      <alignment horizontal="right" vertical="center"/>
    </xf>
    <xf numFmtId="170" fontId="10" fillId="0" borderId="2" xfId="61" applyNumberFormat="1" applyFont="1" applyBorder="1" applyAlignment="1">
      <alignment horizontal="right" vertical="center"/>
    </xf>
    <xf numFmtId="170" fontId="10" fillId="0" borderId="52" xfId="61" applyNumberFormat="1" applyFont="1" applyBorder="1" applyAlignment="1">
      <alignment horizontal="right" vertical="center"/>
    </xf>
    <xf numFmtId="179" fontId="10" fillId="0" borderId="2" xfId="137" applyNumberFormat="1" applyFont="1" applyFill="1" applyBorder="1" applyAlignment="1"/>
    <xf numFmtId="179" fontId="10" fillId="0" borderId="3" xfId="137" applyNumberFormat="1" applyFont="1" applyFill="1" applyBorder="1"/>
    <xf numFmtId="170" fontId="10" fillId="0" borderId="8" xfId="61" applyNumberFormat="1" applyFont="1" applyFill="1" applyBorder="1" applyAlignment="1">
      <alignment horizontal="right" vertical="center"/>
    </xf>
    <xf numFmtId="170" fontId="10" fillId="0" borderId="0" xfId="61" applyNumberFormat="1" applyFont="1" applyFill="1" applyBorder="1" applyAlignment="1">
      <alignment horizontal="right" vertical="center"/>
    </xf>
    <xf numFmtId="170" fontId="10" fillId="0" borderId="2" xfId="61" applyNumberFormat="1" applyFont="1" applyFill="1" applyBorder="1" applyAlignment="1">
      <alignment horizontal="right" vertical="center"/>
    </xf>
    <xf numFmtId="170" fontId="10" fillId="0" borderId="52" xfId="61" applyNumberFormat="1" applyFont="1" applyFill="1" applyBorder="1" applyAlignment="1">
      <alignment horizontal="right" vertical="center"/>
    </xf>
    <xf numFmtId="178" fontId="10" fillId="0" borderId="2" xfId="137" applyNumberFormat="1" applyFont="1" applyBorder="1"/>
    <xf numFmtId="178" fontId="40" fillId="0" borderId="2" xfId="137" applyNumberFormat="1" applyFont="1" applyFill="1" applyBorder="1"/>
    <xf numFmtId="178" fontId="40" fillId="0" borderId="41" xfId="137" applyNumberFormat="1" applyFont="1" applyFill="1" applyBorder="1"/>
    <xf numFmtId="178" fontId="10" fillId="0" borderId="2" xfId="1" applyNumberFormat="1" applyFont="1" applyBorder="1"/>
    <xf numFmtId="170" fontId="10" fillId="0" borderId="10" xfId="61" applyNumberFormat="1" applyFont="1" applyFill="1" applyBorder="1" applyAlignment="1">
      <alignment horizontal="right" vertical="center"/>
    </xf>
    <xf numFmtId="170" fontId="10" fillId="0" borderId="41" xfId="61" applyNumberFormat="1" applyFont="1" applyFill="1" applyBorder="1" applyAlignment="1">
      <alignment horizontal="right" vertical="center"/>
    </xf>
    <xf numFmtId="179" fontId="10" fillId="0" borderId="25" xfId="143" applyNumberFormat="1" applyFont="1" applyFill="1" applyBorder="1"/>
    <xf numFmtId="179" fontId="10" fillId="0" borderId="49" xfId="143" applyNumberFormat="1" applyFont="1" applyFill="1" applyBorder="1"/>
    <xf numFmtId="178" fontId="10" fillId="0" borderId="4" xfId="137" applyNumberFormat="1" applyFont="1" applyFill="1" applyBorder="1"/>
    <xf numFmtId="178" fontId="10" fillId="0" borderId="2" xfId="53" applyNumberFormat="1" applyFont="1" applyBorder="1"/>
    <xf numFmtId="179" fontId="10" fillId="0" borderId="4" xfId="137" applyNumberFormat="1" applyFont="1" applyFill="1" applyBorder="1" applyAlignment="1"/>
    <xf numFmtId="178" fontId="10" fillId="0" borderId="25" xfId="137" applyNumberFormat="1" applyFont="1" applyFill="1" applyBorder="1"/>
    <xf numFmtId="170" fontId="10" fillId="0" borderId="5" xfId="61" applyNumberFormat="1" applyFont="1" applyFill="1" applyBorder="1" applyAlignment="1">
      <alignment horizontal="right" vertical="center"/>
    </xf>
    <xf numFmtId="170" fontId="10" fillId="0" borderId="49" xfId="61" applyNumberFormat="1" applyFont="1" applyFill="1" applyBorder="1" applyAlignment="1">
      <alignment horizontal="right" vertical="center"/>
    </xf>
    <xf numFmtId="170" fontId="10" fillId="0" borderId="4" xfId="61" applyNumberFormat="1" applyFont="1" applyFill="1" applyBorder="1" applyAlignment="1">
      <alignment horizontal="right" vertical="center"/>
    </xf>
    <xf numFmtId="170" fontId="10" fillId="0" borderId="27" xfId="61" applyNumberFormat="1" applyFont="1" applyFill="1" applyBorder="1" applyAlignment="1">
      <alignment horizontal="right" vertical="center"/>
    </xf>
    <xf numFmtId="0" fontId="15" fillId="0" borderId="16" xfId="143" applyFont="1" applyFill="1" applyBorder="1" applyAlignment="1">
      <alignment horizontal="center" vertical="center"/>
    </xf>
    <xf numFmtId="179" fontId="15" fillId="0" borderId="69" xfId="143" applyNumberFormat="1" applyFont="1" applyFill="1" applyBorder="1" applyAlignment="1">
      <alignment vertical="center"/>
    </xf>
    <xf numFmtId="179" fontId="15" fillId="0" borderId="73" xfId="143" applyNumberFormat="1" applyFont="1" applyFill="1" applyBorder="1" applyAlignment="1">
      <alignment vertical="center"/>
    </xf>
    <xf numFmtId="179" fontId="15" fillId="0" borderId="58" xfId="143" applyNumberFormat="1" applyFont="1" applyFill="1" applyBorder="1" applyAlignment="1">
      <alignment vertical="center"/>
    </xf>
    <xf numFmtId="178" fontId="15" fillId="0" borderId="38" xfId="137" applyNumberFormat="1" applyFont="1" applyFill="1" applyBorder="1" applyAlignment="1">
      <alignment vertical="center"/>
    </xf>
    <xf numFmtId="178" fontId="15" fillId="0" borderId="58" xfId="137" applyNumberFormat="1" applyFont="1" applyFill="1" applyBorder="1" applyAlignment="1">
      <alignment vertical="center"/>
    </xf>
    <xf numFmtId="178" fontId="15" fillId="0" borderId="17" xfId="137" applyNumberFormat="1" applyFont="1" applyFill="1" applyBorder="1"/>
    <xf numFmtId="178" fontId="15" fillId="0" borderId="56" xfId="137" applyNumberFormat="1" applyFont="1" applyFill="1" applyBorder="1"/>
    <xf numFmtId="178" fontId="15" fillId="0" borderId="73" xfId="137" applyNumberFormat="1" applyFont="1" applyFill="1" applyBorder="1" applyAlignment="1">
      <alignment vertical="center"/>
    </xf>
    <xf numFmtId="170" fontId="15" fillId="0" borderId="37" xfId="61" applyNumberFormat="1" applyFont="1" applyFill="1" applyBorder="1" applyAlignment="1">
      <alignment horizontal="right" vertical="center"/>
    </xf>
    <xf numFmtId="170" fontId="15" fillId="0" borderId="73" xfId="61" applyNumberFormat="1" applyFont="1" applyFill="1" applyBorder="1" applyAlignment="1">
      <alignment horizontal="right" vertical="center"/>
    </xf>
    <xf numFmtId="170" fontId="15" fillId="0" borderId="38" xfId="61" applyNumberFormat="1" applyFont="1" applyFill="1" applyBorder="1" applyAlignment="1">
      <alignment horizontal="right" vertical="center"/>
    </xf>
    <xf numFmtId="170" fontId="15" fillId="0" borderId="96" xfId="61" applyNumberFormat="1" applyFont="1" applyFill="1" applyBorder="1" applyAlignment="1">
      <alignment horizontal="right" vertical="center"/>
    </xf>
    <xf numFmtId="179" fontId="10" fillId="0" borderId="0" xfId="143" applyNumberFormat="1" applyFont="1" applyFill="1"/>
    <xf numFmtId="178" fontId="10" fillId="0" borderId="0" xfId="143" applyNumberFormat="1" applyFont="1" applyFill="1"/>
    <xf numFmtId="178" fontId="10" fillId="0" borderId="0" xfId="143" applyNumberFormat="1" applyFont="1"/>
    <xf numFmtId="0" fontId="15" fillId="0" borderId="0" xfId="143" applyFont="1" applyFill="1" applyAlignment="1">
      <alignment vertical="center"/>
    </xf>
    <xf numFmtId="14" fontId="6" fillId="0" borderId="0" xfId="143" applyNumberFormat="1" applyFont="1" applyFill="1" applyBorder="1" applyAlignment="1">
      <alignment horizontal="center"/>
    </xf>
    <xf numFmtId="43" fontId="2" fillId="0" borderId="0" xfId="78" applyNumberFormat="1"/>
    <xf numFmtId="0" fontId="17" fillId="0" borderId="28" xfId="78" applyFont="1" applyBorder="1" applyAlignment="1">
      <alignment horizontal="right"/>
    </xf>
    <xf numFmtId="0" fontId="15" fillId="4" borderId="6" xfId="78" applyFont="1" applyFill="1" applyBorder="1"/>
    <xf numFmtId="0" fontId="15" fillId="4" borderId="53" xfId="78" applyFont="1" applyFill="1" applyBorder="1"/>
    <xf numFmtId="0" fontId="15" fillId="4" borderId="4" xfId="78" applyFont="1" applyFill="1" applyBorder="1"/>
    <xf numFmtId="0" fontId="15" fillId="4" borderId="27" xfId="78" applyFont="1" applyFill="1" applyBorder="1"/>
    <xf numFmtId="0" fontId="15" fillId="4" borderId="49" xfId="78" applyFont="1" applyFill="1" applyBorder="1"/>
    <xf numFmtId="178" fontId="10" fillId="0" borderId="2" xfId="127" applyNumberFormat="1" applyFont="1" applyFill="1" applyBorder="1"/>
    <xf numFmtId="179" fontId="10" fillId="0" borderId="2" xfId="127" applyNumberFormat="1" applyFont="1" applyFill="1" applyBorder="1"/>
    <xf numFmtId="179" fontId="10" fillId="0" borderId="9" xfId="127" applyNumberFormat="1" applyFont="1" applyFill="1" applyBorder="1"/>
    <xf numFmtId="178" fontId="10" fillId="0" borderId="2" xfId="127" applyNumberFormat="1" applyFont="1" applyFill="1" applyBorder="1" applyAlignment="1"/>
    <xf numFmtId="179" fontId="10" fillId="0" borderId="41" xfId="127" applyNumberFormat="1" applyFont="1" applyFill="1" applyBorder="1"/>
    <xf numFmtId="179" fontId="10" fillId="0" borderId="9" xfId="78" applyNumberFormat="1" applyFont="1" applyBorder="1"/>
    <xf numFmtId="178" fontId="10" fillId="0" borderId="2" xfId="51" applyNumberFormat="1" applyFont="1" applyBorder="1"/>
    <xf numFmtId="178" fontId="10" fillId="0" borderId="2" xfId="51" applyNumberFormat="1" applyFont="1" applyBorder="1" applyAlignment="1"/>
    <xf numFmtId="178" fontId="10" fillId="0" borderId="2" xfId="78" applyNumberFormat="1" applyFont="1" applyBorder="1"/>
    <xf numFmtId="178" fontId="10" fillId="0" borderId="2" xfId="127" applyNumberFormat="1" applyFont="1" applyBorder="1"/>
    <xf numFmtId="179" fontId="10" fillId="0" borderId="0" xfId="127" applyNumberFormat="1" applyFont="1" applyBorder="1"/>
    <xf numFmtId="0" fontId="10" fillId="0" borderId="5" xfId="78" applyFont="1" applyFill="1" applyBorder="1"/>
    <xf numFmtId="178" fontId="10" fillId="0" borderId="4" xfId="127" applyNumberFormat="1" applyFont="1" applyBorder="1"/>
    <xf numFmtId="179" fontId="10" fillId="0" borderId="4" xfId="127" applyNumberFormat="1" applyFont="1" applyFill="1" applyBorder="1"/>
    <xf numFmtId="178" fontId="10" fillId="0" borderId="4" xfId="127" applyNumberFormat="1" applyFont="1" applyFill="1" applyBorder="1"/>
    <xf numFmtId="179" fontId="10" fillId="0" borderId="11" xfId="127" applyNumberFormat="1" applyFont="1" applyFill="1" applyBorder="1"/>
    <xf numFmtId="179" fontId="10" fillId="0" borderId="49" xfId="127" applyNumberFormat="1" applyFont="1" applyBorder="1"/>
    <xf numFmtId="0" fontId="15" fillId="0" borderId="16" xfId="78" applyFont="1" applyBorder="1" applyAlignment="1" applyProtection="1">
      <alignment horizontal="left" vertical="center"/>
    </xf>
    <xf numFmtId="178" fontId="15" fillId="0" borderId="17" xfId="127" applyNumberFormat="1" applyFont="1" applyFill="1" applyBorder="1"/>
    <xf numFmtId="179" fontId="15" fillId="0" borderId="55" xfId="127" applyNumberFormat="1" applyFont="1" applyBorder="1"/>
    <xf numFmtId="170" fontId="15" fillId="0" borderId="17" xfId="1" applyNumberFormat="1" applyFont="1" applyBorder="1"/>
    <xf numFmtId="43" fontId="15" fillId="0" borderId="39" xfId="1" quotePrefix="1" applyFont="1" applyBorder="1" applyAlignment="1">
      <alignment horizontal="center"/>
    </xf>
    <xf numFmtId="178" fontId="15" fillId="0" borderId="38" xfId="127" applyNumberFormat="1" applyFont="1" applyFill="1" applyBorder="1"/>
    <xf numFmtId="2" fontId="15" fillId="0" borderId="28" xfId="127" applyNumberFormat="1" applyFont="1" applyBorder="1"/>
    <xf numFmtId="170" fontId="15" fillId="0" borderId="38" xfId="1" applyNumberFormat="1" applyFont="1" applyBorder="1"/>
    <xf numFmtId="0" fontId="10" fillId="0" borderId="0" xfId="78" applyFont="1" applyFill="1" applyBorder="1"/>
    <xf numFmtId="0" fontId="2" fillId="0" borderId="0" xfId="78" applyFont="1" applyFill="1"/>
    <xf numFmtId="0" fontId="15" fillId="0" borderId="0" xfId="78" applyFont="1" applyFill="1" applyAlignment="1">
      <alignment horizontal="center"/>
    </xf>
    <xf numFmtId="0" fontId="10" fillId="0" borderId="0" xfId="78" applyFont="1" applyFill="1"/>
    <xf numFmtId="0" fontId="2" fillId="0" borderId="0" xfId="78" applyFont="1" applyFill="1" applyAlignment="1">
      <alignment horizontal="center"/>
    </xf>
    <xf numFmtId="0" fontId="15" fillId="0" borderId="46" xfId="78" applyFont="1" applyFill="1" applyBorder="1"/>
    <xf numFmtId="0" fontId="10" fillId="0" borderId="47" xfId="78" applyFont="1" applyFill="1" applyBorder="1"/>
    <xf numFmtId="0" fontId="10" fillId="0" borderId="51" xfId="78" applyFont="1" applyFill="1" applyBorder="1"/>
    <xf numFmtId="0" fontId="15" fillId="0" borderId="41" xfId="78" applyFont="1" applyFill="1" applyBorder="1"/>
    <xf numFmtId="0" fontId="10" fillId="0" borderId="0" xfId="78" quotePrefix="1" applyFont="1" applyFill="1" applyBorder="1" applyAlignment="1">
      <alignment horizontal="left"/>
    </xf>
    <xf numFmtId="0" fontId="10" fillId="0" borderId="3" xfId="78" applyFont="1" applyFill="1" applyBorder="1"/>
    <xf numFmtId="0" fontId="10" fillId="0" borderId="41" xfId="78" applyFont="1" applyFill="1" applyBorder="1"/>
    <xf numFmtId="0" fontId="10" fillId="0" borderId="25" xfId="78" applyFont="1" applyFill="1" applyBorder="1"/>
    <xf numFmtId="0" fontId="10" fillId="0" borderId="49" xfId="78" applyFont="1" applyFill="1" applyBorder="1"/>
    <xf numFmtId="0" fontId="10" fillId="0" borderId="53" xfId="78" applyFont="1" applyFill="1" applyBorder="1"/>
    <xf numFmtId="0" fontId="15" fillId="0" borderId="23" xfId="78" applyFont="1" applyFill="1" applyBorder="1"/>
    <xf numFmtId="0" fontId="10" fillId="0" borderId="26" xfId="78" quotePrefix="1" applyFont="1" applyFill="1" applyBorder="1" applyAlignment="1">
      <alignment horizontal="left"/>
    </xf>
    <xf numFmtId="0" fontId="10" fillId="0" borderId="24" xfId="78" applyFont="1" applyFill="1" applyBorder="1"/>
    <xf numFmtId="0" fontId="15" fillId="0" borderId="0" xfId="78" applyFont="1" applyFill="1" applyBorder="1"/>
    <xf numFmtId="0" fontId="10" fillId="0" borderId="49" xfId="78" quotePrefix="1" applyFont="1" applyFill="1" applyBorder="1" applyAlignment="1">
      <alignment horizontal="left"/>
    </xf>
    <xf numFmtId="0" fontId="15" fillId="0" borderId="25" xfId="78" applyFont="1" applyFill="1" applyBorder="1"/>
    <xf numFmtId="0" fontId="15" fillId="0" borderId="49" xfId="78" applyFont="1" applyFill="1" applyBorder="1" applyAlignment="1">
      <alignment horizontal="left"/>
    </xf>
    <xf numFmtId="0" fontId="15" fillId="0" borderId="53" xfId="78" applyFont="1" applyFill="1" applyBorder="1"/>
    <xf numFmtId="0" fontId="20" fillId="0" borderId="0" xfId="78" applyFont="1" applyFill="1"/>
    <xf numFmtId="0" fontId="10" fillId="0" borderId="0" xfId="78" applyFont="1" applyFill="1" applyBorder="1" applyAlignment="1">
      <alignment horizontal="right"/>
    </xf>
    <xf numFmtId="0" fontId="10" fillId="0" borderId="0" xfId="78" applyFont="1" applyFill="1" applyBorder="1" applyAlignment="1">
      <alignment horizontal="left"/>
    </xf>
    <xf numFmtId="0" fontId="10" fillId="0" borderId="0" xfId="78" quotePrefix="1" applyFont="1" applyFill="1" applyAlignment="1">
      <alignment horizontal="left"/>
    </xf>
    <xf numFmtId="0" fontId="2" fillId="0" borderId="0" xfId="78" applyFont="1" applyFill="1" applyBorder="1"/>
    <xf numFmtId="49" fontId="15" fillId="0" borderId="0" xfId="78" applyNumberFormat="1" applyFont="1" applyFill="1" applyBorder="1" applyAlignment="1">
      <alignment horizontal="center"/>
    </xf>
    <xf numFmtId="0" fontId="17" fillId="0" borderId="0" xfId="78" applyFont="1" applyFill="1" applyBorder="1" applyAlignment="1">
      <alignment horizontal="right"/>
    </xf>
    <xf numFmtId="0" fontId="15" fillId="4" borderId="40" xfId="78" applyNumberFormat="1" applyFont="1" applyFill="1" applyBorder="1" applyAlignment="1">
      <alignment horizontal="center"/>
    </xf>
    <xf numFmtId="0" fontId="15" fillId="4" borderId="40" xfId="78" applyFont="1" applyFill="1" applyBorder="1" applyAlignment="1">
      <alignment horizontal="center"/>
    </xf>
    <xf numFmtId="0" fontId="15" fillId="4" borderId="31" xfId="78" applyFont="1" applyFill="1" applyBorder="1" applyAlignment="1">
      <alignment horizontal="center"/>
    </xf>
    <xf numFmtId="0" fontId="15" fillId="4" borderId="49" xfId="78" applyFont="1" applyFill="1" applyBorder="1" applyAlignment="1">
      <alignment horizontal="center"/>
    </xf>
    <xf numFmtId="0" fontId="15" fillId="4" borderId="27" xfId="78" applyFont="1" applyFill="1" applyBorder="1" applyAlignment="1">
      <alignment horizontal="center"/>
    </xf>
    <xf numFmtId="0" fontId="15" fillId="0" borderId="10" xfId="78" applyFont="1" applyFill="1" applyBorder="1"/>
    <xf numFmtId="0" fontId="10" fillId="0" borderId="0" xfId="78" applyFont="1" applyFill="1" applyBorder="1" applyAlignment="1">
      <alignment horizontal="center"/>
    </xf>
    <xf numFmtId="169" fontId="10" fillId="0" borderId="0" xfId="78" applyNumberFormat="1" applyFont="1" applyFill="1" applyBorder="1" applyAlignment="1">
      <alignment horizontal="center"/>
    </xf>
    <xf numFmtId="0" fontId="2" fillId="0" borderId="52" xfId="78" applyFont="1" applyFill="1" applyBorder="1"/>
    <xf numFmtId="0" fontId="10" fillId="0" borderId="0" xfId="78" applyFont="1" applyFill="1" applyBorder="1" applyAlignment="1">
      <alignment horizontal="left" indent="2"/>
    </xf>
    <xf numFmtId="169" fontId="10" fillId="0" borderId="52" xfId="78" applyNumberFormat="1" applyFont="1" applyFill="1" applyBorder="1" applyAlignment="1">
      <alignment horizontal="center"/>
    </xf>
    <xf numFmtId="0" fontId="10" fillId="0" borderId="10" xfId="78" applyFont="1" applyFill="1" applyBorder="1"/>
    <xf numFmtId="169" fontId="10" fillId="0" borderId="49" xfId="78" applyNumberFormat="1" applyFont="1" applyFill="1" applyBorder="1" applyAlignment="1">
      <alignment horizontal="center"/>
    </xf>
    <xf numFmtId="0" fontId="36" fillId="0" borderId="0" xfId="78" applyFont="1" applyFill="1" applyBorder="1" applyAlignment="1">
      <alignment horizontal="center"/>
    </xf>
    <xf numFmtId="0" fontId="36" fillId="0" borderId="52" xfId="78" applyFont="1" applyFill="1" applyBorder="1" applyAlignment="1">
      <alignment horizontal="center"/>
    </xf>
    <xf numFmtId="169" fontId="10" fillId="2" borderId="0" xfId="78" applyNumberFormat="1" applyFont="1" applyFill="1" applyBorder="1" applyAlignment="1">
      <alignment horizontal="center"/>
    </xf>
    <xf numFmtId="169" fontId="36" fillId="0" borderId="0" xfId="78" applyNumberFormat="1" applyFont="1" applyFill="1" applyBorder="1" applyAlignment="1">
      <alignment horizontal="center"/>
    </xf>
    <xf numFmtId="169" fontId="36" fillId="0" borderId="52" xfId="78" applyNumberFormat="1" applyFont="1" applyFill="1" applyBorder="1" applyAlignment="1">
      <alignment horizontal="center"/>
    </xf>
    <xf numFmtId="0" fontId="10" fillId="0" borderId="44" xfId="78" applyFont="1" applyFill="1" applyBorder="1"/>
    <xf numFmtId="0" fontId="36" fillId="0" borderId="49" xfId="78" applyFont="1" applyFill="1" applyBorder="1" applyAlignment="1">
      <alignment horizontal="center"/>
    </xf>
    <xf numFmtId="0" fontId="36" fillId="0" borderId="27" xfId="78" applyFont="1" applyFill="1" applyBorder="1" applyAlignment="1">
      <alignment horizontal="center"/>
    </xf>
    <xf numFmtId="2" fontId="10" fillId="0" borderId="0" xfId="78" applyNumberFormat="1" applyFont="1" applyFill="1" applyBorder="1" applyAlignment="1">
      <alignment horizontal="center"/>
    </xf>
    <xf numFmtId="174" fontId="10" fillId="0" borderId="0" xfId="78" applyNumberFormat="1" applyFont="1" applyFill="1" applyBorder="1" applyAlignment="1">
      <alignment horizontal="center"/>
    </xf>
    <xf numFmtId="2" fontId="10" fillId="0" borderId="52" xfId="78" applyNumberFormat="1" applyFont="1" applyFill="1" applyBorder="1" applyAlignment="1">
      <alignment horizontal="center"/>
    </xf>
    <xf numFmtId="0" fontId="2" fillId="0" borderId="0" xfId="78" applyFont="1" applyFill="1" applyAlignment="1">
      <alignment vertical="center"/>
    </xf>
    <xf numFmtId="0" fontId="15" fillId="0" borderId="48" xfId="78" applyFont="1" applyFill="1" applyBorder="1" applyAlignment="1">
      <alignment vertical="center"/>
    </xf>
    <xf numFmtId="0" fontId="10" fillId="0" borderId="49" xfId="78" quotePrefix="1" applyFont="1" applyFill="1" applyBorder="1" applyAlignment="1">
      <alignment horizontal="left" vertical="center"/>
    </xf>
    <xf numFmtId="0" fontId="10" fillId="0" borderId="26" xfId="78" applyFont="1" applyFill="1" applyBorder="1" applyAlignment="1">
      <alignment vertical="center"/>
    </xf>
    <xf numFmtId="2" fontId="10" fillId="0" borderId="26" xfId="78" applyNumberFormat="1" applyFont="1" applyFill="1" applyBorder="1" applyAlignment="1">
      <alignment horizontal="center"/>
    </xf>
    <xf numFmtId="2" fontId="10" fillId="0" borderId="47" xfId="78" applyNumberFormat="1" applyFont="1" applyFill="1" applyBorder="1" applyAlignment="1">
      <alignment horizontal="center"/>
    </xf>
    <xf numFmtId="2" fontId="10" fillId="0" borderId="7" xfId="78" applyNumberFormat="1" applyFont="1" applyFill="1" applyBorder="1" applyAlignment="1">
      <alignment horizontal="center"/>
    </xf>
    <xf numFmtId="0" fontId="10" fillId="0" borderId="26" xfId="78" quotePrefix="1" applyFont="1" applyFill="1" applyBorder="1" applyAlignment="1">
      <alignment horizontal="left" vertical="center"/>
    </xf>
    <xf numFmtId="2" fontId="10" fillId="2" borderId="26" xfId="78" applyNumberFormat="1" applyFont="1" applyFill="1" applyBorder="1" applyAlignment="1">
      <alignment horizontal="center"/>
    </xf>
    <xf numFmtId="2" fontId="54" fillId="0" borderId="26" xfId="30" applyNumberFormat="1" applyFont="1" applyFill="1" applyBorder="1" applyAlignment="1" applyProtection="1">
      <alignment horizontal="center"/>
    </xf>
    <xf numFmtId="0" fontId="15" fillId="0" borderId="26" xfId="78" applyFont="1" applyFill="1" applyBorder="1" applyAlignment="1">
      <alignment vertical="top" wrapText="1"/>
    </xf>
    <xf numFmtId="2" fontId="54" fillId="0" borderId="26" xfId="1" applyNumberFormat="1" applyFont="1" applyFill="1" applyBorder="1" applyAlignment="1" applyProtection="1">
      <alignment horizontal="center"/>
    </xf>
    <xf numFmtId="0" fontId="15" fillId="0" borderId="71" xfId="78" applyFont="1" applyBorder="1"/>
    <xf numFmtId="0" fontId="15" fillId="0" borderId="73" xfId="78" applyFont="1" applyFill="1" applyBorder="1" applyAlignment="1"/>
    <xf numFmtId="2" fontId="10" fillId="2" borderId="73" xfId="78" applyNumberFormat="1" applyFont="1" applyFill="1" applyBorder="1" applyAlignment="1">
      <alignment horizontal="center"/>
    </xf>
    <xf numFmtId="2" fontId="10" fillId="0" borderId="73" xfId="78" applyNumberFormat="1" applyFont="1" applyFill="1" applyBorder="1" applyAlignment="1">
      <alignment horizontal="center"/>
    </xf>
    <xf numFmtId="2" fontId="10" fillId="0" borderId="96" xfId="78" applyNumberFormat="1" applyFont="1" applyFill="1" applyBorder="1" applyAlignment="1">
      <alignment horizontal="center"/>
    </xf>
    <xf numFmtId="0" fontId="15" fillId="0" borderId="0" xfId="78" applyFont="1" applyBorder="1"/>
    <xf numFmtId="0" fontId="15" fillId="0" borderId="0" xfId="78" applyFont="1" applyFill="1" applyBorder="1" applyAlignment="1"/>
    <xf numFmtId="0" fontId="10" fillId="0" borderId="0" xfId="78" applyFont="1" applyFill="1" applyAlignment="1">
      <alignment horizontal="left"/>
    </xf>
    <xf numFmtId="2" fontId="2" fillId="0" borderId="0" xfId="78" applyNumberFormat="1" applyFont="1" applyFill="1"/>
    <xf numFmtId="0" fontId="15" fillId="0" borderId="0" xfId="78" applyFont="1" applyFill="1" applyBorder="1" applyAlignment="1">
      <alignment horizontal="left" vertical="center"/>
    </xf>
    <xf numFmtId="0" fontId="15" fillId="0" borderId="0" xfId="78" applyFont="1" applyFill="1" applyBorder="1" applyAlignment="1">
      <alignment vertical="center"/>
    </xf>
    <xf numFmtId="0" fontId="10" fillId="0" borderId="0" xfId="78" quotePrefix="1" applyFont="1" applyFill="1" applyBorder="1" applyAlignment="1">
      <alignment horizontal="left" vertical="center"/>
    </xf>
    <xf numFmtId="0" fontId="10" fillId="0" borderId="0" xfId="78" applyFont="1" applyFill="1" applyBorder="1" applyAlignment="1">
      <alignment vertical="center"/>
    </xf>
    <xf numFmtId="0" fontId="36" fillId="0" borderId="0" xfId="78" quotePrefix="1" applyFont="1" applyFill="1" applyAlignment="1">
      <alignment horizontal="left"/>
    </xf>
    <xf numFmtId="0" fontId="56" fillId="0" borderId="0" xfId="78" applyFont="1" applyAlignment="1">
      <alignment horizontal="center" vertical="center"/>
    </xf>
    <xf numFmtId="0" fontId="40" fillId="0" borderId="0" xfId="78" applyFont="1" applyAlignment="1">
      <alignment horizontal="center" vertical="center"/>
    </xf>
    <xf numFmtId="0" fontId="15" fillId="0" borderId="0" xfId="78" applyFont="1" applyAlignment="1">
      <alignment horizontal="center" vertical="center"/>
    </xf>
    <xf numFmtId="0" fontId="10" fillId="0" borderId="0" xfId="78" applyFont="1" applyAlignment="1">
      <alignment horizontal="center" vertical="center"/>
    </xf>
    <xf numFmtId="0" fontId="10" fillId="0" borderId="0" xfId="78" applyFont="1" applyAlignment="1" applyProtection="1">
      <alignment horizontal="center" vertical="center"/>
    </xf>
    <xf numFmtId="0" fontId="32" fillId="0" borderId="0" xfId="78" applyFont="1" applyAlignment="1">
      <alignment horizontal="center" vertical="center"/>
    </xf>
    <xf numFmtId="0" fontId="16" fillId="0" borderId="28" xfId="78" applyFont="1" applyBorder="1" applyAlignment="1">
      <alignment horizontal="right" vertical="center"/>
    </xf>
    <xf numFmtId="0" fontId="15" fillId="4" borderId="24" xfId="179" applyFont="1" applyFill="1" applyBorder="1" applyAlignment="1" applyProtection="1">
      <alignment horizontal="center" vertical="center"/>
    </xf>
    <xf numFmtId="0" fontId="15" fillId="4" borderId="6" xfId="179" applyFont="1" applyFill="1" applyBorder="1" applyAlignment="1" applyProtection="1">
      <alignment horizontal="center" vertical="center"/>
    </xf>
    <xf numFmtId="0" fontId="15" fillId="4" borderId="23" xfId="179" applyFont="1" applyFill="1" applyBorder="1" applyAlignment="1" applyProtection="1">
      <alignment horizontal="center" vertical="center"/>
    </xf>
    <xf numFmtId="0" fontId="15" fillId="4" borderId="21" xfId="179" quotePrefix="1" applyFont="1" applyFill="1" applyBorder="1" applyAlignment="1" applyProtection="1">
      <alignment horizontal="center" vertical="center"/>
    </xf>
    <xf numFmtId="0" fontId="32" fillId="4" borderId="21" xfId="179" quotePrefix="1" applyFont="1" applyFill="1" applyBorder="1" applyAlignment="1">
      <alignment horizontal="center" vertical="center"/>
    </xf>
    <xf numFmtId="0" fontId="10" fillId="0" borderId="20" xfId="78" applyFont="1" applyBorder="1" applyAlignment="1" applyProtection="1">
      <alignment horizontal="left" vertical="center"/>
    </xf>
    <xf numFmtId="2" fontId="10" fillId="0" borderId="51" xfId="125" applyNumberFormat="1" applyFont="1" applyBorder="1" applyAlignment="1" applyProtection="1">
      <alignment horizontal="center" vertical="center"/>
    </xf>
    <xf numFmtId="2" fontId="10" fillId="0" borderId="51" xfId="125" applyNumberFormat="1" applyFont="1" applyBorder="1" applyAlignment="1" applyProtection="1">
      <alignment horizontal="right" vertical="center"/>
    </xf>
    <xf numFmtId="2" fontId="10" fillId="0" borderId="1" xfId="125" quotePrefix="1" applyNumberFormat="1" applyFont="1" applyBorder="1" applyAlignment="1" applyProtection="1">
      <alignment horizontal="right" vertical="center"/>
    </xf>
    <xf numFmtId="174" fontId="10" fillId="0" borderId="47" xfId="125" quotePrefix="1" applyNumberFormat="1" applyFont="1" applyBorder="1" applyAlignment="1" applyProtection="1">
      <alignment horizontal="right" vertical="center"/>
    </xf>
    <xf numFmtId="174" fontId="10" fillId="0" borderId="19" xfId="125" quotePrefix="1" applyNumberFormat="1" applyFont="1" applyBorder="1" applyAlignment="1" applyProtection="1">
      <alignment horizontal="right" vertical="center"/>
    </xf>
    <xf numFmtId="0" fontId="10" fillId="0" borderId="51" xfId="125" quotePrefix="1" applyFont="1" applyBorder="1" applyAlignment="1" applyProtection="1">
      <alignment horizontal="right" vertical="center"/>
    </xf>
    <xf numFmtId="0" fontId="10" fillId="0" borderId="1" xfId="125" quotePrefix="1" applyFont="1" applyBorder="1" applyAlignment="1" applyProtection="1">
      <alignment horizontal="right" vertical="center"/>
    </xf>
    <xf numFmtId="0" fontId="10" fillId="0" borderId="0" xfId="125" quotePrefix="1" applyFont="1" applyBorder="1" applyAlignment="1" applyProtection="1">
      <alignment horizontal="right" vertical="center"/>
    </xf>
    <xf numFmtId="0" fontId="40" fillId="0" borderId="9" xfId="78" applyFont="1" applyFill="1" applyBorder="1" applyAlignment="1">
      <alignment horizontal="right" vertical="center"/>
    </xf>
    <xf numFmtId="0" fontId="10" fillId="0" borderId="8" xfId="78" applyFont="1" applyBorder="1" applyAlignment="1" applyProtection="1">
      <alignment horizontal="left" vertical="center"/>
    </xf>
    <xf numFmtId="2" fontId="10" fillId="0" borderId="3" xfId="125" applyNumberFormat="1" applyFont="1" applyBorder="1" applyAlignment="1" applyProtection="1">
      <alignment horizontal="center" vertical="center"/>
    </xf>
    <xf numFmtId="2" fontId="10" fillId="0" borderId="3" xfId="125" applyNumberFormat="1" applyFont="1" applyBorder="1" applyAlignment="1" applyProtection="1">
      <alignment horizontal="right" vertical="center"/>
    </xf>
    <xf numFmtId="2" fontId="10" fillId="0" borderId="2" xfId="125" applyNumberFormat="1" applyFont="1" applyBorder="1" applyAlignment="1" applyProtection="1">
      <alignment horizontal="right" vertical="center"/>
    </xf>
    <xf numFmtId="2" fontId="10" fillId="0" borderId="0" xfId="125" applyNumberFormat="1" applyFont="1" applyBorder="1" applyAlignment="1" applyProtection="1">
      <alignment horizontal="right" vertical="center"/>
    </xf>
    <xf numFmtId="2" fontId="10" fillId="0" borderId="9" xfId="125" applyNumberFormat="1" applyFont="1" applyBorder="1" applyAlignment="1" applyProtection="1">
      <alignment horizontal="right" vertical="center"/>
    </xf>
    <xf numFmtId="0" fontId="10" fillId="0" borderId="3" xfId="125" applyFont="1" applyBorder="1" applyAlignment="1" applyProtection="1">
      <alignment horizontal="right" vertical="center"/>
    </xf>
    <xf numFmtId="2" fontId="10" fillId="0" borderId="41" xfId="125" applyNumberFormat="1" applyFont="1" applyBorder="1" applyAlignment="1" applyProtection="1">
      <alignment horizontal="right" vertical="center"/>
    </xf>
    <xf numFmtId="2" fontId="40" fillId="0" borderId="9" xfId="78" applyNumberFormat="1" applyFont="1" applyFill="1" applyBorder="1" applyAlignment="1">
      <alignment horizontal="right" vertical="center"/>
    </xf>
    <xf numFmtId="0" fontId="10" fillId="0" borderId="2" xfId="125" applyFont="1" applyBorder="1" applyAlignment="1" applyProtection="1">
      <alignment horizontal="right" vertical="center"/>
    </xf>
    <xf numFmtId="0" fontId="10" fillId="0" borderId="41" xfId="125" applyFont="1" applyBorder="1" applyAlignment="1" applyProtection="1">
      <alignment horizontal="right" vertical="center"/>
    </xf>
    <xf numFmtId="2" fontId="10" fillId="0" borderId="2" xfId="125" quotePrefix="1" applyNumberFormat="1" applyFont="1" applyBorder="1" applyAlignment="1" applyProtection="1">
      <alignment horizontal="right" vertical="center"/>
    </xf>
    <xf numFmtId="2" fontId="10" fillId="0" borderId="0" xfId="125" quotePrefix="1" applyNumberFormat="1" applyFont="1" applyBorder="1" applyAlignment="1" applyProtection="1">
      <alignment horizontal="right" vertical="center"/>
    </xf>
    <xf numFmtId="0" fontId="10" fillId="0" borderId="9" xfId="125" quotePrefix="1" applyFont="1" applyBorder="1" applyAlignment="1" applyProtection="1">
      <alignment horizontal="right" vertical="center"/>
    </xf>
    <xf numFmtId="0" fontId="10" fillId="0" borderId="3" xfId="125" quotePrefix="1" applyFont="1" applyBorder="1" applyAlignment="1" applyProtection="1">
      <alignment horizontal="right" vertical="center"/>
    </xf>
    <xf numFmtId="0" fontId="10" fillId="0" borderId="41" xfId="125" quotePrefix="1" applyFont="1" applyBorder="1" applyAlignment="1" applyProtection="1">
      <alignment horizontal="right" vertical="center"/>
    </xf>
    <xf numFmtId="174" fontId="10" fillId="0" borderId="9" xfId="125" applyNumberFormat="1" applyFont="1" applyBorder="1" applyAlignment="1" applyProtection="1">
      <alignment horizontal="right" vertical="center"/>
    </xf>
    <xf numFmtId="174" fontId="10" fillId="0" borderId="9" xfId="125" quotePrefix="1" applyNumberFormat="1" applyFont="1" applyBorder="1" applyAlignment="1" applyProtection="1">
      <alignment horizontal="right" vertical="center"/>
    </xf>
    <xf numFmtId="174" fontId="40" fillId="0" borderId="9" xfId="78" applyNumberFormat="1" applyFont="1" applyFill="1" applyBorder="1" applyAlignment="1">
      <alignment horizontal="right" vertical="center"/>
    </xf>
    <xf numFmtId="0" fontId="10" fillId="0" borderId="5" xfId="78" applyFont="1" applyBorder="1" applyAlignment="1" applyProtection="1">
      <alignment horizontal="left" vertical="center"/>
    </xf>
    <xf numFmtId="2" fontId="10" fillId="0" borderId="53" xfId="125" applyNumberFormat="1" applyFont="1" applyBorder="1" applyAlignment="1" applyProtection="1">
      <alignment horizontal="center" vertical="center"/>
    </xf>
    <xf numFmtId="2" fontId="10" fillId="0" borderId="53" xfId="125" applyNumberFormat="1" applyFont="1" applyBorder="1" applyAlignment="1" applyProtection="1">
      <alignment horizontal="right" vertical="center"/>
    </xf>
    <xf numFmtId="2" fontId="10" fillId="0" borderId="25" xfId="125" applyNumberFormat="1" applyFont="1" applyBorder="1" applyAlignment="1" applyProtection="1">
      <alignment horizontal="right" vertical="center"/>
    </xf>
    <xf numFmtId="0" fontId="10" fillId="0" borderId="11" xfId="125" applyFont="1" applyBorder="1" applyAlignment="1" applyProtection="1">
      <alignment horizontal="right" vertical="center"/>
    </xf>
    <xf numFmtId="0" fontId="10" fillId="0" borderId="53" xfId="125" applyFont="1" applyBorder="1" applyAlignment="1" applyProtection="1">
      <alignment horizontal="right" vertical="center"/>
    </xf>
    <xf numFmtId="0" fontId="10" fillId="0" borderId="4" xfId="125" applyFont="1" applyBorder="1" applyAlignment="1" applyProtection="1">
      <alignment horizontal="right" vertical="center"/>
    </xf>
    <xf numFmtId="0" fontId="10" fillId="0" borderId="25" xfId="125" applyFont="1" applyBorder="1" applyAlignment="1" applyProtection="1">
      <alignment horizontal="right" vertical="center"/>
    </xf>
    <xf numFmtId="0" fontId="32" fillId="0" borderId="16" xfId="78" applyFont="1" applyFill="1" applyBorder="1" applyAlignment="1">
      <alignment horizontal="center" vertical="center"/>
    </xf>
    <xf numFmtId="2" fontId="32" fillId="0" borderId="58" xfId="125" applyNumberFormat="1" applyFont="1" applyBorder="1" applyAlignment="1">
      <alignment horizontal="center" vertical="center"/>
    </xf>
    <xf numFmtId="0" fontId="32" fillId="0" borderId="58" xfId="125" applyFont="1" applyBorder="1" applyAlignment="1">
      <alignment horizontal="right" vertical="center"/>
    </xf>
    <xf numFmtId="2" fontId="32" fillId="0" borderId="69" xfId="125" applyNumberFormat="1" applyFont="1" applyBorder="1" applyAlignment="1">
      <alignment horizontal="right" vertical="center"/>
    </xf>
    <xf numFmtId="0" fontId="32" fillId="0" borderId="39" xfId="125" applyFont="1" applyBorder="1" applyAlignment="1">
      <alignment horizontal="right" vertical="center"/>
    </xf>
    <xf numFmtId="0" fontId="32" fillId="0" borderId="39" xfId="78" applyFont="1" applyFill="1" applyBorder="1" applyAlignment="1">
      <alignment horizontal="right" vertical="center"/>
    </xf>
    <xf numFmtId="0" fontId="40" fillId="0" borderId="0" xfId="78" applyFont="1" applyFill="1" applyAlignment="1">
      <alignment horizontal="center" vertical="center"/>
    </xf>
    <xf numFmtId="0" fontId="10" fillId="0" borderId="0" xfId="78" quotePrefix="1" applyFont="1" applyBorder="1" applyAlignment="1" applyProtection="1">
      <alignment horizontal="center" vertical="center"/>
    </xf>
    <xf numFmtId="2" fontId="6" fillId="0" borderId="0" xfId="78" applyNumberFormat="1" applyFont="1" applyFill="1" applyBorder="1"/>
    <xf numFmtId="0" fontId="10" fillId="0" borderId="0" xfId="78" applyFont="1" applyBorder="1" applyAlignment="1" applyProtection="1">
      <alignment horizontal="center" vertical="center"/>
    </xf>
    <xf numFmtId="2" fontId="4" fillId="0" borderId="0" xfId="78" applyNumberFormat="1" applyFont="1" applyFill="1" applyBorder="1"/>
    <xf numFmtId="2" fontId="61" fillId="0" borderId="0" xfId="78" applyNumberFormat="1" applyFont="1" applyBorder="1" applyAlignment="1">
      <alignment horizontal="right" vertical="center"/>
    </xf>
    <xf numFmtId="0" fontId="4" fillId="0" borderId="0" xfId="78" applyFont="1" applyBorder="1"/>
    <xf numFmtId="2" fontId="4" fillId="0" borderId="0" xfId="78" applyNumberFormat="1" applyFont="1" applyBorder="1"/>
    <xf numFmtId="0" fontId="32" fillId="0" borderId="0" xfId="78" applyFont="1" applyBorder="1" applyAlignment="1">
      <alignment horizontal="center" vertical="center"/>
    </xf>
    <xf numFmtId="0" fontId="10" fillId="0" borderId="19" xfId="139" applyFont="1" applyFill="1" applyBorder="1" applyAlignment="1">
      <alignment horizontal="right"/>
    </xf>
    <xf numFmtId="2" fontId="10" fillId="0" borderId="9" xfId="139" applyNumberFormat="1" applyFont="1" applyFill="1" applyBorder="1" applyAlignment="1">
      <alignment horizontal="right"/>
    </xf>
    <xf numFmtId="0" fontId="10" fillId="0" borderId="9" xfId="139" applyFont="1" applyFill="1" applyBorder="1" applyAlignment="1">
      <alignment horizontal="right"/>
    </xf>
    <xf numFmtId="2" fontId="10" fillId="0" borderId="9" xfId="139" applyNumberFormat="1" applyFont="1" applyFill="1" applyBorder="1" applyAlignment="1">
      <alignment horizontal="center"/>
    </xf>
    <xf numFmtId="0" fontId="10" fillId="0" borderId="9" xfId="139" applyFont="1" applyFill="1" applyBorder="1" applyAlignment="1">
      <alignment horizontal="center"/>
    </xf>
    <xf numFmtId="2" fontId="10" fillId="0" borderId="11" xfId="139" applyNumberFormat="1" applyFont="1" applyFill="1" applyBorder="1" applyAlignment="1">
      <alignment horizontal="center"/>
    </xf>
    <xf numFmtId="2" fontId="15" fillId="0" borderId="18" xfId="139" applyNumberFormat="1" applyFont="1" applyFill="1" applyBorder="1" applyAlignment="1">
      <alignment horizontal="center"/>
    </xf>
    <xf numFmtId="0" fontId="15" fillId="4" borderId="23" xfId="180" applyFont="1" applyFill="1" applyBorder="1" applyAlignment="1">
      <alignment horizontal="center" vertical="center" wrapText="1"/>
    </xf>
    <xf numFmtId="0" fontId="15" fillId="4" borderId="6" xfId="180" applyFont="1" applyFill="1" applyBorder="1" applyAlignment="1">
      <alignment horizontal="center" vertical="center"/>
    </xf>
    <xf numFmtId="178" fontId="10" fillId="0" borderId="2" xfId="139" quotePrefix="1" applyNumberFormat="1" applyFont="1" applyFill="1" applyBorder="1" applyAlignment="1"/>
    <xf numFmtId="178" fontId="10" fillId="0" borderId="2" xfId="139" quotePrefix="1" applyNumberFormat="1" applyFont="1" applyFill="1" applyBorder="1" applyAlignment="1">
      <alignment horizontal="right"/>
    </xf>
    <xf numFmtId="178" fontId="10" fillId="0" borderId="2" xfId="139" applyNumberFormat="1" applyFont="1" applyFill="1" applyBorder="1" applyAlignment="1">
      <alignment horizontal="right"/>
    </xf>
    <xf numFmtId="178" fontId="10" fillId="0" borderId="2" xfId="139" applyNumberFormat="1" applyFont="1" applyFill="1" applyBorder="1"/>
    <xf numFmtId="178" fontId="15" fillId="0" borderId="38" xfId="139" applyNumberFormat="1" applyFont="1" applyFill="1" applyBorder="1" applyAlignment="1">
      <alignment vertical="center"/>
    </xf>
    <xf numFmtId="0" fontId="15" fillId="0" borderId="0" xfId="131" applyFont="1" applyBorder="1" applyAlignment="1">
      <alignment horizontal="center" vertical="center"/>
    </xf>
    <xf numFmtId="0" fontId="15" fillId="2" borderId="22" xfId="131" quotePrefix="1" applyFont="1" applyFill="1" applyBorder="1" applyAlignment="1" applyProtection="1">
      <alignment horizontal="center" vertical="center"/>
    </xf>
    <xf numFmtId="0" fontId="15" fillId="0" borderId="0" xfId="197" applyFont="1" applyAlignment="1">
      <alignment horizontal="center"/>
    </xf>
    <xf numFmtId="0" fontId="29" fillId="0" borderId="23" xfId="90" applyFont="1" applyBorder="1" applyAlignment="1"/>
    <xf numFmtId="0" fontId="29" fillId="0" borderId="26" xfId="90" applyFont="1" applyBorder="1" applyAlignment="1"/>
    <xf numFmtId="0" fontId="29" fillId="0" borderId="24" xfId="90" applyFont="1" applyBorder="1" applyAlignment="1"/>
    <xf numFmtId="164" fontId="15" fillId="2" borderId="4" xfId="212" applyNumberFormat="1" applyFont="1" applyFill="1" applyBorder="1" applyAlignment="1" applyProtection="1">
      <alignment horizontal="center" vertical="center"/>
    </xf>
    <xf numFmtId="164" fontId="15" fillId="2" borderId="6" xfId="212" applyNumberFormat="1" applyFont="1" applyFill="1" applyBorder="1" applyAlignment="1" applyProtection="1">
      <alignment horizontal="center" vertical="center"/>
    </xf>
    <xf numFmtId="164" fontId="15" fillId="2" borderId="21" xfId="212" applyNumberFormat="1" applyFont="1" applyFill="1" applyBorder="1" applyAlignment="1" applyProtection="1">
      <alignment horizontal="center" vertical="center"/>
    </xf>
    <xf numFmtId="164" fontId="10" fillId="0" borderId="8" xfId="212" applyNumberFormat="1" applyFont="1" applyBorder="1" applyAlignment="1" applyProtection="1">
      <alignment horizontal="left" vertical="center"/>
    </xf>
    <xf numFmtId="169" fontId="10" fillId="0" borderId="2" xfId="212" applyNumberFormat="1" applyFont="1" applyBorder="1" applyAlignment="1">
      <alignment horizontal="center" vertical="center"/>
    </xf>
    <xf numFmtId="168" fontId="10" fillId="0" borderId="2" xfId="212" applyNumberFormat="1" applyFont="1" applyBorder="1" applyAlignment="1" applyProtection="1">
      <alignment horizontal="center" vertical="center"/>
    </xf>
    <xf numFmtId="168" fontId="10" fillId="0" borderId="9" xfId="212" applyNumberFormat="1" applyFont="1" applyBorder="1" applyAlignment="1" applyProtection="1">
      <alignment horizontal="center" vertical="center"/>
    </xf>
    <xf numFmtId="164" fontId="10" fillId="0" borderId="2" xfId="212" applyNumberFormat="1" applyFont="1" applyFill="1" applyBorder="1" applyAlignment="1" applyProtection="1">
      <alignment horizontal="center" vertical="center"/>
    </xf>
    <xf numFmtId="169" fontId="10" fillId="0" borderId="2" xfId="212" applyNumberFormat="1" applyFont="1" applyFill="1" applyBorder="1" applyAlignment="1" applyProtection="1">
      <alignment horizontal="center" vertical="center"/>
    </xf>
    <xf numFmtId="164" fontId="10" fillId="0" borderId="9" xfId="212" applyNumberFormat="1" applyFont="1" applyFill="1" applyBorder="1" applyAlignment="1" applyProtection="1">
      <alignment horizontal="center" vertical="center"/>
    </xf>
    <xf numFmtId="169" fontId="10" fillId="0" borderId="9" xfId="212" applyNumberFormat="1" applyFont="1" applyBorder="1" applyAlignment="1">
      <alignment horizontal="center" vertical="center"/>
    </xf>
    <xf numFmtId="164" fontId="15" fillId="0" borderId="37" xfId="212" applyNumberFormat="1" applyFont="1" applyBorder="1" applyAlignment="1" applyProtection="1">
      <alignment horizontal="center" vertical="center"/>
    </xf>
    <xf numFmtId="169" fontId="15" fillId="0" borderId="38" xfId="212" applyNumberFormat="1" applyFont="1" applyBorder="1" applyAlignment="1">
      <alignment horizontal="center" vertical="center"/>
    </xf>
    <xf numFmtId="169" fontId="15" fillId="0" borderId="39" xfId="212" applyNumberFormat="1" applyFont="1" applyBorder="1" applyAlignment="1">
      <alignment horizontal="center" vertical="center"/>
    </xf>
    <xf numFmtId="164" fontId="36" fillId="0" borderId="40" xfId="212" applyNumberFormat="1" applyFont="1" applyFill="1" applyBorder="1" applyAlignment="1" applyProtection="1">
      <alignment horizontal="left" vertical="center"/>
    </xf>
    <xf numFmtId="164" fontId="36" fillId="0" borderId="0" xfId="212" applyNumberFormat="1" applyFont="1" applyFill="1" applyBorder="1" applyAlignment="1" applyProtection="1">
      <alignment horizontal="left" vertical="center"/>
    </xf>
    <xf numFmtId="164" fontId="15" fillId="0" borderId="0" xfId="213" quotePrefix="1" applyNumberFormat="1" applyFont="1" applyBorder="1" applyAlignment="1">
      <alignment horizontal="center"/>
    </xf>
    <xf numFmtId="164" fontId="15" fillId="2" borderId="6" xfId="213" applyNumberFormat="1" applyFont="1" applyFill="1" applyBorder="1" applyAlignment="1" applyProtection="1">
      <alignment horizontal="center" vertical="center"/>
    </xf>
    <xf numFmtId="164" fontId="10" fillId="0" borderId="2" xfId="213" applyNumberFormat="1" applyFont="1" applyBorder="1" applyAlignment="1" applyProtection="1">
      <alignment horizontal="left" vertical="center"/>
    </xf>
    <xf numFmtId="168" fontId="10" fillId="0" borderId="3" xfId="213" applyNumberFormat="1" applyFont="1" applyBorder="1" applyAlignment="1" applyProtection="1">
      <alignment horizontal="center" vertical="center"/>
    </xf>
    <xf numFmtId="173" fontId="15" fillId="0" borderId="1" xfId="213" applyNumberFormat="1" applyFont="1" applyFill="1" applyBorder="1" applyAlignment="1" applyProtection="1">
      <alignment horizontal="center" vertical="center"/>
    </xf>
    <xf numFmtId="169" fontId="38" fillId="0" borderId="2" xfId="213" applyNumberFormat="1" applyFont="1" applyFill="1" applyBorder="1" applyAlignment="1" applyProtection="1">
      <alignment horizontal="center" vertical="center"/>
    </xf>
    <xf numFmtId="168" fontId="10" fillId="0" borderId="0" xfId="213" applyNumberFormat="1" applyFont="1" applyBorder="1" applyAlignment="1" applyProtection="1">
      <alignment horizontal="center" vertical="center"/>
    </xf>
    <xf numFmtId="169" fontId="10" fillId="0" borderId="1" xfId="213" applyNumberFormat="1" applyFont="1" applyFill="1" applyBorder="1" applyAlignment="1" applyProtection="1">
      <alignment horizontal="center" vertical="center"/>
    </xf>
    <xf numFmtId="173" fontId="10" fillId="0" borderId="1" xfId="213" applyNumberFormat="1" applyFont="1" applyFill="1" applyBorder="1" applyAlignment="1" applyProtection="1">
      <alignment horizontal="center" vertical="center"/>
    </xf>
    <xf numFmtId="173" fontId="15" fillId="0" borderId="2" xfId="213" applyNumberFormat="1" applyFont="1" applyFill="1" applyBorder="1" applyAlignment="1" applyProtection="1">
      <alignment horizontal="center" vertical="center"/>
    </xf>
    <xf numFmtId="164" fontId="10" fillId="0" borderId="41" xfId="213" applyNumberFormat="1" applyFont="1" applyFill="1" applyBorder="1" applyAlignment="1" applyProtection="1">
      <alignment horizontal="center" vertical="center"/>
    </xf>
    <xf numFmtId="169" fontId="10" fillId="0" borderId="2" xfId="213" applyNumberFormat="1" applyFont="1" applyFill="1" applyBorder="1" applyAlignment="1" applyProtection="1">
      <alignment horizontal="center" vertical="center"/>
    </xf>
    <xf numFmtId="173" fontId="10" fillId="0" borderId="2" xfId="213" applyNumberFormat="1" applyFont="1" applyFill="1" applyBorder="1" applyAlignment="1" applyProtection="1">
      <alignment horizontal="center" vertical="center"/>
    </xf>
    <xf numFmtId="168" fontId="10" fillId="0" borderId="41" xfId="213" applyNumberFormat="1" applyFont="1" applyBorder="1" applyAlignment="1" applyProtection="1">
      <alignment horizontal="center" vertical="center"/>
    </xf>
    <xf numFmtId="169" fontId="10" fillId="0" borderId="41" xfId="213" applyNumberFormat="1" applyFont="1" applyBorder="1" applyAlignment="1">
      <alignment horizontal="center" vertical="center"/>
    </xf>
    <xf numFmtId="164" fontId="15" fillId="0" borderId="6" xfId="213" applyNumberFormat="1" applyFont="1" applyBorder="1" applyAlignment="1" applyProtection="1">
      <alignment horizontal="center" vertical="center"/>
    </xf>
    <xf numFmtId="169" fontId="15" fillId="0" borderId="6" xfId="213" applyNumberFormat="1" applyFont="1" applyBorder="1" applyAlignment="1">
      <alignment horizontal="center" vertical="center"/>
    </xf>
    <xf numFmtId="173" fontId="15" fillId="0" borderId="6" xfId="213" applyNumberFormat="1" applyFont="1" applyFill="1" applyBorder="1" applyAlignment="1">
      <alignment horizontal="center" vertical="center"/>
    </xf>
    <xf numFmtId="164" fontId="10" fillId="0" borderId="0" xfId="214" applyNumberFormat="1" applyFont="1"/>
    <xf numFmtId="164" fontId="10" fillId="0" borderId="0" xfId="215" applyNumberFormat="1" applyFont="1"/>
    <xf numFmtId="164" fontId="10" fillId="0" borderId="0" xfId="215" applyNumberFormat="1" applyFont="1" applyFill="1"/>
    <xf numFmtId="164" fontId="10" fillId="0" borderId="26" xfId="215" applyNumberFormat="1" applyFont="1" applyBorder="1" applyAlignment="1" applyProtection="1">
      <alignment horizontal="centerContinuous"/>
    </xf>
    <xf numFmtId="164" fontId="10" fillId="0" borderId="24" xfId="215" applyNumberFormat="1" applyFont="1" applyBorder="1" applyAlignment="1">
      <alignment horizontal="centerContinuous"/>
    </xf>
    <xf numFmtId="169" fontId="10" fillId="0" borderId="0" xfId="215" applyNumberFormat="1" applyFont="1"/>
    <xf numFmtId="164" fontId="32" fillId="2" borderId="6" xfId="215" applyNumberFormat="1" applyFont="1" applyFill="1" applyBorder="1" applyAlignment="1" applyProtection="1">
      <alignment horizontal="center" vertical="center"/>
    </xf>
    <xf numFmtId="164" fontId="32" fillId="2" borderId="4" xfId="215" applyNumberFormat="1" applyFont="1" applyFill="1" applyBorder="1" applyAlignment="1" applyProtection="1">
      <alignment horizontal="center" vertical="center"/>
    </xf>
    <xf numFmtId="164" fontId="32" fillId="2" borderId="24" xfId="215" applyNumberFormat="1" applyFont="1" applyFill="1" applyBorder="1" applyAlignment="1" applyProtection="1">
      <alignment horizontal="center" vertical="center"/>
    </xf>
    <xf numFmtId="164" fontId="32" fillId="2" borderId="11" xfId="215" applyNumberFormat="1" applyFont="1" applyFill="1" applyBorder="1" applyAlignment="1" applyProtection="1">
      <alignment horizontal="center" vertical="center"/>
    </xf>
    <xf numFmtId="164" fontId="10" fillId="0" borderId="53" xfId="215" applyNumberFormat="1" applyFont="1" applyBorder="1" applyAlignment="1" applyProtection="1">
      <alignment horizontal="center"/>
    </xf>
    <xf numFmtId="164" fontId="40" fillId="0" borderId="8" xfId="215" applyNumberFormat="1" applyFont="1" applyBorder="1" applyAlignment="1" applyProtection="1">
      <alignment horizontal="left" vertical="center"/>
    </xf>
    <xf numFmtId="169" fontId="40" fillId="0" borderId="2" xfId="215" applyNumberFormat="1" applyFont="1" applyBorder="1" applyAlignment="1">
      <alignment horizontal="center" vertical="center"/>
    </xf>
    <xf numFmtId="169" fontId="40" fillId="0" borderId="3" xfId="215" applyNumberFormat="1" applyFont="1" applyBorder="1" applyAlignment="1">
      <alignment horizontal="center" vertical="center"/>
    </xf>
    <xf numFmtId="169" fontId="40" fillId="0" borderId="9" xfId="215" applyNumberFormat="1" applyFont="1" applyBorder="1" applyAlignment="1">
      <alignment horizontal="center" vertical="center"/>
    </xf>
    <xf numFmtId="164" fontId="32" fillId="0" borderId="37" xfId="215" applyNumberFormat="1" applyFont="1" applyBorder="1" applyAlignment="1" applyProtection="1">
      <alignment horizontal="center" vertical="center"/>
    </xf>
    <xf numFmtId="169" fontId="32" fillId="0" borderId="38" xfId="215" applyNumberFormat="1" applyFont="1" applyBorder="1" applyAlignment="1">
      <alignment horizontal="center" vertical="center"/>
    </xf>
    <xf numFmtId="169" fontId="32" fillId="0" borderId="58" xfId="215" applyNumberFormat="1" applyFont="1" applyBorder="1" applyAlignment="1">
      <alignment horizontal="center" vertical="center"/>
    </xf>
    <xf numFmtId="169" fontId="32" fillId="0" borderId="39" xfId="215" applyNumberFormat="1" applyFont="1" applyBorder="1" applyAlignment="1">
      <alignment horizontal="center" vertical="center"/>
    </xf>
    <xf numFmtId="164" fontId="10" fillId="0" borderId="0" xfId="215" applyNumberFormat="1" applyFont="1" applyAlignment="1" applyProtection="1">
      <alignment horizontal="left"/>
    </xf>
    <xf numFmtId="164" fontId="10" fillId="0" borderId="0" xfId="215" applyNumberFormat="1" applyFont="1" applyBorder="1"/>
    <xf numFmtId="164" fontId="10" fillId="0" borderId="0" xfId="215" applyNumberFormat="1" applyFont="1" applyBorder="1" applyAlignment="1" applyProtection="1">
      <alignment horizontal="center" vertical="center"/>
    </xf>
    <xf numFmtId="0" fontId="3" fillId="0" borderId="3" xfId="130" applyFont="1" applyBorder="1" applyAlignment="1">
      <alignment horizontal="center"/>
    </xf>
    <xf numFmtId="0" fontId="3" fillId="0" borderId="0" xfId="130" applyFont="1" applyBorder="1" applyAlignment="1">
      <alignment horizontal="center"/>
    </xf>
    <xf numFmtId="0" fontId="5" fillId="0" borderId="3" xfId="130" applyFont="1" applyBorder="1" applyAlignment="1">
      <alignment horizontal="center"/>
    </xf>
    <xf numFmtId="0" fontId="5" fillId="0" borderId="0" xfId="130" applyFont="1" applyBorder="1" applyAlignment="1">
      <alignment horizontal="center"/>
    </xf>
    <xf numFmtId="0" fontId="15" fillId="0" borderId="0" xfId="78" applyFont="1" applyBorder="1" applyAlignment="1">
      <alignment horizontal="center" vertical="center"/>
    </xf>
    <xf numFmtId="0" fontId="30" fillId="0" borderId="0" xfId="90" applyFont="1" applyBorder="1" applyAlignment="1">
      <alignment horizontal="center"/>
    </xf>
    <xf numFmtId="0" fontId="31" fillId="0" borderId="0" xfId="90" applyFont="1" applyBorder="1" applyAlignment="1">
      <alignment horizontal="center"/>
    </xf>
    <xf numFmtId="0" fontId="32" fillId="0" borderId="0" xfId="197" applyFont="1" applyAlignment="1">
      <alignment horizontal="center"/>
    </xf>
    <xf numFmtId="0" fontId="33" fillId="4" borderId="1" xfId="90" applyFont="1" applyFill="1" applyBorder="1" applyAlignment="1">
      <alignment horizontal="center" vertical="center" wrapText="1"/>
    </xf>
    <xf numFmtId="0" fontId="33" fillId="4" borderId="4" xfId="9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wrapText="1"/>
    </xf>
    <xf numFmtId="0" fontId="33" fillId="4" borderId="23" xfId="90" applyFont="1" applyFill="1" applyBorder="1" applyAlignment="1">
      <alignment horizontal="center" vertical="center"/>
    </xf>
    <xf numFmtId="0" fontId="33" fillId="4" borderId="26" xfId="90" applyFont="1" applyFill="1" applyBorder="1" applyAlignment="1">
      <alignment horizontal="center" vertical="center"/>
    </xf>
    <xf numFmtId="0" fontId="33" fillId="4" borderId="24" xfId="90" applyFont="1" applyFill="1" applyBorder="1" applyAlignment="1">
      <alignment horizontal="center" vertical="center"/>
    </xf>
    <xf numFmtId="0" fontId="29" fillId="0" borderId="23" xfId="90" applyFont="1" applyBorder="1" applyAlignment="1">
      <alignment horizontal="center"/>
    </xf>
    <xf numFmtId="0" fontId="29" fillId="0" borderId="26" xfId="90" applyFont="1" applyBorder="1" applyAlignment="1">
      <alignment horizontal="center"/>
    </xf>
    <xf numFmtId="0" fontId="29" fillId="0" borderId="24" xfId="90" applyFont="1" applyBorder="1" applyAlignment="1">
      <alignment horizontal="center"/>
    </xf>
    <xf numFmtId="0" fontId="35" fillId="0" borderId="23" xfId="90" applyFont="1" applyBorder="1" applyAlignment="1">
      <alignment horizontal="left"/>
    </xf>
    <xf numFmtId="0" fontId="35" fillId="0" borderId="26" xfId="90" applyFont="1" applyBorder="1" applyAlignment="1">
      <alignment horizontal="left"/>
    </xf>
    <xf numFmtId="0" fontId="35" fillId="0" borderId="24" xfId="90" applyFont="1" applyBorder="1" applyAlignment="1">
      <alignment horizontal="left"/>
    </xf>
    <xf numFmtId="169" fontId="29" fillId="0" borderId="23" xfId="90" applyNumberFormat="1" applyFont="1" applyBorder="1" applyAlignment="1">
      <alignment horizontal="center"/>
    </xf>
    <xf numFmtId="169" fontId="29" fillId="0" borderId="26" xfId="90" applyNumberFormat="1" applyFont="1" applyBorder="1" applyAlignment="1">
      <alignment horizontal="center"/>
    </xf>
    <xf numFmtId="169" fontId="29" fillId="0" borderId="24" xfId="90" applyNumberFormat="1" applyFont="1" applyBorder="1" applyAlignment="1">
      <alignment horizontal="center"/>
    </xf>
    <xf numFmtId="164" fontId="15" fillId="0" borderId="0" xfId="212" applyNumberFormat="1" applyFont="1" applyAlignment="1">
      <alignment horizontal="center"/>
    </xf>
    <xf numFmtId="164" fontId="6" fillId="0" borderId="0" xfId="212" applyNumberFormat="1" applyFont="1" applyAlignment="1" applyProtection="1">
      <alignment horizontal="center"/>
    </xf>
    <xf numFmtId="164" fontId="15" fillId="0" borderId="0" xfId="212" applyNumberFormat="1" applyFont="1" applyAlignment="1" applyProtection="1">
      <alignment horizontal="center"/>
    </xf>
    <xf numFmtId="164" fontId="15" fillId="0" borderId="0" xfId="212" quotePrefix="1" applyNumberFormat="1" applyFont="1" applyBorder="1" applyAlignment="1">
      <alignment horizontal="center"/>
    </xf>
    <xf numFmtId="164" fontId="15" fillId="4" borderId="30" xfId="212" applyNumberFormat="1" applyFont="1" applyFill="1" applyBorder="1" applyAlignment="1" applyProtection="1">
      <alignment horizontal="center" vertical="center"/>
    </xf>
    <xf numFmtId="164" fontId="15" fillId="4" borderId="5" xfId="212" applyNumberFormat="1" applyFont="1" applyFill="1" applyBorder="1" applyAlignment="1">
      <alignment horizontal="center" vertical="center"/>
    </xf>
    <xf numFmtId="164" fontId="15" fillId="2" borderId="32" xfId="212" applyNumberFormat="1" applyFont="1" applyFill="1" applyBorder="1" applyAlignment="1" applyProtection="1">
      <alignment horizontal="center" vertical="center"/>
    </xf>
    <xf numFmtId="164" fontId="15" fillId="2" borderId="22" xfId="212" applyNumberFormat="1" applyFont="1" applyFill="1" applyBorder="1" applyAlignment="1" applyProtection="1">
      <alignment horizontal="center" vertical="center"/>
    </xf>
    <xf numFmtId="164" fontId="15" fillId="2" borderId="34" xfId="212" applyNumberFormat="1" applyFont="1" applyFill="1" applyBorder="1" applyAlignment="1" applyProtection="1">
      <alignment horizontal="center" vertical="center"/>
    </xf>
    <xf numFmtId="164" fontId="15" fillId="2" borderId="36" xfId="212" applyNumberFormat="1" applyFont="1" applyFill="1" applyBorder="1" applyAlignment="1" applyProtection="1">
      <alignment horizontal="center" vertical="center"/>
    </xf>
    <xf numFmtId="164" fontId="15" fillId="0" borderId="0" xfId="213" applyNumberFormat="1" applyFont="1" applyAlignment="1">
      <alignment horizontal="center"/>
    </xf>
    <xf numFmtId="164" fontId="6" fillId="0" borderId="0" xfId="213" applyNumberFormat="1" applyFont="1" applyAlignment="1" applyProtection="1">
      <alignment horizontal="center"/>
    </xf>
    <xf numFmtId="164" fontId="15" fillId="0" borderId="0" xfId="213" quotePrefix="1" applyNumberFormat="1" applyFont="1" applyBorder="1" applyAlignment="1">
      <alignment horizontal="center"/>
    </xf>
    <xf numFmtId="164" fontId="15" fillId="2" borderId="6" xfId="213" applyNumberFormat="1" applyFont="1" applyFill="1" applyBorder="1" applyAlignment="1" applyProtection="1">
      <alignment horizontal="center" vertical="center"/>
    </xf>
    <xf numFmtId="164" fontId="15" fillId="2" borderId="26" xfId="213" quotePrefix="1" applyNumberFormat="1" applyFont="1" applyFill="1" applyBorder="1" applyAlignment="1" applyProtection="1">
      <alignment horizontal="center" vertical="center"/>
    </xf>
    <xf numFmtId="164" fontId="15" fillId="2" borderId="24" xfId="213" quotePrefix="1" applyNumberFormat="1" applyFont="1" applyFill="1" applyBorder="1" applyAlignment="1" applyProtection="1">
      <alignment horizontal="center" vertical="center"/>
    </xf>
    <xf numFmtId="0" fontId="15" fillId="0" borderId="0" xfId="131" applyFont="1" applyBorder="1" applyAlignment="1">
      <alignment horizontal="center" vertical="center"/>
    </xf>
    <xf numFmtId="0" fontId="6" fillId="0" borderId="0" xfId="197" applyFont="1" applyAlignment="1">
      <alignment horizontal="center"/>
    </xf>
    <xf numFmtId="0" fontId="15" fillId="2" borderId="42" xfId="197" applyNumberFormat="1" applyFont="1" applyFill="1" applyBorder="1" applyAlignment="1">
      <alignment horizontal="center" vertical="center"/>
    </xf>
    <xf numFmtId="0" fontId="15" fillId="2" borderId="44" xfId="197" applyFont="1" applyFill="1" applyBorder="1" applyAlignment="1">
      <alignment horizontal="center" vertical="center"/>
    </xf>
    <xf numFmtId="0" fontId="15" fillId="2" borderId="29" xfId="197" applyFont="1" applyFill="1" applyBorder="1" applyAlignment="1">
      <alignment horizontal="center" vertical="center"/>
    </xf>
    <xf numFmtId="0" fontId="15" fillId="2" borderId="4" xfId="197" applyFont="1" applyFill="1" applyBorder="1" applyAlignment="1">
      <alignment horizontal="center" vertical="center"/>
    </xf>
    <xf numFmtId="0" fontId="15" fillId="2" borderId="22" xfId="131" quotePrefix="1" applyFont="1" applyFill="1" applyBorder="1" applyAlignment="1" applyProtection="1">
      <alignment horizontal="center" vertical="center"/>
    </xf>
    <xf numFmtId="0" fontId="15" fillId="2" borderId="34" xfId="131" quotePrefix="1" applyFont="1" applyFill="1" applyBorder="1" applyAlignment="1" applyProtection="1">
      <alignment horizontal="center" vertical="center"/>
    </xf>
    <xf numFmtId="0" fontId="15" fillId="2" borderId="43" xfId="131" quotePrefix="1" applyFont="1" applyFill="1" applyBorder="1" applyAlignment="1" applyProtection="1">
      <alignment horizontal="center" vertical="center"/>
    </xf>
    <xf numFmtId="0" fontId="15" fillId="2" borderId="22" xfId="197" applyFont="1" applyFill="1" applyBorder="1" applyAlignment="1">
      <alignment horizontal="center" vertical="center"/>
    </xf>
    <xf numFmtId="0" fontId="15" fillId="2" borderId="43" xfId="197" applyFont="1" applyFill="1" applyBorder="1" applyAlignment="1">
      <alignment horizontal="center" vertical="center"/>
    </xf>
    <xf numFmtId="0" fontId="15" fillId="2" borderId="35" xfId="197" applyFont="1" applyFill="1" applyBorder="1" applyAlignment="1">
      <alignment horizontal="center" vertical="center"/>
    </xf>
    <xf numFmtId="164" fontId="15" fillId="0" borderId="0" xfId="214" applyNumberFormat="1" applyFont="1" applyAlignment="1">
      <alignment horizontal="center"/>
    </xf>
    <xf numFmtId="164" fontId="6" fillId="0" borderId="0" xfId="214" applyNumberFormat="1" applyFont="1" applyAlignment="1" applyProtection="1">
      <alignment horizontal="center"/>
    </xf>
    <xf numFmtId="164" fontId="15" fillId="0" borderId="0" xfId="214" applyNumberFormat="1" applyFont="1" applyAlignment="1" applyProtection="1">
      <alignment horizontal="center"/>
    </xf>
    <xf numFmtId="164" fontId="15" fillId="0" borderId="0" xfId="214" applyNumberFormat="1" applyFont="1" applyBorder="1" applyAlignment="1">
      <alignment horizontal="center"/>
    </xf>
    <xf numFmtId="164" fontId="15" fillId="0" borderId="0" xfId="214" quotePrefix="1" applyNumberFormat="1" applyFont="1" applyBorder="1" applyAlignment="1">
      <alignment horizontal="center"/>
    </xf>
    <xf numFmtId="164" fontId="32" fillId="2" borderId="30" xfId="215" applyNumberFormat="1" applyFont="1" applyFill="1" applyBorder="1" applyAlignment="1" applyProtection="1">
      <alignment horizontal="center" vertical="center"/>
    </xf>
    <xf numFmtId="164" fontId="32" fillId="2" borderId="5" xfId="215" applyNumberFormat="1" applyFont="1" applyFill="1" applyBorder="1" applyAlignment="1">
      <alignment horizontal="center" vertical="center"/>
    </xf>
    <xf numFmtId="164" fontId="32" fillId="2" borderId="32" xfId="215" applyNumberFormat="1" applyFont="1" applyFill="1" applyBorder="1" applyAlignment="1" applyProtection="1">
      <alignment horizontal="center" vertical="center"/>
    </xf>
    <xf numFmtId="164" fontId="32" fillId="2" borderId="32" xfId="215" quotePrefix="1" applyNumberFormat="1" applyFont="1" applyFill="1" applyBorder="1" applyAlignment="1" applyProtection="1">
      <alignment horizontal="center" vertical="center"/>
    </xf>
    <xf numFmtId="164" fontId="32" fillId="2" borderId="34" xfId="215" quotePrefix="1" applyNumberFormat="1" applyFont="1" applyFill="1" applyBorder="1" applyAlignment="1" applyProtection="1">
      <alignment horizontal="center" vertical="center"/>
    </xf>
    <xf numFmtId="164" fontId="32" fillId="2" borderId="36" xfId="215" applyNumberFormat="1" applyFont="1" applyFill="1" applyBorder="1" applyAlignment="1" applyProtection="1">
      <alignment horizontal="center" vertical="center"/>
    </xf>
    <xf numFmtId="169" fontId="15" fillId="2" borderId="1" xfId="197" applyNumberFormat="1" applyFont="1" applyFill="1" applyBorder="1" applyAlignment="1">
      <alignment horizontal="center" vertical="center"/>
    </xf>
    <xf numFmtId="169" fontId="15" fillId="2" borderId="19" xfId="197" applyNumberFormat="1" applyFont="1" applyFill="1" applyBorder="1" applyAlignment="1">
      <alignment horizontal="center" vertical="center"/>
    </xf>
    <xf numFmtId="0" fontId="15" fillId="2" borderId="11" xfId="197" applyFont="1" applyFill="1" applyBorder="1" applyAlignment="1">
      <alignment horizontal="center" vertical="center"/>
    </xf>
    <xf numFmtId="0" fontId="15" fillId="0" borderId="0" xfId="197" applyFont="1" applyAlignment="1">
      <alignment horizontal="center"/>
    </xf>
    <xf numFmtId="0" fontId="15" fillId="2" borderId="30" xfId="197" applyFont="1" applyFill="1" applyBorder="1" applyAlignment="1">
      <alignment horizontal="center" vertical="center"/>
    </xf>
    <xf numFmtId="0" fontId="15" fillId="2" borderId="8" xfId="197" applyFont="1" applyFill="1" applyBorder="1" applyAlignment="1">
      <alignment horizontal="center" vertical="center"/>
    </xf>
    <xf numFmtId="0" fontId="15" fillId="2" borderId="5" xfId="197" applyFont="1" applyFill="1" applyBorder="1" applyAlignment="1">
      <alignment horizontal="center" vertical="center"/>
    </xf>
    <xf numFmtId="0" fontId="15" fillId="0" borderId="0" xfId="199" applyFont="1" applyFill="1" applyAlignment="1">
      <alignment horizontal="center"/>
    </xf>
    <xf numFmtId="0" fontId="6" fillId="0" borderId="0" xfId="199" applyFont="1" applyFill="1" applyAlignment="1">
      <alignment horizontal="center"/>
    </xf>
    <xf numFmtId="4" fontId="15" fillId="0" borderId="0" xfId="199" applyNumberFormat="1" applyFont="1" applyFill="1" applyAlignment="1">
      <alignment horizontal="center"/>
    </xf>
    <xf numFmtId="0" fontId="10" fillId="4" borderId="67" xfId="199" applyFont="1" applyFill="1" applyBorder="1" applyAlignment="1">
      <alignment horizontal="center" vertical="center"/>
    </xf>
    <xf numFmtId="0" fontId="10" fillId="4" borderId="68" xfId="199" applyFont="1" applyFill="1" applyBorder="1" applyAlignment="1">
      <alignment horizontal="center" vertical="center"/>
    </xf>
    <xf numFmtId="49" fontId="15" fillId="4" borderId="32" xfId="200" applyNumberFormat="1" applyFont="1" applyFill="1" applyBorder="1" applyAlignment="1">
      <alignment horizontal="center"/>
    </xf>
    <xf numFmtId="0" fontId="15" fillId="4" borderId="32" xfId="199" applyFont="1" applyFill="1" applyBorder="1" applyAlignment="1" applyProtection="1">
      <alignment horizontal="center" vertical="center"/>
    </xf>
    <xf numFmtId="0" fontId="15" fillId="4" borderId="32" xfId="199" applyFont="1" applyFill="1" applyBorder="1" applyAlignment="1" applyProtection="1">
      <alignment horizontal="center"/>
    </xf>
    <xf numFmtId="0" fontId="15" fillId="4" borderId="36" xfId="199" applyFont="1" applyFill="1" applyBorder="1" applyAlignment="1" applyProtection="1">
      <alignment horizontal="center"/>
    </xf>
    <xf numFmtId="168" fontId="15" fillId="0" borderId="23" xfId="199" quotePrefix="1" applyNumberFormat="1" applyFont="1" applyFill="1" applyBorder="1" applyAlignment="1" applyProtection="1">
      <alignment horizontal="left"/>
    </xf>
    <xf numFmtId="168" fontId="15" fillId="0" borderId="26" xfId="199" quotePrefix="1" applyNumberFormat="1" applyFont="1" applyFill="1" applyBorder="1" applyAlignment="1" applyProtection="1">
      <alignment horizontal="left"/>
    </xf>
    <xf numFmtId="168" fontId="15" fillId="0" borderId="24" xfId="199" quotePrefix="1" applyNumberFormat="1" applyFont="1" applyFill="1" applyBorder="1" applyAlignment="1" applyProtection="1">
      <alignment horizontal="left"/>
    </xf>
    <xf numFmtId="168" fontId="15" fillId="0" borderId="6" xfId="199" quotePrefix="1" applyNumberFormat="1" applyFont="1" applyFill="1" applyBorder="1" applyAlignment="1" applyProtection="1">
      <alignment horizontal="left"/>
    </xf>
    <xf numFmtId="0" fontId="15" fillId="0" borderId="3" xfId="78" applyFont="1" applyBorder="1" applyAlignment="1">
      <alignment horizontal="center"/>
    </xf>
    <xf numFmtId="0" fontId="10" fillId="0" borderId="2" xfId="78" applyFont="1" applyBorder="1" applyAlignment="1">
      <alignment horizontal="center"/>
    </xf>
    <xf numFmtId="0" fontId="10" fillId="0" borderId="41" xfId="78" applyFont="1" applyBorder="1" applyAlignment="1">
      <alignment horizontal="center"/>
    </xf>
    <xf numFmtId="168" fontId="6" fillId="0" borderId="3" xfId="202" applyNumberFormat="1" applyFont="1" applyBorder="1" applyAlignment="1" applyProtection="1">
      <alignment horizontal="center"/>
    </xf>
    <xf numFmtId="168" fontId="6" fillId="0" borderId="2" xfId="202" applyNumberFormat="1" applyFont="1" applyBorder="1" applyAlignment="1" applyProtection="1">
      <alignment horizontal="center"/>
    </xf>
    <xf numFmtId="168" fontId="6" fillId="0" borderId="41" xfId="202" applyNumberFormat="1" applyFont="1" applyBorder="1" applyAlignment="1" applyProtection="1">
      <alignment horizontal="center"/>
    </xf>
    <xf numFmtId="168" fontId="16" fillId="0" borderId="55" xfId="202" applyNumberFormat="1" applyFont="1" applyBorder="1" applyAlignment="1" applyProtection="1">
      <alignment horizontal="right"/>
    </xf>
    <xf numFmtId="168" fontId="16" fillId="0" borderId="17" xfId="202" applyNumberFormat="1" applyFont="1" applyBorder="1" applyAlignment="1" applyProtection="1">
      <alignment horizontal="right"/>
    </xf>
    <xf numFmtId="168" fontId="16" fillId="0" borderId="56" xfId="202" applyNumberFormat="1" applyFont="1" applyBorder="1" applyAlignment="1" applyProtection="1">
      <alignment horizontal="right"/>
    </xf>
    <xf numFmtId="168" fontId="32" fillId="2" borderId="32" xfId="202" applyNumberFormat="1" applyFont="1" applyFill="1" applyBorder="1" applyAlignment="1" applyProtection="1">
      <alignment horizontal="center" wrapText="1"/>
      <protection hidden="1"/>
    </xf>
    <xf numFmtId="168" fontId="32" fillId="2" borderId="32" xfId="202" applyNumberFormat="1" applyFont="1" applyFill="1" applyBorder="1" applyAlignment="1">
      <alignment horizontal="center"/>
    </xf>
    <xf numFmtId="168" fontId="32" fillId="2" borderId="36" xfId="202" applyNumberFormat="1" applyFont="1" applyFill="1" applyBorder="1" applyAlignment="1">
      <alignment horizontal="center"/>
    </xf>
    <xf numFmtId="168" fontId="6" fillId="0" borderId="3" xfId="203" applyNumberFormat="1" applyFont="1" applyBorder="1" applyAlignment="1" applyProtection="1">
      <alignment horizontal="center"/>
    </xf>
    <xf numFmtId="168" fontId="6" fillId="0" borderId="2" xfId="203" applyNumberFormat="1" applyFont="1" applyBorder="1" applyAlignment="1" applyProtection="1">
      <alignment horizontal="center"/>
    </xf>
    <xf numFmtId="168" fontId="6" fillId="0" borderId="41" xfId="203" applyNumberFormat="1" applyFont="1" applyBorder="1" applyAlignment="1" applyProtection="1">
      <alignment horizontal="center"/>
    </xf>
    <xf numFmtId="168" fontId="16" fillId="0" borderId="55" xfId="203" applyNumberFormat="1" applyFont="1" applyBorder="1" applyAlignment="1" applyProtection="1">
      <alignment horizontal="right"/>
    </xf>
    <xf numFmtId="168" fontId="16" fillId="0" borderId="17" xfId="203" applyNumberFormat="1" applyFont="1" applyBorder="1" applyAlignment="1" applyProtection="1">
      <alignment horizontal="right"/>
    </xf>
    <xf numFmtId="168" fontId="16" fillId="0" borderId="56" xfId="203" applyNumberFormat="1" applyFont="1" applyBorder="1" applyAlignment="1" applyProtection="1">
      <alignment horizontal="right"/>
    </xf>
    <xf numFmtId="168" fontId="32" fillId="2" borderId="32" xfId="203" applyNumberFormat="1" applyFont="1" applyFill="1" applyBorder="1" applyAlignment="1" applyProtection="1">
      <alignment horizontal="center" wrapText="1"/>
      <protection hidden="1"/>
    </xf>
    <xf numFmtId="168" fontId="32" fillId="2" borderId="22" xfId="203" applyNumberFormat="1" applyFont="1" applyFill="1" applyBorder="1" applyAlignment="1">
      <alignment horizontal="center"/>
    </xf>
    <xf numFmtId="168" fontId="32" fillId="2" borderId="35" xfId="203" applyNumberFormat="1" applyFont="1" applyFill="1" applyBorder="1" applyAlignment="1">
      <alignment horizontal="center"/>
    </xf>
    <xf numFmtId="0" fontId="15" fillId="0" borderId="0" xfId="78" applyFont="1" applyAlignment="1">
      <alignment horizontal="center"/>
    </xf>
    <xf numFmtId="168" fontId="6" fillId="0" borderId="0" xfId="204" applyNumberFormat="1" applyFont="1" applyAlignment="1" applyProtection="1">
      <alignment horizontal="center"/>
    </xf>
    <xf numFmtId="168" fontId="17" fillId="0" borderId="0" xfId="204" applyNumberFormat="1" applyFont="1" applyAlignment="1" applyProtection="1">
      <alignment horizontal="right"/>
    </xf>
    <xf numFmtId="168" fontId="32" fillId="2" borderId="32" xfId="204" applyNumberFormat="1" applyFont="1" applyFill="1" applyBorder="1" applyAlignment="1" applyProtection="1">
      <alignment horizontal="center" wrapText="1"/>
      <protection hidden="1"/>
    </xf>
    <xf numFmtId="168" fontId="15" fillId="2" borderId="22" xfId="204" applyNumberFormat="1" applyFont="1" applyFill="1" applyBorder="1" applyAlignment="1">
      <alignment horizontal="center"/>
    </xf>
    <xf numFmtId="168" fontId="15" fillId="2" borderId="35" xfId="204" applyNumberFormat="1" applyFont="1" applyFill="1" applyBorder="1" applyAlignment="1">
      <alignment horizontal="center"/>
    </xf>
    <xf numFmtId="168" fontId="6" fillId="0" borderId="0" xfId="206" applyNumberFormat="1" applyFont="1" applyAlignment="1" applyProtection="1">
      <alignment horizontal="center"/>
    </xf>
    <xf numFmtId="168" fontId="17" fillId="0" borderId="0" xfId="206" applyNumberFormat="1" applyFont="1" applyAlignment="1" applyProtection="1">
      <alignment horizontal="right"/>
    </xf>
    <xf numFmtId="168" fontId="32" fillId="2" borderId="32" xfId="206" applyNumberFormat="1" applyFont="1" applyFill="1" applyBorder="1" applyAlignment="1" applyProtection="1">
      <alignment horizontal="center" wrapText="1"/>
      <protection hidden="1"/>
    </xf>
    <xf numFmtId="168" fontId="15" fillId="2" borderId="34" xfId="206" applyNumberFormat="1" applyFont="1" applyFill="1" applyBorder="1" applyAlignment="1">
      <alignment horizontal="center"/>
    </xf>
    <xf numFmtId="168" fontId="15" fillId="2" borderId="36" xfId="206" applyNumberFormat="1" applyFont="1" applyFill="1" applyBorder="1" applyAlignment="1">
      <alignment horizontal="center"/>
    </xf>
    <xf numFmtId="168" fontId="6" fillId="0" borderId="0" xfId="208" applyNumberFormat="1" applyFont="1" applyAlignment="1" applyProtection="1">
      <alignment horizontal="center"/>
    </xf>
    <xf numFmtId="168" fontId="17" fillId="0" borderId="0" xfId="208" applyNumberFormat="1" applyFont="1" applyAlignment="1" applyProtection="1">
      <alignment horizontal="right"/>
    </xf>
    <xf numFmtId="168" fontId="32" fillId="2" borderId="32" xfId="208" applyNumberFormat="1" applyFont="1" applyFill="1" applyBorder="1" applyAlignment="1" applyProtection="1">
      <alignment horizontal="center" wrapText="1"/>
      <protection hidden="1"/>
    </xf>
    <xf numFmtId="168" fontId="15" fillId="2" borderId="22" xfId="208" applyNumberFormat="1" applyFont="1" applyFill="1" applyBorder="1" applyAlignment="1">
      <alignment horizontal="center"/>
    </xf>
    <xf numFmtId="168" fontId="15" fillId="2" borderId="35" xfId="208" applyNumberFormat="1" applyFont="1" applyFill="1" applyBorder="1" applyAlignment="1">
      <alignment horizontal="center"/>
    </xf>
    <xf numFmtId="168" fontId="6" fillId="0" borderId="0" xfId="209" applyNumberFormat="1" applyFont="1" applyAlignment="1" applyProtection="1">
      <alignment horizontal="center"/>
    </xf>
    <xf numFmtId="168" fontId="16" fillId="0" borderId="0" xfId="209" applyNumberFormat="1" applyFont="1" applyAlignment="1" applyProtection="1">
      <alignment horizontal="right"/>
    </xf>
    <xf numFmtId="168" fontId="32" fillId="2" borderId="32" xfId="209" applyNumberFormat="1" applyFont="1" applyFill="1" applyBorder="1" applyAlignment="1" applyProtection="1">
      <alignment horizontal="center" wrapText="1"/>
      <protection hidden="1"/>
    </xf>
    <xf numFmtId="168" fontId="15" fillId="2" borderId="22" xfId="209" applyNumberFormat="1" applyFont="1" applyFill="1" applyBorder="1" applyAlignment="1">
      <alignment horizontal="center"/>
    </xf>
    <xf numFmtId="168" fontId="15" fillId="2" borderId="35" xfId="209" applyNumberFormat="1" applyFont="1" applyFill="1" applyBorder="1" applyAlignment="1">
      <alignment horizontal="center"/>
    </xf>
    <xf numFmtId="168" fontId="42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0" fillId="0" borderId="0" xfId="0" applyNumberFormat="1" applyFont="1" applyBorder="1" applyAlignment="1">
      <alignment horizontal="right"/>
    </xf>
    <xf numFmtId="1" fontId="15" fillId="5" borderId="30" xfId="94" quotePrefix="1" applyNumberFormat="1" applyFont="1" applyFill="1" applyBorder="1" applyAlignment="1" applyProtection="1">
      <alignment horizontal="center" vertical="center"/>
    </xf>
    <xf numFmtId="1" fontId="15" fillId="5" borderId="5" xfId="94" quotePrefix="1" applyNumberFormat="1" applyFont="1" applyFill="1" applyBorder="1" applyAlignment="1" applyProtection="1">
      <alignment horizontal="center" vertical="center"/>
    </xf>
    <xf numFmtId="1" fontId="15" fillId="5" borderId="22" xfId="94" quotePrefix="1" applyNumberFormat="1" applyFont="1" applyFill="1" applyBorder="1" applyAlignment="1" applyProtection="1">
      <alignment horizontal="center" vertical="center"/>
    </xf>
    <xf numFmtId="1" fontId="15" fillId="5" borderId="34" xfId="94" quotePrefix="1" applyNumberFormat="1" applyFont="1" applyFill="1" applyBorder="1" applyAlignment="1" applyProtection="1">
      <alignment horizontal="center" vertical="center"/>
    </xf>
    <xf numFmtId="1" fontId="15" fillId="5" borderId="29" xfId="94" quotePrefix="1" applyNumberFormat="1" applyFont="1" applyFill="1" applyBorder="1" applyAlignment="1" applyProtection="1">
      <alignment horizontal="center" wrapText="1"/>
    </xf>
    <xf numFmtId="1" fontId="15" fillId="5" borderId="4" xfId="94" quotePrefix="1" applyNumberFormat="1" applyFont="1" applyFill="1" applyBorder="1" applyAlignment="1" applyProtection="1">
      <alignment horizontal="center" wrapText="1"/>
    </xf>
    <xf numFmtId="1" fontId="15" fillId="5" borderId="70" xfId="94" quotePrefix="1" applyNumberFormat="1" applyFont="1" applyFill="1" applyBorder="1" applyAlignment="1" applyProtection="1">
      <alignment horizontal="center" wrapText="1"/>
    </xf>
    <xf numFmtId="1" fontId="15" fillId="5" borderId="11" xfId="94" quotePrefix="1" applyNumberFormat="1" applyFont="1" applyFill="1" applyBorder="1" applyAlignment="1" applyProtection="1">
      <alignment horizontal="center" wrapText="1"/>
    </xf>
    <xf numFmtId="0" fontId="15" fillId="0" borderId="0" xfId="176" applyFont="1" applyAlignment="1">
      <alignment horizontal="center"/>
    </xf>
    <xf numFmtId="0" fontId="6" fillId="0" borderId="0" xfId="176" applyFont="1" applyAlignment="1">
      <alignment horizontal="center"/>
    </xf>
    <xf numFmtId="168" fontId="17" fillId="0" borderId="28" xfId="104" applyNumberFormat="1" applyFont="1" applyBorder="1" applyAlignment="1">
      <alignment horizontal="right"/>
    </xf>
    <xf numFmtId="0" fontId="6" fillId="0" borderId="0" xfId="78" applyFont="1" applyBorder="1" applyAlignment="1">
      <alignment horizontal="center"/>
    </xf>
    <xf numFmtId="0" fontId="6" fillId="0" borderId="28" xfId="78" applyFont="1" applyBorder="1" applyAlignment="1">
      <alignment horizontal="center"/>
    </xf>
    <xf numFmtId="0" fontId="6" fillId="0" borderId="42" xfId="78" applyFont="1" applyBorder="1" applyAlignment="1">
      <alignment horizontal="center"/>
    </xf>
    <xf numFmtId="0" fontId="6" fillId="0" borderId="40" xfId="78" applyFont="1" applyBorder="1" applyAlignment="1">
      <alignment horizontal="center"/>
    </xf>
    <xf numFmtId="0" fontId="6" fillId="0" borderId="31" xfId="78" applyFont="1" applyBorder="1" applyAlignment="1">
      <alignment horizontal="center"/>
    </xf>
    <xf numFmtId="0" fontId="15" fillId="4" borderId="34" xfId="78" applyFont="1" applyFill="1" applyBorder="1" applyAlignment="1">
      <alignment horizontal="center"/>
    </xf>
    <xf numFmtId="0" fontId="15" fillId="4" borderId="36" xfId="78" applyFont="1" applyFill="1" applyBorder="1" applyAlignment="1">
      <alignment horizontal="center"/>
    </xf>
    <xf numFmtId="0" fontId="15" fillId="4" borderId="67" xfId="78" applyFont="1" applyFill="1" applyBorder="1" applyAlignment="1">
      <alignment horizontal="center"/>
    </xf>
    <xf numFmtId="0" fontId="15" fillId="4" borderId="32" xfId="78" applyFont="1" applyFill="1" applyBorder="1" applyAlignment="1">
      <alignment horizontal="center"/>
    </xf>
    <xf numFmtId="164" fontId="15" fillId="4" borderId="30" xfId="210" applyNumberFormat="1" applyFont="1" applyFill="1" applyBorder="1" applyAlignment="1" applyProtection="1">
      <alignment horizontal="center" vertical="center"/>
    </xf>
    <xf numFmtId="164" fontId="15" fillId="4" borderId="5" xfId="210" applyNumberFormat="1" applyFont="1" applyFill="1" applyBorder="1" applyAlignment="1" applyProtection="1">
      <alignment horizontal="center" vertical="center"/>
    </xf>
    <xf numFmtId="0" fontId="15" fillId="0" borderId="0" xfId="179" applyFont="1" applyFill="1" applyAlignment="1">
      <alignment horizontal="center" vertical="center"/>
    </xf>
    <xf numFmtId="0" fontId="6" fillId="0" borderId="0" xfId="179" applyFont="1" applyFill="1" applyAlignment="1">
      <alignment horizontal="center" vertical="center"/>
    </xf>
    <xf numFmtId="0" fontId="17" fillId="0" borderId="28" xfId="179" applyFont="1" applyFill="1" applyBorder="1" applyAlignment="1">
      <alignment horizontal="right"/>
    </xf>
    <xf numFmtId="0" fontId="15" fillId="2" borderId="42" xfId="179" applyFont="1" applyFill="1" applyBorder="1" applyAlignment="1">
      <alignment horizontal="center" vertical="center"/>
    </xf>
    <xf numFmtId="0" fontId="15" fillId="2" borderId="40" xfId="179" applyFont="1" applyFill="1" applyBorder="1" applyAlignment="1">
      <alignment horizontal="center" vertical="center"/>
    </xf>
    <xf numFmtId="0" fontId="15" fillId="2" borderId="72" xfId="179" applyFont="1" applyFill="1" applyBorder="1" applyAlignment="1">
      <alignment horizontal="center" vertical="center"/>
    </xf>
    <xf numFmtId="0" fontId="15" fillId="2" borderId="10" xfId="179" applyFont="1" applyFill="1" applyBorder="1" applyAlignment="1">
      <alignment horizontal="center" vertical="center"/>
    </xf>
    <xf numFmtId="0" fontId="15" fillId="2" borderId="0" xfId="179" applyFont="1" applyFill="1" applyBorder="1" applyAlignment="1">
      <alignment horizontal="center" vertical="center"/>
    </xf>
    <xf numFmtId="0" fontId="15" fillId="2" borderId="3" xfId="179" applyFont="1" applyFill="1" applyBorder="1" applyAlignment="1">
      <alignment horizontal="center" vertical="center"/>
    </xf>
    <xf numFmtId="0" fontId="15" fillId="2" borderId="44" xfId="179" applyFont="1" applyFill="1" applyBorder="1" applyAlignment="1">
      <alignment horizontal="center" vertical="center"/>
    </xf>
    <xf numFmtId="0" fontId="15" fillId="4" borderId="49" xfId="179" applyFont="1" applyFill="1" applyBorder="1" applyAlignment="1">
      <alignment horizontal="center" vertical="center"/>
    </xf>
    <xf numFmtId="0" fontId="15" fillId="4" borderId="53" xfId="179" applyFont="1" applyFill="1" applyBorder="1" applyAlignment="1">
      <alignment horizontal="center" vertical="center"/>
    </xf>
    <xf numFmtId="0" fontId="15" fillId="2" borderId="40" xfId="179" quotePrefix="1" applyFont="1" applyFill="1" applyBorder="1" applyAlignment="1">
      <alignment horizontal="center" vertical="center"/>
    </xf>
    <xf numFmtId="0" fontId="15" fillId="2" borderId="29" xfId="179" applyFont="1" applyFill="1" applyBorder="1" applyAlignment="1">
      <alignment horizontal="center" vertical="center"/>
    </xf>
    <xf numFmtId="0" fontId="15" fillId="2" borderId="4" xfId="179" applyFont="1" applyFill="1" applyBorder="1" applyAlignment="1">
      <alignment horizontal="center" vertical="center"/>
    </xf>
    <xf numFmtId="0" fontId="15" fillId="2" borderId="33" xfId="179" applyFont="1" applyFill="1" applyBorder="1" applyAlignment="1">
      <alignment horizontal="center"/>
    </xf>
    <xf numFmtId="0" fontId="15" fillId="2" borderId="31" xfId="179" applyFont="1" applyFill="1" applyBorder="1" applyAlignment="1">
      <alignment horizontal="center"/>
    </xf>
    <xf numFmtId="0" fontId="15" fillId="5" borderId="23" xfId="179" applyFont="1" applyFill="1" applyBorder="1" applyAlignment="1">
      <alignment horizontal="center"/>
    </xf>
    <xf numFmtId="0" fontId="15" fillId="5" borderId="7" xfId="179" applyFont="1" applyFill="1" applyBorder="1" applyAlignment="1">
      <alignment horizontal="center"/>
    </xf>
    <xf numFmtId="168" fontId="15" fillId="0" borderId="10" xfId="0" applyNumberFormat="1" applyFont="1" applyFill="1" applyBorder="1" applyAlignment="1">
      <alignment horizontal="left"/>
    </xf>
    <xf numFmtId="168" fontId="45" fillId="0" borderId="3" xfId="0" applyNumberFormat="1" applyFont="1" applyBorder="1" applyAlignment="1">
      <alignment horizontal="left"/>
    </xf>
    <xf numFmtId="168" fontId="15" fillId="0" borderId="8" xfId="0" applyNumberFormat="1" applyFont="1" applyFill="1" applyBorder="1" applyAlignment="1">
      <alignment horizontal="left"/>
    </xf>
    <xf numFmtId="168" fontId="45" fillId="0" borderId="2" xfId="0" applyNumberFormat="1" applyFont="1" applyBorder="1" applyAlignment="1">
      <alignment horizontal="left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5" fillId="0" borderId="3" xfId="0" applyNumberFormat="1" applyFont="1" applyFill="1" applyBorder="1" applyAlignment="1">
      <alignment horizontal="left"/>
    </xf>
    <xf numFmtId="168" fontId="10" fillId="0" borderId="28" xfId="0" applyNumberFormat="1" applyFont="1" applyFill="1" applyBorder="1" applyAlignment="1">
      <alignment horizontal="center"/>
    </xf>
    <xf numFmtId="168" fontId="6" fillId="0" borderId="0" xfId="78" applyNumberFormat="1" applyFont="1" applyAlignment="1" applyProtection="1">
      <alignment horizontal="center" wrapText="1"/>
    </xf>
    <xf numFmtId="168" fontId="6" fillId="0" borderId="0" xfId="78" applyNumberFormat="1" applyFont="1" applyAlignment="1" applyProtection="1">
      <alignment horizontal="center"/>
    </xf>
    <xf numFmtId="0" fontId="15" fillId="4" borderId="42" xfId="78" applyFont="1" applyFill="1" applyBorder="1" applyAlignment="1">
      <alignment horizontal="center" vertical="center"/>
    </xf>
    <xf numFmtId="0" fontId="15" fillId="4" borderId="75" xfId="78" applyFont="1" applyFill="1" applyBorder="1" applyAlignment="1">
      <alignment horizontal="center" vertical="center"/>
    </xf>
    <xf numFmtId="0" fontId="15" fillId="4" borderId="29" xfId="78" applyFont="1" applyFill="1" applyBorder="1" applyAlignment="1">
      <alignment horizontal="center" vertical="center"/>
    </xf>
    <xf numFmtId="0" fontId="15" fillId="4" borderId="62" xfId="78" applyFont="1" applyFill="1" applyBorder="1" applyAlignment="1">
      <alignment horizontal="center" vertical="center"/>
    </xf>
    <xf numFmtId="0" fontId="15" fillId="4" borderId="32" xfId="78" applyFont="1" applyFill="1" applyBorder="1" applyAlignment="1">
      <alignment horizontal="center" vertical="center"/>
    </xf>
    <xf numFmtId="0" fontId="15" fillId="4" borderId="34" xfId="78" applyFont="1" applyFill="1" applyBorder="1" applyAlignment="1">
      <alignment horizontal="center" vertical="center"/>
    </xf>
    <xf numFmtId="0" fontId="15" fillId="4" borderId="36" xfId="78" applyFont="1" applyFill="1" applyBorder="1" applyAlignment="1">
      <alignment horizontal="center" vertical="center"/>
    </xf>
    <xf numFmtId="0" fontId="10" fillId="2" borderId="67" xfId="78" applyFont="1" applyFill="1" applyBorder="1" applyAlignment="1">
      <alignment horizontal="center"/>
    </xf>
    <xf numFmtId="0" fontId="10" fillId="2" borderId="68" xfId="78" applyFont="1" applyFill="1" applyBorder="1" applyAlignment="1">
      <alignment horizontal="center"/>
    </xf>
    <xf numFmtId="0" fontId="15" fillId="5" borderId="33" xfId="78" applyFont="1" applyFill="1" applyBorder="1" applyAlignment="1">
      <alignment horizontal="center" vertical="center"/>
    </xf>
    <xf numFmtId="0" fontId="15" fillId="5" borderId="40" xfId="78" applyFont="1" applyFill="1" applyBorder="1" applyAlignment="1">
      <alignment horizontal="center" vertical="center"/>
    </xf>
    <xf numFmtId="0" fontId="15" fillId="5" borderId="72" xfId="78" applyFont="1" applyFill="1" applyBorder="1" applyAlignment="1">
      <alignment horizontal="center" vertical="center"/>
    </xf>
    <xf numFmtId="0" fontId="15" fillId="5" borderId="25" xfId="78" applyFont="1" applyFill="1" applyBorder="1" applyAlignment="1">
      <alignment horizontal="center" vertical="center"/>
    </xf>
    <xf numFmtId="0" fontId="15" fillId="5" borderId="49" xfId="78" applyFont="1" applyFill="1" applyBorder="1" applyAlignment="1">
      <alignment horizontal="center" vertical="center"/>
    </xf>
    <xf numFmtId="0" fontId="15" fillId="5" borderId="53" xfId="78" applyFont="1" applyFill="1" applyBorder="1" applyAlignment="1">
      <alignment horizontal="center" vertical="center"/>
    </xf>
    <xf numFmtId="0" fontId="15" fillId="2" borderId="22" xfId="78" applyFont="1" applyFill="1" applyBorder="1" applyAlignment="1">
      <alignment horizontal="center"/>
    </xf>
    <xf numFmtId="0" fontId="15" fillId="2" borderId="43" xfId="78" applyFont="1" applyFill="1" applyBorder="1" applyAlignment="1">
      <alignment horizontal="center"/>
    </xf>
    <xf numFmtId="0" fontId="15" fillId="2" borderId="35" xfId="78" applyFont="1" applyFill="1" applyBorder="1" applyAlignment="1">
      <alignment horizontal="center"/>
    </xf>
    <xf numFmtId="0" fontId="15" fillId="5" borderId="23" xfId="78" applyFont="1" applyFill="1" applyBorder="1" applyAlignment="1">
      <alignment horizontal="center"/>
    </xf>
    <xf numFmtId="0" fontId="15" fillId="5" borderId="24" xfId="78" applyFont="1" applyFill="1" applyBorder="1" applyAlignment="1">
      <alignment horizontal="center"/>
    </xf>
    <xf numFmtId="0" fontId="15" fillId="5" borderId="7" xfId="78" applyFont="1" applyFill="1" applyBorder="1" applyAlignment="1">
      <alignment horizontal="center"/>
    </xf>
    <xf numFmtId="0" fontId="23" fillId="0" borderId="0" xfId="90" applyFont="1" applyFill="1" applyBorder="1" applyAlignment="1" applyProtection="1">
      <alignment horizontal="justify" vertical="center" wrapText="1"/>
    </xf>
    <xf numFmtId="0" fontId="15" fillId="0" borderId="0" xfId="131" applyFont="1" applyAlignment="1">
      <alignment horizontal="center"/>
    </xf>
    <xf numFmtId="0" fontId="6" fillId="0" borderId="0" xfId="90" applyFont="1" applyAlignment="1" applyProtection="1">
      <alignment horizontal="center" vertical="center"/>
    </xf>
    <xf numFmtId="0" fontId="16" fillId="0" borderId="0" xfId="90" applyFont="1" applyAlignment="1">
      <alignment horizontal="center" vertical="center"/>
    </xf>
    <xf numFmtId="0" fontId="15" fillId="0" borderId="0" xfId="90" applyFont="1" applyAlignment="1">
      <alignment horizontal="center" vertical="center"/>
    </xf>
    <xf numFmtId="0" fontId="20" fillId="0" borderId="0" xfId="90" applyFont="1" applyBorder="1" applyAlignment="1">
      <alignment horizontal="center" vertical="center"/>
    </xf>
    <xf numFmtId="0" fontId="17" fillId="0" borderId="28" xfId="90" applyFont="1" applyBorder="1" applyAlignment="1">
      <alignment horizontal="right" vertical="center"/>
    </xf>
    <xf numFmtId="0" fontId="15" fillId="2" borderId="30" xfId="90" applyFont="1" applyFill="1" applyBorder="1" applyAlignment="1" applyProtection="1">
      <alignment horizontal="center" vertical="center"/>
    </xf>
    <xf numFmtId="0" fontId="15" fillId="2" borderId="8" xfId="90" applyFont="1" applyFill="1" applyBorder="1" applyAlignment="1" applyProtection="1">
      <alignment horizontal="center" vertical="center"/>
    </xf>
    <xf numFmtId="169" fontId="15" fillId="2" borderId="34" xfId="90" applyNumberFormat="1" applyFont="1" applyFill="1" applyBorder="1" applyAlignment="1">
      <alignment horizontal="center" vertical="center"/>
    </xf>
    <xf numFmtId="169" fontId="15" fillId="2" borderId="32" xfId="90" applyNumberFormat="1" applyFont="1" applyFill="1" applyBorder="1" applyAlignment="1">
      <alignment horizontal="center" vertical="center"/>
    </xf>
    <xf numFmtId="0" fontId="15" fillId="2" borderId="33" xfId="78" applyFont="1" applyFill="1" applyBorder="1" applyAlignment="1">
      <alignment horizontal="center" wrapText="1"/>
    </xf>
    <xf numFmtId="0" fontId="28" fillId="0" borderId="31" xfId="90" applyFont="1" applyBorder="1" applyAlignment="1">
      <alignment wrapText="1"/>
    </xf>
    <xf numFmtId="0" fontId="28" fillId="0" borderId="25" xfId="90" applyFont="1" applyBorder="1" applyAlignment="1">
      <alignment wrapText="1"/>
    </xf>
    <xf numFmtId="0" fontId="28" fillId="0" borderId="27" xfId="90" applyFont="1" applyBorder="1" applyAlignment="1">
      <alignment wrapText="1"/>
    </xf>
    <xf numFmtId="49" fontId="15" fillId="2" borderId="26" xfId="90" applyNumberFormat="1" applyFont="1" applyFill="1" applyBorder="1" applyAlignment="1">
      <alignment horizontal="center" vertical="center"/>
    </xf>
    <xf numFmtId="49" fontId="15" fillId="2" borderId="24" xfId="90" applyNumberFormat="1" applyFont="1" applyFill="1" applyBorder="1" applyAlignment="1">
      <alignment horizontal="center" vertical="center"/>
    </xf>
    <xf numFmtId="49" fontId="15" fillId="2" borderId="23" xfId="90" applyNumberFormat="1" applyFont="1" applyFill="1" applyBorder="1" applyAlignment="1">
      <alignment horizontal="center" vertical="center"/>
    </xf>
    <xf numFmtId="0" fontId="23" fillId="0" borderId="0" xfId="90" quotePrefix="1" applyFont="1" applyBorder="1" applyAlignment="1">
      <alignment horizontal="justify" vertical="center"/>
    </xf>
    <xf numFmtId="0" fontId="23" fillId="0" borderId="0" xfId="90" applyFont="1" applyBorder="1" applyAlignment="1">
      <alignment horizontal="justify" vertical="center"/>
    </xf>
    <xf numFmtId="0" fontId="23" fillId="0" borderId="0" xfId="90" applyFont="1" applyAlignment="1" applyProtection="1">
      <alignment horizontal="justify" vertical="center"/>
    </xf>
    <xf numFmtId="0" fontId="23" fillId="0" borderId="0" xfId="90" applyFont="1" applyAlignment="1">
      <alignment horizontal="justify" vertical="center"/>
    </xf>
    <xf numFmtId="0" fontId="15" fillId="0" borderId="0" xfId="141" applyFont="1" applyFill="1" applyAlignment="1">
      <alignment horizontal="center"/>
    </xf>
    <xf numFmtId="0" fontId="6" fillId="0" borderId="0" xfId="141" applyFont="1" applyAlignment="1">
      <alignment horizontal="center"/>
    </xf>
    <xf numFmtId="0" fontId="16" fillId="0" borderId="28" xfId="141" applyFont="1" applyBorder="1" applyAlignment="1">
      <alignment horizontal="right"/>
    </xf>
    <xf numFmtId="1" fontId="15" fillId="4" borderId="30" xfId="141" applyNumberFormat="1" applyFont="1" applyFill="1" applyBorder="1" applyAlignment="1" applyProtection="1">
      <alignment horizontal="center" vertical="center" wrapText="1"/>
      <protection locked="0"/>
    </xf>
    <xf numFmtId="1" fontId="15" fillId="4" borderId="5" xfId="141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141" applyFont="1" applyFill="1" applyBorder="1" applyAlignment="1" applyProtection="1">
      <alignment horizontal="center" vertical="center" wrapText="1"/>
      <protection locked="0"/>
    </xf>
    <xf numFmtId="0" fontId="15" fillId="4" borderId="4" xfId="141" applyFont="1" applyFill="1" applyBorder="1" applyAlignment="1" applyProtection="1">
      <alignment horizontal="center" vertical="center" wrapText="1"/>
      <protection locked="0"/>
    </xf>
    <xf numFmtId="0" fontId="15" fillId="4" borderId="22" xfId="141" applyFont="1" applyFill="1" applyBorder="1" applyAlignment="1">
      <alignment horizontal="center" vertical="center" wrapText="1"/>
    </xf>
    <xf numFmtId="0" fontId="15" fillId="4" borderId="35" xfId="141" applyFont="1" applyFill="1" applyBorder="1" applyAlignment="1">
      <alignment horizontal="center" vertical="center" wrapText="1"/>
    </xf>
    <xf numFmtId="0" fontId="17" fillId="0" borderId="0" xfId="143" applyFont="1" applyFill="1" applyBorder="1" applyAlignment="1">
      <alignment horizontal="right"/>
    </xf>
    <xf numFmtId="0" fontId="15" fillId="0" borderId="40" xfId="143" applyFont="1" applyFill="1" applyBorder="1" applyAlignment="1" applyProtection="1">
      <alignment horizontal="center"/>
    </xf>
    <xf numFmtId="0" fontId="15" fillId="0" borderId="31" xfId="143" applyFont="1" applyFill="1" applyBorder="1" applyAlignment="1" applyProtection="1">
      <alignment horizontal="center"/>
    </xf>
    <xf numFmtId="175" fontId="15" fillId="0" borderId="23" xfId="143" quotePrefix="1" applyNumberFormat="1" applyFont="1" applyFill="1" applyBorder="1" applyAlignment="1" applyProtection="1">
      <alignment horizontal="center"/>
    </xf>
    <xf numFmtId="175" fontId="15" fillId="0" borderId="26" xfId="143" quotePrefix="1" applyNumberFormat="1" applyFont="1" applyFill="1" applyBorder="1" applyAlignment="1" applyProtection="1">
      <alignment horizontal="center"/>
    </xf>
    <xf numFmtId="175" fontId="15" fillId="0" borderId="24" xfId="143" quotePrefix="1" applyNumberFormat="1" applyFont="1" applyFill="1" applyBorder="1" applyAlignment="1" applyProtection="1">
      <alignment horizontal="center"/>
    </xf>
    <xf numFmtId="175" fontId="15" fillId="0" borderId="7" xfId="143" quotePrefix="1" applyNumberFormat="1" applyFont="1" applyFill="1" applyBorder="1" applyAlignment="1" applyProtection="1">
      <alignment horizontal="center"/>
    </xf>
    <xf numFmtId="0" fontId="15" fillId="0" borderId="22" xfId="143" applyFont="1" applyFill="1" applyBorder="1" applyAlignment="1" applyProtection="1">
      <alignment horizontal="center"/>
    </xf>
    <xf numFmtId="0" fontId="15" fillId="0" borderId="43" xfId="143" applyFont="1" applyFill="1" applyBorder="1" applyAlignment="1" applyProtection="1">
      <alignment horizontal="center"/>
    </xf>
    <xf numFmtId="0" fontId="15" fillId="0" borderId="35" xfId="143" applyFont="1" applyFill="1" applyBorder="1" applyAlignment="1" applyProtection="1">
      <alignment horizontal="center"/>
    </xf>
    <xf numFmtId="0" fontId="15" fillId="0" borderId="22" xfId="143" applyFont="1" applyFill="1" applyBorder="1" applyAlignment="1" applyProtection="1">
      <alignment horizontal="center" vertical="center"/>
    </xf>
    <xf numFmtId="0" fontId="15" fillId="0" borderId="43" xfId="143" applyFont="1" applyFill="1" applyBorder="1" applyAlignment="1" applyProtection="1">
      <alignment horizontal="center" vertical="center"/>
    </xf>
    <xf numFmtId="0" fontId="15" fillId="0" borderId="35" xfId="143" applyFont="1" applyFill="1" applyBorder="1" applyAlignment="1" applyProtection="1">
      <alignment horizontal="center" vertical="center"/>
    </xf>
    <xf numFmtId="175" fontId="15" fillId="0" borderId="26" xfId="143" applyNumberFormat="1" applyFont="1" applyFill="1" applyBorder="1" applyAlignment="1" applyProtection="1">
      <alignment horizontal="center"/>
    </xf>
    <xf numFmtId="175" fontId="15" fillId="0" borderId="7" xfId="143" applyNumberFormat="1" applyFont="1" applyFill="1" applyBorder="1" applyAlignment="1" applyProtection="1">
      <alignment horizontal="center"/>
    </xf>
    <xf numFmtId="175" fontId="15" fillId="0" borderId="22" xfId="143" quotePrefix="1" applyNumberFormat="1" applyFont="1" applyFill="1" applyBorder="1" applyAlignment="1" applyProtection="1">
      <alignment horizontal="center"/>
    </xf>
    <xf numFmtId="175" fontId="15" fillId="0" borderId="43" xfId="143" quotePrefix="1" applyNumberFormat="1" applyFont="1" applyFill="1" applyBorder="1" applyAlignment="1" applyProtection="1">
      <alignment horizontal="center"/>
    </xf>
    <xf numFmtId="175" fontId="15" fillId="0" borderId="35" xfId="143" quotePrefix="1" applyNumberFormat="1" applyFont="1" applyFill="1" applyBorder="1" applyAlignment="1" applyProtection="1">
      <alignment horizontal="center"/>
    </xf>
    <xf numFmtId="169" fontId="17" fillId="0" borderId="0" xfId="143" applyNumberFormat="1" applyFont="1" applyFill="1" applyBorder="1" applyAlignment="1">
      <alignment horizontal="right"/>
    </xf>
    <xf numFmtId="169" fontId="10" fillId="0" borderId="0" xfId="143" applyNumberFormat="1" applyFont="1" applyFill="1" applyBorder="1" applyAlignment="1">
      <alignment horizontal="right"/>
    </xf>
    <xf numFmtId="169" fontId="15" fillId="0" borderId="22" xfId="196" applyNumberFormat="1" applyFont="1" applyFill="1" applyBorder="1" applyAlignment="1">
      <alignment horizontal="center" wrapText="1"/>
    </xf>
    <xf numFmtId="169" fontId="15" fillId="0" borderId="43" xfId="196" applyNumberFormat="1" applyFont="1" applyFill="1" applyBorder="1" applyAlignment="1">
      <alignment horizontal="center" wrapText="1"/>
    </xf>
    <xf numFmtId="169" fontId="15" fillId="0" borderId="35" xfId="196" applyNumberFormat="1" applyFont="1" applyFill="1" applyBorder="1" applyAlignment="1">
      <alignment horizontal="center" wrapText="1"/>
    </xf>
    <xf numFmtId="169" fontId="15" fillId="0" borderId="23" xfId="196" quotePrefix="1" applyNumberFormat="1" applyFont="1" applyFill="1" applyBorder="1" applyAlignment="1">
      <alignment horizontal="center"/>
    </xf>
    <xf numFmtId="169" fontId="15" fillId="0" borderId="24" xfId="196" quotePrefix="1" applyNumberFormat="1" applyFont="1" applyFill="1" applyBorder="1" applyAlignment="1">
      <alignment horizontal="center"/>
    </xf>
    <xf numFmtId="169" fontId="15" fillId="0" borderId="7" xfId="196" quotePrefix="1" applyNumberFormat="1" applyFont="1" applyFill="1" applyBorder="1" applyAlignment="1">
      <alignment horizontal="center"/>
    </xf>
    <xf numFmtId="0" fontId="15" fillId="0" borderId="0" xfId="143" applyFont="1" applyFill="1" applyAlignment="1">
      <alignment horizontal="center"/>
    </xf>
    <xf numFmtId="0" fontId="6" fillId="0" borderId="0" xfId="143" applyFont="1" applyFill="1" applyAlignment="1">
      <alignment horizontal="center"/>
    </xf>
    <xf numFmtId="0" fontId="17" fillId="0" borderId="28" xfId="143" applyFont="1" applyFill="1" applyBorder="1" applyAlignment="1">
      <alignment horizontal="center"/>
    </xf>
    <xf numFmtId="169" fontId="15" fillId="0" borderId="0" xfId="143" applyNumberFormat="1" applyFont="1" applyFill="1" applyBorder="1" applyAlignment="1">
      <alignment horizontal="center"/>
    </xf>
    <xf numFmtId="169" fontId="6" fillId="0" borderId="0" xfId="143" applyNumberFormat="1" applyFont="1" applyFill="1" applyBorder="1" applyAlignment="1" applyProtection="1">
      <alignment horizontal="center"/>
    </xf>
    <xf numFmtId="178" fontId="32" fillId="8" borderId="33" xfId="119" applyNumberFormat="1" applyFont="1" applyFill="1" applyBorder="1" applyAlignment="1">
      <alignment horizontal="center" vertical="center"/>
    </xf>
    <xf numFmtId="178" fontId="32" fillId="8" borderId="40" xfId="119" applyNumberFormat="1" applyFont="1" applyFill="1" applyBorder="1" applyAlignment="1">
      <alignment horizontal="center" vertical="center"/>
    </xf>
    <xf numFmtId="178" fontId="15" fillId="8" borderId="95" xfId="123" applyNumberFormat="1" applyFont="1" applyFill="1" applyBorder="1" applyAlignment="1">
      <alignment horizontal="center" vertical="center"/>
    </xf>
    <xf numFmtId="178" fontId="15" fillId="8" borderId="43" xfId="123" applyNumberFormat="1" applyFont="1" applyFill="1" applyBorder="1" applyAlignment="1">
      <alignment horizontal="center" vertical="center"/>
    </xf>
    <xf numFmtId="178" fontId="15" fillId="8" borderId="35" xfId="123" applyNumberFormat="1" applyFont="1" applyFill="1" applyBorder="1" applyAlignment="1">
      <alignment horizontal="center" vertical="center"/>
    </xf>
    <xf numFmtId="0" fontId="15" fillId="4" borderId="8" xfId="179" applyFont="1" applyFill="1" applyBorder="1" applyAlignment="1">
      <alignment horizontal="center" vertical="center"/>
    </xf>
    <xf numFmtId="0" fontId="15" fillId="4" borderId="5" xfId="179" applyFont="1" applyFill="1" applyBorder="1" applyAlignment="1">
      <alignment horizontal="center" vertical="center"/>
    </xf>
    <xf numFmtId="0" fontId="15" fillId="4" borderId="6" xfId="179" applyFont="1" applyFill="1" applyBorder="1" applyAlignment="1">
      <alignment horizontal="center"/>
    </xf>
    <xf numFmtId="0" fontId="15" fillId="4" borderId="6" xfId="179" quotePrefix="1" applyFont="1" applyFill="1" applyBorder="1" applyAlignment="1">
      <alignment horizontal="center"/>
    </xf>
    <xf numFmtId="0" fontId="15" fillId="4" borderId="23" xfId="179" applyFont="1" applyFill="1" applyBorder="1" applyAlignment="1">
      <alignment horizontal="center"/>
    </xf>
    <xf numFmtId="39" fontId="15" fillId="4" borderId="48" xfId="180" quotePrefix="1" applyNumberFormat="1" applyFont="1" applyFill="1" applyBorder="1" applyAlignment="1">
      <alignment horizontal="center"/>
    </xf>
    <xf numFmtId="39" fontId="15" fillId="4" borderId="24" xfId="180" quotePrefix="1" applyNumberFormat="1" applyFont="1" applyFill="1" applyBorder="1" applyAlignment="1">
      <alignment horizontal="center"/>
    </xf>
    <xf numFmtId="39" fontId="15" fillId="4" borderId="23" xfId="180" quotePrefix="1" applyNumberFormat="1" applyFont="1" applyFill="1" applyBorder="1" applyAlignment="1">
      <alignment horizontal="center"/>
    </xf>
    <xf numFmtId="39" fontId="15" fillId="4" borderId="7" xfId="180" quotePrefix="1" applyNumberFormat="1" applyFont="1" applyFill="1" applyBorder="1" applyAlignment="1">
      <alignment horizontal="center"/>
    </xf>
    <xf numFmtId="0" fontId="15" fillId="0" borderId="0" xfId="143" applyFont="1" applyFill="1" applyAlignment="1">
      <alignment horizontal="center" vertical="center"/>
    </xf>
    <xf numFmtId="14" fontId="6" fillId="0" borderId="0" xfId="143" applyNumberFormat="1" applyFont="1" applyFill="1" applyBorder="1" applyAlignment="1">
      <alignment horizontal="center"/>
    </xf>
    <xf numFmtId="0" fontId="15" fillId="4" borderId="43" xfId="179" applyFont="1" applyFill="1" applyBorder="1" applyAlignment="1">
      <alignment horizontal="center" vertical="center"/>
    </xf>
    <xf numFmtId="0" fontId="15" fillId="8" borderId="95" xfId="179" applyFont="1" applyFill="1" applyBorder="1" applyAlignment="1">
      <alignment horizontal="center" vertical="center"/>
    </xf>
    <xf numFmtId="0" fontId="15" fillId="8" borderId="43" xfId="179" applyFont="1" applyFill="1" applyBorder="1" applyAlignment="1">
      <alignment horizontal="center" vertical="center"/>
    </xf>
    <xf numFmtId="0" fontId="15" fillId="8" borderId="35" xfId="179" applyFont="1" applyFill="1" applyBorder="1" applyAlignment="1">
      <alignment horizontal="center" vertical="center"/>
    </xf>
    <xf numFmtId="0" fontId="15" fillId="4" borderId="24" xfId="179" applyFont="1" applyFill="1" applyBorder="1" applyAlignment="1">
      <alignment horizontal="center"/>
    </xf>
    <xf numFmtId="0" fontId="15" fillId="4" borderId="25" xfId="179" applyFont="1" applyFill="1" applyBorder="1" applyAlignment="1">
      <alignment horizontal="center"/>
    </xf>
    <xf numFmtId="0" fontId="15" fillId="4" borderId="49" xfId="179" applyFont="1" applyFill="1" applyBorder="1" applyAlignment="1">
      <alignment horizontal="center"/>
    </xf>
    <xf numFmtId="0" fontId="15" fillId="4" borderId="23" xfId="179" quotePrefix="1" applyFont="1" applyFill="1" applyBorder="1" applyAlignment="1">
      <alignment horizontal="center"/>
    </xf>
    <xf numFmtId="0" fontId="15" fillId="4" borderId="26" xfId="179" applyFont="1" applyFill="1" applyBorder="1" applyAlignment="1">
      <alignment horizontal="center"/>
    </xf>
    <xf numFmtId="39" fontId="15" fillId="9" borderId="23" xfId="143" applyNumberFormat="1" applyFont="1" applyFill="1" applyBorder="1" applyAlignment="1" applyProtection="1">
      <alignment horizontal="center" vertical="center"/>
    </xf>
    <xf numFmtId="39" fontId="15" fillId="9" borderId="24" xfId="143" applyNumberFormat="1" applyFont="1" applyFill="1" applyBorder="1" applyAlignment="1" applyProtection="1">
      <alignment horizontal="center" vertical="center"/>
    </xf>
    <xf numFmtId="39" fontId="15" fillId="9" borderId="26" xfId="143" applyNumberFormat="1" applyFont="1" applyFill="1" applyBorder="1" applyAlignment="1" applyProtection="1">
      <alignment horizontal="center" vertical="center" wrapText="1"/>
    </xf>
    <xf numFmtId="39" fontId="15" fillId="0" borderId="0" xfId="143" applyNumberFormat="1" applyFont="1" applyAlignment="1" applyProtection="1">
      <alignment horizontal="center"/>
    </xf>
    <xf numFmtId="179" fontId="15" fillId="9" borderId="95" xfId="143" applyNumberFormat="1" applyFont="1" applyFill="1" applyBorder="1" applyAlignment="1">
      <alignment horizontal="center" vertical="center"/>
    </xf>
    <xf numFmtId="179" fontId="15" fillId="9" borderId="48" xfId="143" applyNumberFormat="1" applyFont="1" applyFill="1" applyBorder="1" applyAlignment="1">
      <alignment horizontal="center" vertical="center"/>
    </xf>
    <xf numFmtId="0" fontId="15" fillId="9" borderId="22" xfId="143" applyFont="1" applyFill="1" applyBorder="1" applyAlignment="1">
      <alignment horizontal="center"/>
    </xf>
    <xf numFmtId="0" fontId="15" fillId="9" borderId="43" xfId="143" applyFont="1" applyFill="1" applyBorder="1" applyAlignment="1">
      <alignment horizontal="center"/>
    </xf>
    <xf numFmtId="0" fontId="15" fillId="9" borderId="35" xfId="143" applyFont="1" applyFill="1" applyBorder="1" applyAlignment="1">
      <alignment horizontal="center"/>
    </xf>
    <xf numFmtId="0" fontId="15" fillId="9" borderId="95" xfId="143" applyFont="1" applyFill="1" applyBorder="1" applyAlignment="1">
      <alignment horizontal="center"/>
    </xf>
    <xf numFmtId="39" fontId="15" fillId="9" borderId="23" xfId="143" quotePrefix="1" applyNumberFormat="1" applyFont="1" applyFill="1" applyBorder="1" applyAlignment="1" applyProtection="1">
      <alignment horizontal="center"/>
    </xf>
    <xf numFmtId="39" fontId="15" fillId="9" borderId="26" xfId="143" quotePrefix="1" applyNumberFormat="1" applyFont="1" applyFill="1" applyBorder="1" applyAlignment="1" applyProtection="1">
      <alignment horizontal="center"/>
    </xf>
    <xf numFmtId="39" fontId="15" fillId="9" borderId="24" xfId="143" quotePrefix="1" applyNumberFormat="1" applyFont="1" applyFill="1" applyBorder="1" applyAlignment="1" applyProtection="1">
      <alignment horizontal="center"/>
    </xf>
    <xf numFmtId="39" fontId="15" fillId="9" borderId="74" xfId="143" quotePrefix="1" applyNumberFormat="1" applyFont="1" applyFill="1" applyBorder="1" applyAlignment="1" applyProtection="1">
      <alignment horizontal="center" vertical="center"/>
    </xf>
    <xf numFmtId="39" fontId="15" fillId="9" borderId="51" xfId="143" quotePrefix="1" applyNumberFormat="1" applyFont="1" applyFill="1" applyBorder="1" applyAlignment="1" applyProtection="1">
      <alignment horizontal="center" vertical="center"/>
    </xf>
    <xf numFmtId="39" fontId="15" fillId="9" borderId="44" xfId="143" quotePrefix="1" applyNumberFormat="1" applyFont="1" applyFill="1" applyBorder="1" applyAlignment="1" applyProtection="1">
      <alignment horizontal="center" vertical="center"/>
    </xf>
    <xf numFmtId="39" fontId="15" fillId="9" borderId="53" xfId="143" quotePrefix="1" applyNumberFormat="1" applyFont="1" applyFill="1" applyBorder="1" applyAlignment="1" applyProtection="1">
      <alignment horizontal="center" vertical="center"/>
    </xf>
    <xf numFmtId="39" fontId="15" fillId="9" borderId="46" xfId="143" quotePrefix="1" applyNumberFormat="1" applyFont="1" applyFill="1" applyBorder="1" applyAlignment="1" applyProtection="1">
      <alignment horizontal="center" vertical="center"/>
    </xf>
    <xf numFmtId="39" fontId="15" fillId="9" borderId="50" xfId="143" quotePrefix="1" applyNumberFormat="1" applyFont="1" applyFill="1" applyBorder="1" applyAlignment="1" applyProtection="1">
      <alignment horizontal="center" vertical="center"/>
    </xf>
    <xf numFmtId="39" fontId="15" fillId="9" borderId="25" xfId="143" quotePrefix="1" applyNumberFormat="1" applyFont="1" applyFill="1" applyBorder="1" applyAlignment="1" applyProtection="1">
      <alignment horizontal="center" vertical="center"/>
    </xf>
    <xf numFmtId="39" fontId="15" fillId="9" borderId="27" xfId="143" quotePrefix="1" applyNumberFormat="1" applyFont="1" applyFill="1" applyBorder="1" applyAlignment="1" applyProtection="1">
      <alignment horizontal="center" vertical="center"/>
    </xf>
    <xf numFmtId="0" fontId="17" fillId="0" borderId="28" xfId="78" applyFont="1" applyBorder="1" applyAlignment="1">
      <alignment horizontal="right"/>
    </xf>
    <xf numFmtId="0" fontId="15" fillId="4" borderId="30" xfId="179" applyFont="1" applyFill="1" applyBorder="1" applyAlignment="1">
      <alignment horizontal="center" vertical="center"/>
    </xf>
    <xf numFmtId="0" fontId="15" fillId="4" borderId="43" xfId="179" applyFont="1" applyFill="1" applyBorder="1" applyAlignment="1">
      <alignment horizontal="center"/>
    </xf>
    <xf numFmtId="0" fontId="15" fillId="4" borderId="35" xfId="179" applyFont="1" applyFill="1" applyBorder="1" applyAlignment="1">
      <alignment horizontal="center"/>
    </xf>
    <xf numFmtId="0" fontId="15" fillId="4" borderId="7" xfId="179" applyFont="1" applyFill="1" applyBorder="1" applyAlignment="1">
      <alignment horizontal="center"/>
    </xf>
    <xf numFmtId="0" fontId="15" fillId="4" borderId="23" xfId="78" applyFont="1" applyFill="1" applyBorder="1" applyAlignment="1">
      <alignment horizontal="center"/>
    </xf>
    <xf numFmtId="0" fontId="15" fillId="4" borderId="26" xfId="78" applyFont="1" applyFill="1" applyBorder="1" applyAlignment="1">
      <alignment horizontal="center"/>
    </xf>
    <xf numFmtId="0" fontId="15" fillId="4" borderId="23" xfId="78" quotePrefix="1" applyFont="1" applyFill="1" applyBorder="1" applyAlignment="1">
      <alignment horizontal="center"/>
    </xf>
    <xf numFmtId="0" fontId="15" fillId="4" borderId="7" xfId="78" applyFont="1" applyFill="1" applyBorder="1" applyAlignment="1">
      <alignment horizontal="center"/>
    </xf>
    <xf numFmtId="0" fontId="10" fillId="0" borderId="0" xfId="78" applyFont="1" applyFill="1" applyBorder="1" applyAlignment="1">
      <alignment horizontal="left"/>
    </xf>
    <xf numFmtId="0" fontId="10" fillId="0" borderId="25" xfId="78" applyFont="1" applyFill="1" applyBorder="1" applyAlignment="1">
      <alignment horizontal="center"/>
    </xf>
    <xf numFmtId="0" fontId="10" fillId="0" borderId="49" xfId="78" applyFont="1" applyFill="1" applyBorder="1" applyAlignment="1">
      <alignment horizontal="center"/>
    </xf>
    <xf numFmtId="0" fontId="10" fillId="0" borderId="53" xfId="78" applyFont="1" applyFill="1" applyBorder="1" applyAlignment="1">
      <alignment horizontal="center"/>
    </xf>
    <xf numFmtId="0" fontId="15" fillId="0" borderId="0" xfId="78" applyFont="1" applyFill="1" applyAlignment="1">
      <alignment horizontal="center" vertical="center"/>
    </xf>
    <xf numFmtId="0" fontId="17" fillId="0" borderId="0" xfId="78" applyFont="1" applyFill="1" applyBorder="1" applyAlignment="1">
      <alignment horizontal="right"/>
    </xf>
    <xf numFmtId="0" fontId="15" fillId="4" borderId="42" xfId="78" applyFont="1" applyFill="1" applyBorder="1" applyAlignment="1">
      <alignment horizontal="center"/>
    </xf>
    <xf numFmtId="0" fontId="15" fillId="4" borderId="40" xfId="78" applyFont="1" applyFill="1" applyBorder="1" applyAlignment="1">
      <alignment horizontal="center"/>
    </xf>
    <xf numFmtId="0" fontId="15" fillId="4" borderId="44" xfId="78" applyFont="1" applyFill="1" applyBorder="1" applyAlignment="1">
      <alignment horizontal="center"/>
    </xf>
    <xf numFmtId="0" fontId="15" fillId="4" borderId="49" xfId="78" applyFont="1" applyFill="1" applyBorder="1" applyAlignment="1">
      <alignment horizontal="center"/>
    </xf>
    <xf numFmtId="0" fontId="6" fillId="0" borderId="0" xfId="78" applyFont="1" applyFill="1" applyAlignment="1">
      <alignment horizontal="center"/>
    </xf>
    <xf numFmtId="0" fontId="10" fillId="0" borderId="46" xfId="78" applyFont="1" applyFill="1" applyBorder="1" applyAlignment="1">
      <alignment horizontal="center"/>
    </xf>
    <xf numFmtId="0" fontId="10" fillId="0" borderId="47" xfId="78" applyFont="1" applyFill="1" applyBorder="1" applyAlignment="1">
      <alignment horizontal="center"/>
    </xf>
    <xf numFmtId="0" fontId="10" fillId="0" borderId="51" xfId="78" applyFont="1" applyFill="1" applyBorder="1" applyAlignment="1">
      <alignment horizontal="center"/>
    </xf>
    <xf numFmtId="0" fontId="15" fillId="0" borderId="0" xfId="78" applyFont="1" applyFill="1" applyAlignment="1">
      <alignment horizontal="center"/>
    </xf>
    <xf numFmtId="0" fontId="15" fillId="0" borderId="0" xfId="78" applyFont="1" applyAlignment="1">
      <alignment horizontal="center" vertical="center"/>
    </xf>
    <xf numFmtId="0" fontId="15" fillId="4" borderId="30" xfId="179" applyFont="1" applyFill="1" applyBorder="1" applyAlignment="1" applyProtection="1">
      <alignment horizontal="center" vertical="center"/>
    </xf>
    <xf numFmtId="0" fontId="15" fillId="4" borderId="5" xfId="179" applyFont="1" applyFill="1" applyBorder="1" applyAlignment="1" applyProtection="1">
      <alignment horizontal="center" vertical="center"/>
    </xf>
    <xf numFmtId="0" fontId="15" fillId="4" borderId="43" xfId="179" applyFont="1" applyFill="1" applyBorder="1" applyAlignment="1" applyProtection="1">
      <alignment horizontal="center" vertical="center"/>
    </xf>
    <xf numFmtId="0" fontId="15" fillId="4" borderId="35" xfId="179" applyFont="1" applyFill="1" applyBorder="1" applyAlignment="1" applyProtection="1">
      <alignment horizontal="center" vertical="center"/>
    </xf>
    <xf numFmtId="0" fontId="15" fillId="4" borderId="42" xfId="179" applyFont="1" applyFill="1" applyBorder="1" applyAlignment="1" applyProtection="1">
      <alignment horizontal="center" vertical="center"/>
    </xf>
    <xf numFmtId="0" fontId="15" fillId="4" borderId="40" xfId="179" applyFont="1" applyFill="1" applyBorder="1" applyAlignment="1" applyProtection="1">
      <alignment horizontal="center" vertical="center"/>
    </xf>
    <xf numFmtId="0" fontId="15" fillId="4" borderId="31" xfId="179" applyFont="1" applyFill="1" applyBorder="1" applyAlignment="1" applyProtection="1">
      <alignment horizontal="center" vertical="center"/>
    </xf>
    <xf numFmtId="0" fontId="6" fillId="0" borderId="0" xfId="143" applyFont="1" applyFill="1" applyBorder="1" applyAlignment="1">
      <alignment horizontal="center"/>
    </xf>
    <xf numFmtId="0" fontId="15" fillId="2" borderId="78" xfId="143" applyFont="1" applyFill="1" applyBorder="1" applyAlignment="1">
      <alignment horizontal="center" vertical="center"/>
    </xf>
    <xf numFmtId="0" fontId="15" fillId="2" borderId="81" xfId="143" applyFont="1" applyFill="1" applyBorder="1" applyAlignment="1">
      <alignment horizontal="center" vertical="center"/>
    </xf>
    <xf numFmtId="0" fontId="15" fillId="2" borderId="79" xfId="143" applyFont="1" applyFill="1" applyBorder="1" applyAlignment="1">
      <alignment horizontal="center" vertical="center"/>
    </xf>
    <xf numFmtId="0" fontId="15" fillId="2" borderId="80" xfId="143" applyFont="1" applyFill="1" applyBorder="1" applyAlignment="1">
      <alignment horizontal="center" vertical="center"/>
    </xf>
    <xf numFmtId="0" fontId="15" fillId="2" borderId="6" xfId="143" applyFont="1" applyFill="1" applyBorder="1" applyAlignment="1">
      <alignment horizontal="center" vertical="center"/>
    </xf>
    <xf numFmtId="0" fontId="15" fillId="2" borderId="82" xfId="143" applyFont="1" applyFill="1" applyBorder="1" applyAlignment="1">
      <alignment horizontal="center" vertical="center"/>
    </xf>
    <xf numFmtId="0" fontId="15" fillId="0" borderId="0" xfId="143" applyFont="1" applyAlignment="1">
      <alignment horizontal="center"/>
    </xf>
    <xf numFmtId="0" fontId="40" fillId="0" borderId="49" xfId="143" applyFont="1" applyBorder="1" applyAlignment="1">
      <alignment horizontal="center" vertical="top"/>
    </xf>
    <xf numFmtId="0" fontId="6" fillId="0" borderId="0" xfId="143" applyFont="1" applyBorder="1" applyAlignment="1">
      <alignment horizontal="center" vertical="center"/>
    </xf>
    <xf numFmtId="0" fontId="15" fillId="0" borderId="0" xfId="143" applyFont="1" applyBorder="1" applyAlignment="1">
      <alignment horizontal="center" vertical="center"/>
    </xf>
    <xf numFmtId="0" fontId="15" fillId="2" borderId="86" xfId="143" applyFont="1" applyFill="1" applyBorder="1" applyAlignment="1">
      <alignment horizontal="center" vertical="center" wrapText="1"/>
    </xf>
    <xf numFmtId="0" fontId="15" fillId="2" borderId="88" xfId="143" applyFont="1" applyFill="1" applyBorder="1" applyAlignment="1">
      <alignment horizontal="center" vertical="center" wrapText="1"/>
    </xf>
    <xf numFmtId="0" fontId="15" fillId="2" borderId="90" xfId="143" applyFont="1" applyFill="1" applyBorder="1" applyAlignment="1">
      <alignment horizontal="center" vertical="center" wrapText="1"/>
    </xf>
    <xf numFmtId="0" fontId="15" fillId="2" borderId="66" xfId="143" applyFont="1" applyFill="1" applyBorder="1" applyAlignment="1">
      <alignment horizontal="center" vertical="center"/>
    </xf>
    <xf numFmtId="0" fontId="15" fillId="2" borderId="65" xfId="143" applyFont="1" applyFill="1" applyBorder="1" applyAlignment="1">
      <alignment horizontal="center" vertical="center"/>
    </xf>
    <xf numFmtId="0" fontId="15" fillId="2" borderId="64" xfId="143" applyFont="1" applyFill="1" applyBorder="1" applyAlignment="1">
      <alignment horizontal="center" vertical="center"/>
    </xf>
    <xf numFmtId="0" fontId="15" fillId="2" borderId="87" xfId="143" applyFont="1" applyFill="1" applyBorder="1" applyAlignment="1">
      <alignment horizontal="center" vertical="center"/>
    </xf>
    <xf numFmtId="0" fontId="15" fillId="2" borderId="23" xfId="143" applyFont="1" applyFill="1" applyBorder="1" applyAlignment="1">
      <alignment horizontal="center" vertical="center"/>
    </xf>
    <xf numFmtId="0" fontId="15" fillId="2" borderId="26" xfId="143" applyFont="1" applyFill="1" applyBorder="1" applyAlignment="1">
      <alignment horizontal="center" vertical="center"/>
    </xf>
    <xf numFmtId="0" fontId="15" fillId="2" borderId="89" xfId="143" applyFont="1" applyFill="1" applyBorder="1" applyAlignment="1">
      <alignment horizontal="center" vertical="center"/>
    </xf>
    <xf numFmtId="0" fontId="15" fillId="2" borderId="24" xfId="143" applyFont="1" applyFill="1" applyBorder="1" applyAlignment="1">
      <alignment horizontal="center" vertical="center"/>
    </xf>
    <xf numFmtId="0" fontId="15" fillId="2" borderId="86" xfId="143" applyFont="1" applyFill="1" applyBorder="1" applyAlignment="1">
      <alignment horizontal="center" vertical="center"/>
    </xf>
    <xf numFmtId="0" fontId="15" fillId="2" borderId="88" xfId="143" applyFont="1" applyFill="1" applyBorder="1" applyAlignment="1">
      <alignment horizontal="center" vertical="center"/>
    </xf>
    <xf numFmtId="0" fontId="15" fillId="2" borderId="90" xfId="143" applyFont="1" applyFill="1" applyBorder="1" applyAlignment="1">
      <alignment horizontal="center" vertical="center"/>
    </xf>
    <xf numFmtId="0" fontId="15" fillId="2" borderId="1" xfId="143" applyFont="1" applyFill="1" applyBorder="1" applyAlignment="1">
      <alignment horizontal="center" vertical="center" wrapText="1"/>
    </xf>
    <xf numFmtId="0" fontId="15" fillId="2" borderId="4" xfId="143" applyFont="1" applyFill="1" applyBorder="1" applyAlignment="1">
      <alignment horizontal="center" vertical="center" wrapText="1"/>
    </xf>
    <xf numFmtId="0" fontId="15" fillId="2" borderId="63" xfId="143" applyFont="1" applyFill="1" applyBorder="1" applyAlignment="1">
      <alignment horizontal="center" vertical="center" wrapText="1"/>
    </xf>
    <xf numFmtId="0" fontId="15" fillId="2" borderId="91" xfId="143" applyFont="1" applyFill="1" applyBorder="1" applyAlignment="1">
      <alignment horizontal="center" vertical="center" wrapText="1"/>
    </xf>
    <xf numFmtId="0" fontId="15" fillId="0" borderId="0" xfId="143" applyFont="1" applyFill="1" applyBorder="1" applyAlignment="1">
      <alignment horizontal="center" vertical="center"/>
    </xf>
    <xf numFmtId="0" fontId="15" fillId="2" borderId="78" xfId="143" applyFont="1" applyFill="1" applyBorder="1" applyAlignment="1">
      <alignment horizontal="center" vertical="center" wrapText="1"/>
    </xf>
    <xf numFmtId="0" fontId="15" fillId="2" borderId="81" xfId="143" applyFont="1" applyFill="1" applyBorder="1" applyAlignment="1">
      <alignment horizontal="center" vertical="center" wrapText="1"/>
    </xf>
    <xf numFmtId="0" fontId="52" fillId="4" borderId="6" xfId="143" applyFont="1" applyFill="1" applyBorder="1" applyAlignment="1">
      <alignment horizontal="center" vertical="center"/>
    </xf>
    <xf numFmtId="0" fontId="52" fillId="4" borderId="82" xfId="143" applyFont="1" applyFill="1" applyBorder="1" applyAlignment="1">
      <alignment horizontal="center" vertical="center"/>
    </xf>
    <xf numFmtId="169" fontId="52" fillId="4" borderId="6" xfId="143" applyNumberFormat="1" applyFont="1" applyFill="1" applyBorder="1" applyAlignment="1">
      <alignment horizontal="center" vertical="center"/>
    </xf>
    <xf numFmtId="169" fontId="52" fillId="4" borderId="82" xfId="143" applyNumberFormat="1" applyFont="1" applyFill="1" applyBorder="1" applyAlignment="1">
      <alignment horizontal="center" vertical="center"/>
    </xf>
    <xf numFmtId="0" fontId="15" fillId="0" borderId="0" xfId="143" applyFont="1" applyBorder="1" applyAlignment="1">
      <alignment horizontal="center"/>
    </xf>
    <xf numFmtId="0" fontId="6" fillId="0" borderId="0" xfId="143" applyFont="1" applyBorder="1" applyAlignment="1">
      <alignment horizontal="center"/>
    </xf>
    <xf numFmtId="0" fontId="15" fillId="0" borderId="0" xfId="143" applyFont="1" applyFill="1" applyBorder="1" applyAlignment="1">
      <alignment horizontal="center"/>
    </xf>
    <xf numFmtId="0" fontId="52" fillId="5" borderId="78" xfId="143" applyFont="1" applyFill="1" applyBorder="1" applyAlignment="1">
      <alignment horizontal="center" vertical="center"/>
    </xf>
    <xf numFmtId="0" fontId="52" fillId="5" borderId="81" xfId="143" applyFont="1" applyFill="1" applyBorder="1" applyAlignment="1">
      <alignment horizontal="center" vertical="center"/>
    </xf>
    <xf numFmtId="0" fontId="52" fillId="5" borderId="79" xfId="143" applyFont="1" applyFill="1" applyBorder="1" applyAlignment="1">
      <alignment horizontal="center" vertical="center"/>
    </xf>
    <xf numFmtId="0" fontId="52" fillId="5" borderId="80" xfId="143" applyFont="1" applyFill="1" applyBorder="1" applyAlignment="1">
      <alignment horizontal="center" vertical="center"/>
    </xf>
  </cellXfs>
  <cellStyles count="216">
    <cellStyle name="Comma 10" xfId="1"/>
    <cellStyle name="Comma 10 2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96"/>
    <cellStyle name="Comma 2" xfId="11"/>
    <cellStyle name="Comma 2 10" xfId="12"/>
    <cellStyle name="Comma 2 11" xfId="13"/>
    <cellStyle name="Comma 2 12" xfId="14"/>
    <cellStyle name="Comma 2 13" xfId="15"/>
    <cellStyle name="Comma 2 14" xfId="16"/>
    <cellStyle name="Comma 2 15" xfId="17"/>
    <cellStyle name="Comma 2 16" xfId="18"/>
    <cellStyle name="Comma 2 17" xfId="19"/>
    <cellStyle name="Comma 2 18" xfId="20"/>
    <cellStyle name="Comma 2 19" xfId="21"/>
    <cellStyle name="Comma 2 2" xfId="22"/>
    <cellStyle name="Comma 2 2 2" xfId="23"/>
    <cellStyle name="Comma 2 2 2 2" xfId="24"/>
    <cellStyle name="Comma 2 2 2 2 2" xfId="25"/>
    <cellStyle name="Comma 2 2 2 2 3" xfId="26"/>
    <cellStyle name="Comma 2 2 2 2 3 2" xfId="27"/>
    <cellStyle name="Comma 2 2 2 2 3 3" xfId="28"/>
    <cellStyle name="Comma 2 2 2 2 3 4" xfId="29"/>
    <cellStyle name="Comma 2 2 2 2 3 4 2" xfId="30"/>
    <cellStyle name="Comma 2 2 2 2 4" xfId="31"/>
    <cellStyle name="Comma 2 2 2 2 4 2" xfId="32"/>
    <cellStyle name="Comma 2 2 2 3" xfId="33"/>
    <cellStyle name="Comma 2 2 3" xfId="34"/>
    <cellStyle name="Comma 2 2 3 2" xfId="35"/>
    <cellStyle name="Comma 2 20" xfId="36"/>
    <cellStyle name="Comma 2 21" xfId="37"/>
    <cellStyle name="Comma 2 22" xfId="38"/>
    <cellStyle name="Comma 2 23" xfId="39"/>
    <cellStyle name="Comma 2 24" xfId="40"/>
    <cellStyle name="Comma 2 25" xfId="41"/>
    <cellStyle name="Comma 2 3" xfId="42"/>
    <cellStyle name="Comma 2 4" xfId="43"/>
    <cellStyle name="Comma 2 5" xfId="44"/>
    <cellStyle name="Comma 2 6" xfId="45"/>
    <cellStyle name="Comma 2 7" xfId="46"/>
    <cellStyle name="Comma 2 8" xfId="47"/>
    <cellStyle name="Comma 2 9" xfId="48"/>
    <cellStyle name="Comma 20" xfId="49"/>
    <cellStyle name="Comma 20 2" xfId="50"/>
    <cellStyle name="Comma 27" xfId="51"/>
    <cellStyle name="Comma 27 2" xfId="52"/>
    <cellStyle name="Comma 29" xfId="53"/>
    <cellStyle name="Comma 29 2" xfId="54"/>
    <cellStyle name="Comma 3" xfId="55"/>
    <cellStyle name="Comma 3 2" xfId="56"/>
    <cellStyle name="Comma 3 3" xfId="57"/>
    <cellStyle name="Comma 3 39" xfId="58"/>
    <cellStyle name="Comma 3 4" xfId="59"/>
    <cellStyle name="Comma 3 4 2" xfId="60"/>
    <cellStyle name="Comma 30" xfId="61"/>
    <cellStyle name="Comma 30 2" xfId="62"/>
    <cellStyle name="Comma 4" xfId="63"/>
    <cellStyle name="Comma 4 2" xfId="64"/>
    <cellStyle name="Comma 4 3" xfId="65"/>
    <cellStyle name="Comma 4 4" xfId="66"/>
    <cellStyle name="Comma 5" xfId="67"/>
    <cellStyle name="Comma 6" xfId="68"/>
    <cellStyle name="Comma 67 2" xfId="69"/>
    <cellStyle name="Comma 7" xfId="70"/>
    <cellStyle name="Comma 70" xfId="71"/>
    <cellStyle name="Comma 8" xfId="72"/>
    <cellStyle name="Comma 9" xfId="73"/>
    <cellStyle name="Excel Built-in Comma 2" xfId="74"/>
    <cellStyle name="Excel Built-in Normal" xfId="75"/>
    <cellStyle name="Excel Built-in Normal 2" xfId="76"/>
    <cellStyle name="Excel Built-in Normal_50. Bishwo" xfId="77"/>
    <cellStyle name="Hyperlink" xfId="211" builtinId="8"/>
    <cellStyle name="Normal" xfId="0" builtinId="0"/>
    <cellStyle name="Normal 10" xfId="78"/>
    <cellStyle name="Normal 10 2" xfId="79"/>
    <cellStyle name="Normal 11" xfId="80"/>
    <cellStyle name="Normal 12" xfId="81"/>
    <cellStyle name="Normal 13" xfId="82"/>
    <cellStyle name="Normal 14" xfId="83"/>
    <cellStyle name="Normal 15" xfId="84"/>
    <cellStyle name="Normal 16" xfId="85"/>
    <cellStyle name="Normal 17" xfId="86"/>
    <cellStyle name="Normal 18" xfId="87"/>
    <cellStyle name="Normal 19" xfId="88"/>
    <cellStyle name="Normal 2" xfId="89"/>
    <cellStyle name="Normal 2 10" xfId="90"/>
    <cellStyle name="Normal 2 11" xfId="91"/>
    <cellStyle name="Normal 2 12" xfId="92"/>
    <cellStyle name="Normal 2 13" xfId="93"/>
    <cellStyle name="Normal 2 14" xfId="94"/>
    <cellStyle name="Normal 2 2" xfId="95"/>
    <cellStyle name="Normal 2 2 2" xfId="96"/>
    <cellStyle name="Normal 2 2 2 2 4 2" xfId="97"/>
    <cellStyle name="Normal 2 2 3" xfId="98"/>
    <cellStyle name="Normal 2 2 4" xfId="99"/>
    <cellStyle name="Normal 2 2 5" xfId="100"/>
    <cellStyle name="Normal 2 2 6" xfId="101"/>
    <cellStyle name="Normal 2 2 7" xfId="102"/>
    <cellStyle name="Normal 2 2_50. Bishwo" xfId="103"/>
    <cellStyle name="Normal 2 3" xfId="104"/>
    <cellStyle name="Normal 2 3 2" xfId="105"/>
    <cellStyle name="Normal 2 4" xfId="106"/>
    <cellStyle name="Normal 2 5" xfId="107"/>
    <cellStyle name="Normal 2 6" xfId="108"/>
    <cellStyle name="Normal 2 7" xfId="109"/>
    <cellStyle name="Normal 2 8" xfId="110"/>
    <cellStyle name="Normal 2 9" xfId="111"/>
    <cellStyle name="Normal 20" xfId="112"/>
    <cellStyle name="Normal 20 2" xfId="113"/>
    <cellStyle name="Normal 21" xfId="114"/>
    <cellStyle name="Normal 21 2" xfId="115"/>
    <cellStyle name="Normal 22" xfId="116"/>
    <cellStyle name="Normal 22 2" xfId="117"/>
    <cellStyle name="Normal 23" xfId="118"/>
    <cellStyle name="Normal 24" xfId="119"/>
    <cellStyle name="Normal 24 2" xfId="120"/>
    <cellStyle name="Normal 25" xfId="121"/>
    <cellStyle name="Normal 25 2" xfId="122"/>
    <cellStyle name="Normal 26" xfId="123"/>
    <cellStyle name="Normal 26 2" xfId="124"/>
    <cellStyle name="Normal 27" xfId="125"/>
    <cellStyle name="Normal 27 2" xfId="126"/>
    <cellStyle name="Normal 28" xfId="127"/>
    <cellStyle name="Normal 28 2" xfId="128"/>
    <cellStyle name="Normal 29" xfId="129"/>
    <cellStyle name="Normal 3" xfId="130"/>
    <cellStyle name="Normal 3 2" xfId="131"/>
    <cellStyle name="Normal 3 3" xfId="132"/>
    <cellStyle name="Normal 3 4" xfId="133"/>
    <cellStyle name="Normal 3 5" xfId="134"/>
    <cellStyle name="Normal 3 6" xfId="135"/>
    <cellStyle name="Normal 3_9.1 &amp; 9.2" xfId="136"/>
    <cellStyle name="Normal 30" xfId="137"/>
    <cellStyle name="Normal 30 2" xfId="138"/>
    <cellStyle name="Normal 31" xfId="139"/>
    <cellStyle name="Normal 32" xfId="140"/>
    <cellStyle name="Normal 32 2" xfId="141"/>
    <cellStyle name="Normal 33" xfId="142"/>
    <cellStyle name="Normal 34" xfId="143"/>
    <cellStyle name="Normal 39" xfId="144"/>
    <cellStyle name="Normal 4" xfId="145"/>
    <cellStyle name="Normal 4 10" xfId="146"/>
    <cellStyle name="Normal 4 11" xfId="147"/>
    <cellStyle name="Normal 4 12" xfId="148"/>
    <cellStyle name="Normal 4 13" xfId="149"/>
    <cellStyle name="Normal 4 14" xfId="150"/>
    <cellStyle name="Normal 4 15" xfId="151"/>
    <cellStyle name="Normal 4 16" xfId="152"/>
    <cellStyle name="Normal 4 17" xfId="153"/>
    <cellStyle name="Normal 4 18" xfId="154"/>
    <cellStyle name="Normal 4 19" xfId="155"/>
    <cellStyle name="Normal 4 2" xfId="156"/>
    <cellStyle name="Normal 4 20" xfId="157"/>
    <cellStyle name="Normal 4 21" xfId="158"/>
    <cellStyle name="Normal 4 22" xfId="159"/>
    <cellStyle name="Normal 4 23" xfId="160"/>
    <cellStyle name="Normal 4 24" xfId="161"/>
    <cellStyle name="Normal 4 25" xfId="162"/>
    <cellStyle name="Normal 4 3" xfId="163"/>
    <cellStyle name="Normal 4 4" xfId="164"/>
    <cellStyle name="Normal 4 5" xfId="165"/>
    <cellStyle name="Normal 4 6" xfId="166"/>
    <cellStyle name="Normal 4 7" xfId="167"/>
    <cellStyle name="Normal 4 8" xfId="168"/>
    <cellStyle name="Normal 4 9" xfId="169"/>
    <cellStyle name="Normal 4_50. Bishwo" xfId="170"/>
    <cellStyle name="Normal 40" xfId="171"/>
    <cellStyle name="Normal 41" xfId="172"/>
    <cellStyle name="Normal 42" xfId="173"/>
    <cellStyle name="Normal 43" xfId="174"/>
    <cellStyle name="Normal 49" xfId="175"/>
    <cellStyle name="Normal 5" xfId="176"/>
    <cellStyle name="Normal 5 2" xfId="177"/>
    <cellStyle name="Normal 52" xfId="178"/>
    <cellStyle name="Normal 6" xfId="179"/>
    <cellStyle name="Normal 6 2" xfId="180"/>
    <cellStyle name="Normal 67" xfId="181"/>
    <cellStyle name="Normal 7" xfId="182"/>
    <cellStyle name="Normal 8" xfId="183"/>
    <cellStyle name="Normal 8 2" xfId="184"/>
    <cellStyle name="Normal 9" xfId="185"/>
    <cellStyle name="Normal_bartaman point 2" xfId="186"/>
    <cellStyle name="Normal_bartaman point 2 2 2 2" xfId="210"/>
    <cellStyle name="Normal_bartaman point 2 3" xfId="213"/>
    <cellStyle name="Normal_bartaman point 3 3" xfId="212"/>
    <cellStyle name="Normal_bartaman point 3 4" xfId="215"/>
    <cellStyle name="Normal_Bartamane_Book1" xfId="197"/>
    <cellStyle name="Normal_Comm_wt" xfId="198"/>
    <cellStyle name="Normal_CPI 2" xfId="214"/>
    <cellStyle name="Normal_Direction of Trade_BartamanFormat 2063-64" xfId="199"/>
    <cellStyle name="Normal_Direction of Trade_BartamanFormat 2063-64 2" xfId="201"/>
    <cellStyle name="Normal_Sheet1" xfId="200"/>
    <cellStyle name="Normal_Sheet1 2" xfId="202"/>
    <cellStyle name="Normal_Sheet1 2 2" xfId="203"/>
    <cellStyle name="Normal_Sheet1 2 3" xfId="205"/>
    <cellStyle name="Normal_Sheet1 2 4" xfId="207"/>
    <cellStyle name="Normal_Sheet1 3" xfId="204"/>
    <cellStyle name="Normal_Sheet1 4" xfId="206"/>
    <cellStyle name="Normal_Sheet1 5" xfId="208"/>
    <cellStyle name="Normal_Sheet1 6" xfId="209"/>
    <cellStyle name="Percent 2" xfId="187"/>
    <cellStyle name="Percent 2 2" xfId="188"/>
    <cellStyle name="Percent 2 2 2" xfId="189"/>
    <cellStyle name="Percent 2 3" xfId="190"/>
    <cellStyle name="Percent 2 4" xfId="191"/>
    <cellStyle name="Percent 3" xfId="192"/>
    <cellStyle name="Percent 4" xfId="193"/>
    <cellStyle name="Percent 67 2" xfId="194"/>
    <cellStyle name="SHEET" xfId="1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kitco.com/gold.londonfix.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S178"/>
  <sheetViews>
    <sheetView tabSelected="1" topLeftCell="A40" workbookViewId="0">
      <selection activeCell="D72" sqref="D72"/>
    </sheetView>
  </sheetViews>
  <sheetFormatPr defaultRowHeight="15.75"/>
  <cols>
    <col min="1" max="1" width="10.42578125" style="2" customWidth="1"/>
    <col min="2" max="4" width="9.140625" style="2"/>
    <col min="5" max="5" width="31.140625" style="2" customWidth="1"/>
    <col min="6" max="16384" width="9.140625" style="2"/>
  </cols>
  <sheetData>
    <row r="1" spans="1:19" ht="20.25">
      <c r="A1" s="1544" t="s">
        <v>0</v>
      </c>
      <c r="B1" s="1544"/>
      <c r="C1" s="1544"/>
      <c r="D1" s="1544"/>
      <c r="E1" s="1545"/>
      <c r="F1" s="1"/>
      <c r="G1" s="1"/>
      <c r="H1" s="1"/>
      <c r="I1" s="1"/>
    </row>
    <row r="2" spans="1:19" s="4" customFormat="1">
      <c r="A2" s="1546" t="s">
        <v>277</v>
      </c>
      <c r="B2" s="1546"/>
      <c r="C2" s="1546"/>
      <c r="D2" s="1546"/>
      <c r="E2" s="1547"/>
      <c r="F2" s="3"/>
      <c r="G2" s="3"/>
      <c r="H2" s="3"/>
      <c r="I2" s="3"/>
    </row>
    <row r="3" spans="1:19">
      <c r="C3" s="5"/>
      <c r="D3" s="6"/>
    </row>
    <row r="4" spans="1:19">
      <c r="A4" s="7" t="s">
        <v>1</v>
      </c>
      <c r="B4" s="7" t="s">
        <v>2</v>
      </c>
      <c r="C4" s="5"/>
      <c r="D4" s="5"/>
      <c r="E4" s="5"/>
      <c r="J4" s="5"/>
    </row>
    <row r="5" spans="1:19" ht="15.75" customHeight="1">
      <c r="A5" s="6">
        <v>1</v>
      </c>
      <c r="B5" s="2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9">
      <c r="A6" s="6">
        <v>2</v>
      </c>
      <c r="B6" s="2" t="s">
        <v>4</v>
      </c>
      <c r="C6" s="5"/>
      <c r="D6" s="5"/>
      <c r="E6" s="5"/>
    </row>
    <row r="7" spans="1:19">
      <c r="A7" s="6">
        <v>3</v>
      </c>
      <c r="B7" s="9" t="s">
        <v>5</v>
      </c>
      <c r="C7" s="5"/>
      <c r="D7" s="5"/>
      <c r="E7" s="5"/>
    </row>
    <row r="8" spans="1:19">
      <c r="A8" s="6">
        <v>4</v>
      </c>
      <c r="B8" s="5" t="s">
        <v>6</v>
      </c>
      <c r="C8" s="5"/>
      <c r="D8" s="5"/>
      <c r="E8" s="5"/>
    </row>
    <row r="9" spans="1:19">
      <c r="A9" s="6">
        <v>5</v>
      </c>
      <c r="B9" s="5" t="s">
        <v>7</v>
      </c>
      <c r="C9" s="5"/>
      <c r="D9" s="5"/>
      <c r="E9" s="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>
      <c r="A10" s="6">
        <v>6</v>
      </c>
      <c r="B10" s="5" t="s">
        <v>8</v>
      </c>
      <c r="C10" s="5"/>
      <c r="D10" s="5"/>
      <c r="E10" s="5"/>
    </row>
    <row r="11" spans="1:19" s="7" customFormat="1">
      <c r="A11" s="6"/>
      <c r="B11" s="7" t="s">
        <v>9</v>
      </c>
      <c r="C11" s="11"/>
      <c r="D11" s="11"/>
      <c r="E11" s="11"/>
      <c r="J11" s="2"/>
    </row>
    <row r="12" spans="1:19">
      <c r="A12" s="6">
        <v>7</v>
      </c>
      <c r="B12" s="2" t="s">
        <v>10</v>
      </c>
      <c r="C12" s="5"/>
      <c r="D12" s="5"/>
      <c r="E12" s="5"/>
    </row>
    <row r="13" spans="1:19">
      <c r="A13" s="6">
        <f t="shared" ref="A13:A26" si="0">A12+1</f>
        <v>8</v>
      </c>
      <c r="B13" s="5" t="s">
        <v>11</v>
      </c>
      <c r="C13" s="5"/>
      <c r="D13" s="5"/>
      <c r="E13" s="5"/>
      <c r="J13" s="7"/>
    </row>
    <row r="14" spans="1:19">
      <c r="A14" s="6">
        <f t="shared" si="0"/>
        <v>9</v>
      </c>
      <c r="B14" s="5" t="s">
        <v>12</v>
      </c>
      <c r="C14" s="5"/>
      <c r="D14" s="5"/>
      <c r="E14" s="5"/>
      <c r="J14" s="7"/>
    </row>
    <row r="15" spans="1:19">
      <c r="A15" s="6">
        <f t="shared" si="0"/>
        <v>10</v>
      </c>
      <c r="B15" s="5" t="s">
        <v>13</v>
      </c>
      <c r="C15" s="5"/>
      <c r="D15" s="5"/>
      <c r="E15" s="5"/>
    </row>
    <row r="16" spans="1:19">
      <c r="A16" s="6">
        <f t="shared" si="0"/>
        <v>11</v>
      </c>
      <c r="B16" s="5" t="s">
        <v>14</v>
      </c>
      <c r="C16" s="5"/>
      <c r="D16" s="5"/>
      <c r="E16" s="5"/>
    </row>
    <row r="17" spans="1:11">
      <c r="A17" s="6">
        <f t="shared" si="0"/>
        <v>12</v>
      </c>
      <c r="B17" s="5" t="s">
        <v>15</v>
      </c>
      <c r="C17" s="5"/>
      <c r="D17" s="5"/>
      <c r="E17" s="5"/>
    </row>
    <row r="18" spans="1:11">
      <c r="A18" s="6">
        <f t="shared" si="0"/>
        <v>13</v>
      </c>
      <c r="B18" s="5" t="s">
        <v>16</v>
      </c>
      <c r="C18" s="5"/>
      <c r="D18" s="5"/>
      <c r="E18" s="5"/>
    </row>
    <row r="19" spans="1:11">
      <c r="A19" s="6">
        <f t="shared" si="0"/>
        <v>14</v>
      </c>
      <c r="B19" s="12" t="s">
        <v>74</v>
      </c>
      <c r="C19" s="5"/>
      <c r="D19" s="5"/>
      <c r="E19" s="5"/>
    </row>
    <row r="20" spans="1:11">
      <c r="A20" s="6">
        <f t="shared" si="0"/>
        <v>15</v>
      </c>
      <c r="B20" s="5" t="s">
        <v>18</v>
      </c>
      <c r="C20" s="5"/>
      <c r="D20" s="5"/>
      <c r="E20" s="5"/>
      <c r="G20" s="5"/>
    </row>
    <row r="21" spans="1:11">
      <c r="A21" s="6">
        <f t="shared" si="0"/>
        <v>16</v>
      </c>
      <c r="B21" s="5" t="s">
        <v>125</v>
      </c>
      <c r="C21" s="5"/>
      <c r="D21" s="5"/>
      <c r="E21" s="5"/>
      <c r="G21" s="5"/>
    </row>
    <row r="22" spans="1:11">
      <c r="A22" s="6">
        <f>A21+1</f>
        <v>17</v>
      </c>
      <c r="B22" s="5" t="s">
        <v>17</v>
      </c>
      <c r="C22" s="5"/>
      <c r="D22" s="5"/>
      <c r="E22" s="5"/>
      <c r="G22" s="5"/>
    </row>
    <row r="23" spans="1:11">
      <c r="A23" s="6">
        <f t="shared" si="0"/>
        <v>18</v>
      </c>
      <c r="B23" s="5" t="s">
        <v>19</v>
      </c>
      <c r="C23" s="5"/>
      <c r="D23" s="5"/>
      <c r="E23" s="5"/>
      <c r="J23" s="7"/>
    </row>
    <row r="24" spans="1:11">
      <c r="A24" s="6">
        <f t="shared" si="0"/>
        <v>19</v>
      </c>
      <c r="B24" s="5" t="s">
        <v>20</v>
      </c>
      <c r="C24" s="5"/>
      <c r="D24" s="5"/>
      <c r="E24" s="5"/>
    </row>
    <row r="25" spans="1:11">
      <c r="A25" s="6">
        <f t="shared" si="0"/>
        <v>20</v>
      </c>
      <c r="B25" s="12" t="s">
        <v>21</v>
      </c>
      <c r="C25" s="5"/>
      <c r="D25" s="5"/>
      <c r="E25" s="5"/>
    </row>
    <row r="26" spans="1:11">
      <c r="A26" s="6">
        <f t="shared" si="0"/>
        <v>21</v>
      </c>
      <c r="B26" s="12" t="s">
        <v>22</v>
      </c>
      <c r="C26" s="5"/>
      <c r="D26" s="5"/>
      <c r="E26" s="5"/>
    </row>
    <row r="27" spans="1:11">
      <c r="A27" s="6"/>
      <c r="B27" s="11" t="s">
        <v>23</v>
      </c>
      <c r="C27" s="5"/>
      <c r="D27" s="5"/>
      <c r="E27" s="5"/>
      <c r="J27" s="7"/>
    </row>
    <row r="28" spans="1:11">
      <c r="A28" s="6">
        <f>A26+1</f>
        <v>22</v>
      </c>
      <c r="B28" s="5" t="s">
        <v>24</v>
      </c>
      <c r="C28" s="5"/>
      <c r="D28" s="5"/>
      <c r="E28" s="5"/>
    </row>
    <row r="29" spans="1:11">
      <c r="A29" s="6">
        <v>23</v>
      </c>
      <c r="B29" s="5" t="s">
        <v>25</v>
      </c>
      <c r="C29" s="5"/>
      <c r="D29" s="5"/>
      <c r="E29" s="5"/>
      <c r="H29" s="5"/>
      <c r="I29" s="5"/>
      <c r="J29" s="5"/>
      <c r="K29" s="5"/>
    </row>
    <row r="30" spans="1:11">
      <c r="A30" s="6"/>
      <c r="B30" s="13" t="s">
        <v>26</v>
      </c>
      <c r="C30" s="5"/>
      <c r="D30" s="5"/>
      <c r="E30" s="5"/>
      <c r="J30" s="5"/>
    </row>
    <row r="31" spans="1:11">
      <c r="A31" s="6">
        <f>A29+1</f>
        <v>24</v>
      </c>
      <c r="B31" s="5" t="s">
        <v>27</v>
      </c>
      <c r="J31" s="5"/>
    </row>
    <row r="32" spans="1:11">
      <c r="A32" s="6">
        <f t="shared" ref="A32:A40" si="1">+A31+1</f>
        <v>25</v>
      </c>
      <c r="B32" s="5" t="s">
        <v>28</v>
      </c>
      <c r="C32" s="5"/>
      <c r="D32" s="5"/>
      <c r="E32" s="5"/>
      <c r="J32" s="5"/>
    </row>
    <row r="33" spans="1:10">
      <c r="A33" s="6">
        <f t="shared" si="1"/>
        <v>26</v>
      </c>
      <c r="B33" s="2" t="s">
        <v>29</v>
      </c>
      <c r="C33" s="5"/>
      <c r="D33" s="5"/>
      <c r="E33" s="5"/>
      <c r="J33" s="11"/>
    </row>
    <row r="34" spans="1:10">
      <c r="A34" s="6">
        <f t="shared" si="1"/>
        <v>27</v>
      </c>
      <c r="B34" s="2" t="s">
        <v>30</v>
      </c>
      <c r="C34" s="5"/>
      <c r="D34" s="5"/>
      <c r="E34" s="5"/>
      <c r="J34" s="5"/>
    </row>
    <row r="35" spans="1:10">
      <c r="A35" s="6">
        <f t="shared" si="1"/>
        <v>28</v>
      </c>
      <c r="B35" s="2" t="s">
        <v>31</v>
      </c>
      <c r="C35" s="5"/>
      <c r="D35" s="5"/>
      <c r="E35" s="5"/>
      <c r="J35" s="5"/>
    </row>
    <row r="36" spans="1:10">
      <c r="A36" s="6">
        <f t="shared" si="1"/>
        <v>29</v>
      </c>
      <c r="B36" s="2" t="s">
        <v>32</v>
      </c>
      <c r="C36" s="5"/>
      <c r="D36" s="5"/>
      <c r="E36" s="5"/>
      <c r="F36" s="2" t="s">
        <v>33</v>
      </c>
      <c r="J36" s="5"/>
    </row>
    <row r="37" spans="1:10">
      <c r="A37" s="6">
        <f t="shared" si="1"/>
        <v>30</v>
      </c>
      <c r="B37" s="2" t="s">
        <v>34</v>
      </c>
      <c r="C37" s="5"/>
      <c r="D37" s="5"/>
      <c r="E37" s="5"/>
      <c r="J37" s="11"/>
    </row>
    <row r="38" spans="1:10">
      <c r="A38" s="6">
        <f t="shared" si="1"/>
        <v>31</v>
      </c>
      <c r="B38" s="2" t="s">
        <v>35</v>
      </c>
      <c r="C38" s="5"/>
      <c r="D38" s="5"/>
      <c r="E38" s="5"/>
      <c r="J38" s="11"/>
    </row>
    <row r="39" spans="1:10">
      <c r="A39" s="6">
        <f t="shared" si="1"/>
        <v>32</v>
      </c>
      <c r="B39" s="2" t="s">
        <v>36</v>
      </c>
      <c r="C39" s="5"/>
      <c r="D39" s="5"/>
      <c r="E39" s="5"/>
      <c r="J39" s="11"/>
    </row>
    <row r="40" spans="1:10">
      <c r="A40" s="6">
        <f t="shared" si="1"/>
        <v>33</v>
      </c>
      <c r="B40" s="2" t="s">
        <v>37</v>
      </c>
      <c r="C40" s="5"/>
      <c r="D40" s="5"/>
      <c r="E40" s="5"/>
      <c r="J40" s="11"/>
    </row>
    <row r="41" spans="1:10">
      <c r="A41" s="6"/>
      <c r="B41" s="7" t="s">
        <v>38</v>
      </c>
      <c r="C41" s="5"/>
      <c r="D41" s="5"/>
      <c r="E41" s="5"/>
      <c r="J41" s="5"/>
    </row>
    <row r="42" spans="1:10">
      <c r="A42" s="6">
        <f>A40+1</f>
        <v>34</v>
      </c>
      <c r="B42" s="2" t="s">
        <v>38</v>
      </c>
      <c r="C42" s="5"/>
      <c r="D42" s="5"/>
      <c r="E42" s="5"/>
      <c r="J42" s="5"/>
    </row>
    <row r="43" spans="1:10">
      <c r="A43" s="6">
        <f>A42+1</f>
        <v>35</v>
      </c>
      <c r="B43" s="2" t="s">
        <v>39</v>
      </c>
      <c r="C43" s="5"/>
      <c r="D43" s="5"/>
      <c r="E43" s="5"/>
    </row>
    <row r="44" spans="1:10">
      <c r="A44" s="6"/>
      <c r="B44" s="7" t="s">
        <v>40</v>
      </c>
      <c r="J44" s="12"/>
    </row>
    <row r="45" spans="1:10">
      <c r="A45" s="6">
        <f>A43+1</f>
        <v>36</v>
      </c>
      <c r="B45" s="2" t="s">
        <v>41</v>
      </c>
      <c r="C45" s="5"/>
      <c r="D45" s="5"/>
      <c r="E45" s="5"/>
      <c r="J45" s="12"/>
    </row>
    <row r="46" spans="1:10">
      <c r="A46" s="6">
        <f>+A45+1</f>
        <v>37</v>
      </c>
      <c r="B46" s="2" t="s">
        <v>42</v>
      </c>
    </row>
    <row r="47" spans="1:10">
      <c r="A47" s="6">
        <f>+A46+1</f>
        <v>38</v>
      </c>
      <c r="B47" s="2" t="s">
        <v>43</v>
      </c>
    </row>
    <row r="48" spans="1:10">
      <c r="A48" s="6"/>
      <c r="B48" s="7" t="s">
        <v>44</v>
      </c>
      <c r="C48" s="5"/>
      <c r="D48" s="5"/>
      <c r="E48" s="5"/>
    </row>
    <row r="49" spans="1:7">
      <c r="A49" s="6">
        <f>A47+1</f>
        <v>39</v>
      </c>
      <c r="B49" s="2" t="s">
        <v>45</v>
      </c>
      <c r="C49" s="5"/>
      <c r="D49" s="5"/>
      <c r="E49" s="5"/>
    </row>
    <row r="50" spans="1:7">
      <c r="A50" s="6">
        <f>+A49+1</f>
        <v>40</v>
      </c>
      <c r="B50" s="2" t="s">
        <v>46</v>
      </c>
      <c r="C50" s="5"/>
      <c r="D50" s="5"/>
      <c r="E50" s="5"/>
    </row>
    <row r="51" spans="1:7">
      <c r="A51" s="6">
        <f>+A50+1</f>
        <v>41</v>
      </c>
      <c r="B51" s="2" t="s">
        <v>47</v>
      </c>
      <c r="C51" s="5"/>
      <c r="D51" s="5"/>
      <c r="E51" s="5"/>
    </row>
    <row r="52" spans="1:7">
      <c r="A52" s="6">
        <f>+A51+1</f>
        <v>42</v>
      </c>
      <c r="B52" s="2" t="s">
        <v>48</v>
      </c>
      <c r="C52" s="5"/>
      <c r="D52" s="5"/>
      <c r="E52" s="5"/>
    </row>
    <row r="53" spans="1:7">
      <c r="A53" s="6">
        <f>+A52+1</f>
        <v>43</v>
      </c>
      <c r="B53" s="5" t="s">
        <v>49</v>
      </c>
      <c r="C53" s="5"/>
      <c r="D53" s="5"/>
      <c r="E53" s="5"/>
    </row>
    <row r="54" spans="1:7">
      <c r="A54" s="6">
        <f>+A53+1</f>
        <v>44</v>
      </c>
      <c r="B54" s="5" t="s">
        <v>50</v>
      </c>
      <c r="C54" s="5"/>
      <c r="D54" s="5"/>
      <c r="E54" s="5"/>
    </row>
    <row r="55" spans="1:7">
      <c r="A55" s="5"/>
      <c r="B55" s="5"/>
      <c r="C55" s="5"/>
      <c r="D55" s="5"/>
      <c r="E55" s="5"/>
    </row>
    <row r="56" spans="1:7">
      <c r="A56" s="5"/>
      <c r="B56" s="5"/>
      <c r="C56" s="5"/>
      <c r="D56" s="5"/>
      <c r="E56" s="5"/>
    </row>
    <row r="57" spans="1:7">
      <c r="A57" s="5"/>
      <c r="B57" s="5"/>
      <c r="C57" s="5"/>
      <c r="D57" s="5"/>
      <c r="E57" s="5"/>
    </row>
    <row r="58" spans="1:7">
      <c r="A58" s="5"/>
      <c r="B58" s="5"/>
      <c r="C58" s="5"/>
      <c r="D58" s="5"/>
      <c r="E58" s="5"/>
    </row>
    <row r="59" spans="1:7">
      <c r="A59" s="5"/>
      <c r="B59" s="5"/>
      <c r="C59" s="5"/>
      <c r="D59" s="5"/>
      <c r="E59" s="5"/>
      <c r="G59" s="2" t="s">
        <v>51</v>
      </c>
    </row>
    <row r="60" spans="1:7">
      <c r="A60" s="5"/>
      <c r="B60" s="5"/>
      <c r="C60" s="5"/>
      <c r="D60" s="5"/>
      <c r="E60" s="5"/>
    </row>
    <row r="61" spans="1:7">
      <c r="A61" s="5"/>
      <c r="B61" s="5"/>
      <c r="C61" s="5"/>
      <c r="D61" s="5"/>
      <c r="E61" s="5"/>
    </row>
    <row r="62" spans="1:7">
      <c r="A62" s="5"/>
      <c r="B62" s="5"/>
      <c r="C62" s="5"/>
      <c r="D62" s="5"/>
      <c r="E62" s="5"/>
    </row>
    <row r="63" spans="1:7">
      <c r="A63" s="5"/>
      <c r="B63" s="5"/>
      <c r="C63" s="5"/>
      <c r="D63" s="5"/>
      <c r="E63" s="5"/>
    </row>
    <row r="64" spans="1:7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5"/>
      <c r="C68" s="5"/>
      <c r="D68" s="5"/>
      <c r="E68" s="5"/>
    </row>
    <row r="69" spans="1:5">
      <c r="A69" s="5"/>
      <c r="B69" s="5"/>
      <c r="C69" s="5"/>
      <c r="D69" s="5"/>
      <c r="E69" s="5"/>
    </row>
    <row r="70" spans="1:5">
      <c r="A70" s="5"/>
      <c r="B70" s="5"/>
      <c r="C70" s="5"/>
      <c r="D70" s="5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78" spans="1:5">
      <c r="A78" s="5"/>
      <c r="B78" s="5"/>
      <c r="C78" s="5"/>
      <c r="D78" s="5"/>
      <c r="E78" s="5"/>
    </row>
    <row r="79" spans="1:5">
      <c r="A79" s="5"/>
      <c r="B79" s="5"/>
      <c r="C79" s="5"/>
      <c r="D79" s="5"/>
      <c r="E79" s="5"/>
    </row>
    <row r="80" spans="1:5">
      <c r="A80" s="5"/>
      <c r="B80" s="5"/>
      <c r="C80" s="5"/>
      <c r="D80" s="5"/>
      <c r="E80" s="5"/>
    </row>
    <row r="81" spans="1:5">
      <c r="A81" s="5"/>
      <c r="B81" s="5"/>
      <c r="C81" s="5"/>
      <c r="D81" s="5"/>
      <c r="E81" s="5"/>
    </row>
    <row r="82" spans="1:5">
      <c r="A82" s="5"/>
      <c r="B82" s="5"/>
      <c r="C82" s="5"/>
      <c r="D82" s="5"/>
      <c r="E82" s="5"/>
    </row>
    <row r="83" spans="1:5">
      <c r="A83" s="5"/>
      <c r="B83" s="5"/>
      <c r="C83" s="5"/>
      <c r="D83" s="5"/>
      <c r="E83" s="5"/>
    </row>
    <row r="84" spans="1:5">
      <c r="A84" s="5"/>
      <c r="B84" s="5"/>
      <c r="C84" s="5"/>
      <c r="D84" s="5"/>
      <c r="E84" s="5"/>
    </row>
    <row r="85" spans="1:5">
      <c r="A85" s="5"/>
      <c r="B85" s="5"/>
      <c r="C85" s="5"/>
      <c r="D85" s="5"/>
      <c r="E85" s="5"/>
    </row>
    <row r="86" spans="1:5">
      <c r="A86" s="5"/>
      <c r="B86" s="5"/>
      <c r="C86" s="5"/>
      <c r="D86" s="5"/>
      <c r="E86" s="5"/>
    </row>
    <row r="87" spans="1:5">
      <c r="A87" s="5"/>
      <c r="B87" s="5"/>
      <c r="C87" s="5"/>
      <c r="D87" s="5"/>
      <c r="E87" s="5"/>
    </row>
    <row r="88" spans="1:5">
      <c r="A88" s="5"/>
      <c r="B88" s="5"/>
      <c r="C88" s="5"/>
      <c r="D88" s="5"/>
      <c r="E88" s="5"/>
    </row>
    <row r="89" spans="1:5">
      <c r="A89" s="5"/>
      <c r="B89" s="5"/>
      <c r="C89" s="5"/>
      <c r="D89" s="5"/>
      <c r="E89" s="5"/>
    </row>
    <row r="90" spans="1:5">
      <c r="A90" s="5"/>
      <c r="B90" s="5"/>
      <c r="C90" s="5"/>
      <c r="D90" s="5"/>
      <c r="E90" s="5"/>
    </row>
    <row r="91" spans="1:5">
      <c r="A91" s="5"/>
      <c r="B91" s="5"/>
      <c r="C91" s="5"/>
      <c r="D91" s="5"/>
      <c r="E91" s="5"/>
    </row>
    <row r="92" spans="1:5">
      <c r="A92" s="5"/>
      <c r="B92" s="5"/>
      <c r="C92" s="5"/>
      <c r="D92" s="5"/>
      <c r="E92" s="5"/>
    </row>
    <row r="93" spans="1:5">
      <c r="A93" s="5"/>
      <c r="B93" s="5"/>
      <c r="C93" s="5"/>
      <c r="D93" s="5"/>
      <c r="E93" s="5"/>
    </row>
    <row r="94" spans="1:5">
      <c r="A94" s="5"/>
      <c r="B94" s="5"/>
      <c r="C94" s="5"/>
      <c r="D94" s="5"/>
      <c r="E94" s="5"/>
    </row>
    <row r="95" spans="1:5">
      <c r="A95" s="5"/>
      <c r="B95" s="5"/>
      <c r="C95" s="5"/>
      <c r="D95" s="5"/>
      <c r="E95" s="5"/>
    </row>
    <row r="96" spans="1:5">
      <c r="A96" s="5"/>
      <c r="B96" s="5"/>
      <c r="C96" s="5"/>
      <c r="D96" s="5"/>
      <c r="E96" s="5"/>
    </row>
    <row r="97" spans="1:5">
      <c r="A97" s="5"/>
      <c r="B97" s="5"/>
      <c r="C97" s="5"/>
      <c r="D97" s="5"/>
      <c r="E97" s="5"/>
    </row>
    <row r="98" spans="1:5">
      <c r="A98" s="5"/>
      <c r="B98" s="5"/>
      <c r="C98" s="5"/>
      <c r="D98" s="5"/>
      <c r="E98" s="5"/>
    </row>
    <row r="99" spans="1:5">
      <c r="A99" s="5"/>
      <c r="B99" s="5"/>
      <c r="C99" s="5"/>
      <c r="D99" s="5"/>
      <c r="E99" s="5"/>
    </row>
    <row r="100" spans="1:5">
      <c r="A100" s="5"/>
      <c r="B100" s="5"/>
      <c r="C100" s="5"/>
      <c r="D100" s="5"/>
      <c r="E100" s="5"/>
    </row>
    <row r="101" spans="1:5">
      <c r="A101" s="5"/>
      <c r="B101" s="5"/>
      <c r="C101" s="5"/>
      <c r="D101" s="5"/>
      <c r="E101" s="5"/>
    </row>
    <row r="102" spans="1:5">
      <c r="A102" s="5"/>
      <c r="B102" s="5"/>
      <c r="C102" s="5"/>
      <c r="D102" s="5"/>
      <c r="E102" s="5"/>
    </row>
    <row r="103" spans="1:5">
      <c r="A103" s="5"/>
      <c r="B103" s="5"/>
      <c r="C103" s="5"/>
      <c r="D103" s="5"/>
      <c r="E103" s="5"/>
    </row>
    <row r="104" spans="1:5">
      <c r="A104" s="5"/>
      <c r="B104" s="5"/>
      <c r="C104" s="5"/>
      <c r="D104" s="5"/>
      <c r="E104" s="5"/>
    </row>
    <row r="105" spans="1:5">
      <c r="A105" s="5"/>
      <c r="B105" s="5"/>
      <c r="C105" s="5"/>
      <c r="D105" s="5"/>
      <c r="E105" s="5"/>
    </row>
    <row r="106" spans="1:5">
      <c r="A106" s="5"/>
      <c r="B106" s="5"/>
      <c r="C106" s="5"/>
      <c r="D106" s="5"/>
      <c r="E106" s="5"/>
    </row>
    <row r="107" spans="1:5">
      <c r="A107" s="5"/>
      <c r="B107" s="5"/>
      <c r="C107" s="5"/>
      <c r="D107" s="5"/>
      <c r="E107" s="5"/>
    </row>
    <row r="108" spans="1:5">
      <c r="A108" s="5"/>
      <c r="B108" s="5"/>
      <c r="C108" s="5"/>
      <c r="D108" s="5"/>
      <c r="E108" s="5"/>
    </row>
    <row r="109" spans="1:5">
      <c r="A109" s="5"/>
      <c r="B109" s="5"/>
      <c r="C109" s="5"/>
      <c r="D109" s="5"/>
      <c r="E109" s="5"/>
    </row>
    <row r="110" spans="1:5">
      <c r="A110" s="5"/>
      <c r="B110" s="5"/>
      <c r="C110" s="5"/>
      <c r="D110" s="5"/>
      <c r="E110" s="5"/>
    </row>
    <row r="111" spans="1:5">
      <c r="A111" s="5"/>
      <c r="B111" s="5"/>
      <c r="C111" s="5"/>
      <c r="D111" s="5"/>
      <c r="E111" s="5"/>
    </row>
    <row r="112" spans="1:5">
      <c r="A112" s="5"/>
      <c r="B112" s="5"/>
      <c r="C112" s="5"/>
      <c r="D112" s="5"/>
      <c r="E112" s="5"/>
    </row>
    <row r="113" spans="1:5">
      <c r="A113" s="5"/>
      <c r="B113" s="5"/>
      <c r="C113" s="5"/>
      <c r="D113" s="5"/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>
      <c r="A116" s="5"/>
      <c r="B116" s="5"/>
      <c r="C116" s="5"/>
      <c r="D116" s="5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5"/>
      <c r="C123" s="5"/>
      <c r="D123" s="5"/>
      <c r="E123" s="5"/>
    </row>
    <row r="124" spans="1:5">
      <c r="A124" s="5"/>
      <c r="B124" s="5"/>
      <c r="C124" s="5"/>
      <c r="D124" s="5"/>
      <c r="E124" s="5"/>
    </row>
    <row r="125" spans="1:5">
      <c r="A125" s="5"/>
      <c r="B125" s="5"/>
      <c r="C125" s="5"/>
      <c r="D125" s="5"/>
      <c r="E125" s="5"/>
    </row>
    <row r="126" spans="1:5">
      <c r="A126" s="5"/>
      <c r="B126" s="5"/>
      <c r="C126" s="5"/>
      <c r="D126" s="5"/>
      <c r="E126" s="5"/>
    </row>
    <row r="127" spans="1:5">
      <c r="A127" s="5"/>
      <c r="B127" s="5"/>
      <c r="C127" s="5"/>
      <c r="D127" s="5"/>
      <c r="E127" s="5"/>
    </row>
    <row r="128" spans="1:5">
      <c r="A128" s="5"/>
      <c r="B128" s="5"/>
      <c r="C128" s="5"/>
      <c r="D128" s="5"/>
      <c r="E128" s="5"/>
    </row>
    <row r="129" spans="1:5">
      <c r="A129" s="5"/>
      <c r="B129" s="5"/>
      <c r="C129" s="5"/>
      <c r="D129" s="5"/>
      <c r="E129" s="5"/>
    </row>
    <row r="130" spans="1:5">
      <c r="A130" s="5"/>
      <c r="B130" s="5"/>
      <c r="C130" s="5"/>
      <c r="D130" s="5"/>
      <c r="E130" s="5"/>
    </row>
    <row r="131" spans="1:5">
      <c r="A131" s="5"/>
      <c r="B131" s="5"/>
      <c r="C131" s="5"/>
      <c r="D131" s="5"/>
      <c r="E131" s="5"/>
    </row>
    <row r="132" spans="1:5">
      <c r="A132" s="5"/>
      <c r="B132" s="5"/>
      <c r="C132" s="5"/>
      <c r="D132" s="5"/>
      <c r="E132" s="5"/>
    </row>
    <row r="133" spans="1:5">
      <c r="A133" s="5"/>
      <c r="B133" s="5"/>
      <c r="C133" s="5"/>
      <c r="D133" s="5"/>
      <c r="E133" s="5"/>
    </row>
    <row r="134" spans="1:5">
      <c r="A134" s="5"/>
      <c r="B134" s="5"/>
      <c r="C134" s="5"/>
      <c r="D134" s="5"/>
      <c r="E134" s="5"/>
    </row>
    <row r="135" spans="1:5">
      <c r="A135" s="5"/>
      <c r="B135" s="5"/>
      <c r="C135" s="5"/>
      <c r="D135" s="5"/>
      <c r="E135" s="5"/>
    </row>
    <row r="136" spans="1:5">
      <c r="A136" s="5"/>
      <c r="B136" s="5"/>
      <c r="C136" s="5"/>
      <c r="D136" s="5"/>
      <c r="E136" s="5"/>
    </row>
    <row r="137" spans="1:5">
      <c r="A137" s="5"/>
      <c r="B137" s="5"/>
      <c r="C137" s="5"/>
      <c r="D137" s="5"/>
      <c r="E137" s="5"/>
    </row>
    <row r="138" spans="1:5">
      <c r="A138" s="5"/>
      <c r="B138" s="5"/>
      <c r="C138" s="5"/>
      <c r="D138" s="5"/>
      <c r="E138" s="5"/>
    </row>
    <row r="139" spans="1:5">
      <c r="A139" s="5"/>
      <c r="B139" s="5"/>
      <c r="C139" s="5"/>
      <c r="D139" s="5"/>
      <c r="E139" s="5"/>
    </row>
    <row r="140" spans="1:5">
      <c r="A140" s="5"/>
      <c r="B140" s="5"/>
      <c r="C140" s="5"/>
      <c r="D140" s="5"/>
      <c r="E140" s="5"/>
    </row>
    <row r="141" spans="1:5">
      <c r="A141" s="5"/>
      <c r="B141" s="5"/>
      <c r="C141" s="5"/>
      <c r="D141" s="5"/>
      <c r="E141" s="5"/>
    </row>
    <row r="142" spans="1:5">
      <c r="A142" s="5"/>
      <c r="B142" s="5"/>
      <c r="C142" s="5"/>
      <c r="D142" s="5"/>
      <c r="E142" s="5"/>
    </row>
    <row r="143" spans="1:5">
      <c r="A143" s="5"/>
      <c r="B143" s="5"/>
      <c r="C143" s="5"/>
      <c r="D143" s="5"/>
      <c r="E143" s="5"/>
    </row>
    <row r="144" spans="1:5">
      <c r="A144" s="5"/>
      <c r="B144" s="5"/>
      <c r="C144" s="5"/>
      <c r="D144" s="5"/>
      <c r="E144" s="5"/>
    </row>
    <row r="145" spans="1:5">
      <c r="A145" s="5"/>
      <c r="B145" s="5"/>
      <c r="C145" s="5"/>
      <c r="D145" s="5"/>
      <c r="E145" s="5"/>
    </row>
    <row r="146" spans="1:5">
      <c r="A146" s="5"/>
      <c r="B146" s="5"/>
      <c r="C146" s="5"/>
      <c r="D146" s="5"/>
      <c r="E146" s="5"/>
    </row>
    <row r="147" spans="1:5">
      <c r="A147" s="5"/>
      <c r="B147" s="5"/>
      <c r="C147" s="5"/>
      <c r="D147" s="5"/>
      <c r="E147" s="5"/>
    </row>
    <row r="148" spans="1:5">
      <c r="A148" s="5"/>
      <c r="B148" s="5"/>
      <c r="C148" s="5"/>
      <c r="D148" s="5"/>
      <c r="E148" s="5"/>
    </row>
    <row r="149" spans="1:5">
      <c r="A149" s="5"/>
      <c r="B149" s="5"/>
      <c r="C149" s="5"/>
      <c r="D149" s="5"/>
      <c r="E149" s="5"/>
    </row>
    <row r="150" spans="1:5">
      <c r="A150" s="5"/>
      <c r="B150" s="5"/>
      <c r="C150" s="5"/>
      <c r="D150" s="5"/>
      <c r="E150" s="5"/>
    </row>
    <row r="151" spans="1:5">
      <c r="A151" s="5"/>
      <c r="B151" s="5"/>
      <c r="C151" s="5"/>
      <c r="D151" s="5"/>
      <c r="E151" s="5"/>
    </row>
    <row r="152" spans="1:5">
      <c r="A152" s="5"/>
      <c r="B152" s="5"/>
      <c r="C152" s="5"/>
      <c r="D152" s="5"/>
      <c r="E152" s="5"/>
    </row>
    <row r="153" spans="1:5">
      <c r="A153" s="5"/>
      <c r="B153" s="5"/>
      <c r="C153" s="5"/>
      <c r="D153" s="5"/>
      <c r="E153" s="5"/>
    </row>
    <row r="154" spans="1:5">
      <c r="A154" s="5"/>
      <c r="B154" s="5"/>
      <c r="C154" s="5"/>
      <c r="D154" s="5"/>
      <c r="E154" s="5"/>
    </row>
    <row r="155" spans="1:5">
      <c r="A155" s="5"/>
      <c r="B155" s="5"/>
      <c r="C155" s="5"/>
      <c r="D155" s="5"/>
      <c r="E155" s="5"/>
    </row>
    <row r="156" spans="1:5">
      <c r="A156" s="5"/>
      <c r="B156" s="5"/>
      <c r="C156" s="5"/>
      <c r="D156" s="5"/>
      <c r="E156" s="5"/>
    </row>
    <row r="157" spans="1:5">
      <c r="A157" s="5"/>
      <c r="B157" s="5"/>
      <c r="C157" s="5"/>
      <c r="D157" s="5"/>
      <c r="E157" s="5"/>
    </row>
    <row r="158" spans="1:5">
      <c r="A158" s="5"/>
      <c r="B158" s="5"/>
      <c r="C158" s="5"/>
      <c r="D158" s="5"/>
      <c r="E158" s="5"/>
    </row>
    <row r="159" spans="1:5">
      <c r="A159" s="5"/>
      <c r="B159" s="5"/>
      <c r="C159" s="5"/>
      <c r="D159" s="5"/>
      <c r="E159" s="5"/>
    </row>
    <row r="160" spans="1:5">
      <c r="A160" s="5"/>
      <c r="B160" s="5"/>
      <c r="C160" s="5"/>
      <c r="D160" s="5"/>
      <c r="E160" s="5"/>
    </row>
    <row r="161" spans="1:5">
      <c r="A161" s="5"/>
      <c r="B161" s="5"/>
      <c r="C161" s="5"/>
      <c r="D161" s="5"/>
      <c r="E161" s="5"/>
    </row>
    <row r="162" spans="1:5">
      <c r="A162" s="5"/>
      <c r="B162" s="5"/>
      <c r="C162" s="5"/>
      <c r="D162" s="5"/>
      <c r="E162" s="5"/>
    </row>
    <row r="163" spans="1:5">
      <c r="A163" s="5"/>
      <c r="B163" s="5"/>
      <c r="C163" s="5"/>
      <c r="D163" s="5"/>
      <c r="E163" s="5"/>
    </row>
    <row r="164" spans="1:5">
      <c r="A164" s="5"/>
      <c r="B164" s="5"/>
      <c r="C164" s="5"/>
      <c r="D164" s="5"/>
      <c r="E164" s="5"/>
    </row>
    <row r="165" spans="1:5">
      <c r="A165" s="5"/>
      <c r="B165" s="5"/>
      <c r="C165" s="5"/>
      <c r="D165" s="5"/>
      <c r="E165" s="5"/>
    </row>
    <row r="166" spans="1:5">
      <c r="A166" s="5"/>
      <c r="B166" s="5"/>
      <c r="C166" s="5"/>
      <c r="D166" s="5"/>
      <c r="E166" s="5"/>
    </row>
    <row r="167" spans="1:5">
      <c r="A167" s="5"/>
      <c r="B167" s="5"/>
      <c r="C167" s="5"/>
      <c r="D167" s="5"/>
      <c r="E167" s="5"/>
    </row>
    <row r="168" spans="1:5">
      <c r="A168" s="5"/>
      <c r="B168" s="5"/>
      <c r="C168" s="5"/>
      <c r="D168" s="5"/>
      <c r="E168" s="5"/>
    </row>
    <row r="169" spans="1:5">
      <c r="A169" s="5"/>
      <c r="B169" s="5"/>
      <c r="C169" s="5"/>
      <c r="D169" s="5"/>
      <c r="E169" s="5"/>
    </row>
    <row r="170" spans="1:5">
      <c r="A170" s="5"/>
      <c r="B170" s="5"/>
      <c r="C170" s="5"/>
      <c r="D170" s="5"/>
      <c r="E170" s="5"/>
    </row>
    <row r="171" spans="1:5">
      <c r="A171" s="5"/>
      <c r="B171" s="5"/>
      <c r="C171" s="5"/>
      <c r="D171" s="5"/>
      <c r="E171" s="5"/>
    </row>
    <row r="172" spans="1:5">
      <c r="A172" s="5"/>
      <c r="B172" s="5"/>
      <c r="C172" s="5"/>
      <c r="D172" s="5"/>
      <c r="E172" s="5"/>
    </row>
    <row r="173" spans="1:5">
      <c r="A173" s="5"/>
      <c r="B173" s="5"/>
      <c r="C173" s="5"/>
      <c r="D173" s="5"/>
      <c r="E173" s="5"/>
    </row>
    <row r="174" spans="1:5">
      <c r="A174" s="5"/>
      <c r="B174" s="5"/>
      <c r="C174" s="5"/>
      <c r="D174" s="5"/>
      <c r="E174" s="5"/>
    </row>
    <row r="175" spans="1:5">
      <c r="A175" s="5"/>
      <c r="B175" s="5"/>
      <c r="C175" s="5"/>
      <c r="D175" s="5"/>
      <c r="E175" s="5"/>
    </row>
    <row r="176" spans="1:5">
      <c r="A176" s="5"/>
      <c r="B176" s="5"/>
      <c r="C176" s="5"/>
      <c r="D176" s="5"/>
      <c r="E176" s="5"/>
    </row>
    <row r="177" spans="1:5">
      <c r="A177" s="5"/>
      <c r="B177" s="5"/>
      <c r="C177" s="5"/>
      <c r="D177" s="5"/>
      <c r="E177" s="5"/>
    </row>
    <row r="178" spans="1:5">
      <c r="A178" s="5"/>
      <c r="B178" s="5"/>
      <c r="C178" s="5"/>
      <c r="D178" s="5"/>
      <c r="E178" s="5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8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1:H30"/>
  <sheetViews>
    <sheetView workbookViewId="0">
      <selection activeCell="E29" sqref="E29"/>
    </sheetView>
  </sheetViews>
  <sheetFormatPr defaultRowHeight="12.75"/>
  <cols>
    <col min="1" max="1" width="9.140625" style="275"/>
    <col min="2" max="2" width="5" style="275" customWidth="1"/>
    <col min="3" max="3" width="31.28515625" style="275" bestFit="1" customWidth="1"/>
    <col min="4" max="5" width="11.7109375" style="275" customWidth="1"/>
    <col min="6" max="6" width="11.140625" style="275" customWidth="1"/>
    <col min="7" max="7" width="9.7109375" style="275" customWidth="1"/>
    <col min="8" max="8" width="9.5703125" style="275" customWidth="1"/>
    <col min="9" max="16384" width="9.140625" style="275"/>
  </cols>
  <sheetData>
    <row r="1" spans="2:8" ht="15" customHeight="1">
      <c r="B1" s="1626" t="s">
        <v>368</v>
      </c>
      <c r="C1" s="1627"/>
      <c r="D1" s="1627"/>
      <c r="E1" s="1627"/>
      <c r="F1" s="1627"/>
      <c r="G1" s="1628"/>
      <c r="H1" s="1628"/>
    </row>
    <row r="2" spans="2:8" ht="15" customHeight="1">
      <c r="B2" s="1638" t="s">
        <v>369</v>
      </c>
      <c r="C2" s="1639"/>
      <c r="D2" s="1639"/>
      <c r="E2" s="1639"/>
      <c r="F2" s="1639"/>
      <c r="G2" s="1640"/>
      <c r="H2" s="1640"/>
    </row>
    <row r="3" spans="2:8" ht="15" customHeight="1" thickBot="1">
      <c r="B3" s="1641" t="s">
        <v>55</v>
      </c>
      <c r="C3" s="1642"/>
      <c r="D3" s="1642"/>
      <c r="E3" s="1642"/>
      <c r="F3" s="1642"/>
      <c r="G3" s="1643"/>
      <c r="H3" s="1643"/>
    </row>
    <row r="4" spans="2:8" ht="15" customHeight="1" thickTop="1">
      <c r="B4" s="356"/>
      <c r="C4" s="357"/>
      <c r="D4" s="1644" t="str">
        <f>'X-India'!D4:F4</f>
        <v>Seven Months</v>
      </c>
      <c r="E4" s="1644"/>
      <c r="F4" s="1644"/>
      <c r="G4" s="1645" t="s">
        <v>184</v>
      </c>
      <c r="H4" s="1646"/>
    </row>
    <row r="5" spans="2:8" ht="15" customHeight="1">
      <c r="B5" s="358"/>
      <c r="C5" s="359"/>
      <c r="D5" s="360" t="s">
        <v>52</v>
      </c>
      <c r="E5" s="360" t="s">
        <v>310</v>
      </c>
      <c r="F5" s="360" t="s">
        <v>311</v>
      </c>
      <c r="G5" s="360" t="s">
        <v>53</v>
      </c>
      <c r="H5" s="361" t="s">
        <v>311</v>
      </c>
    </row>
    <row r="6" spans="2:8" ht="15" customHeight="1">
      <c r="B6" s="336"/>
      <c r="C6" s="337" t="s">
        <v>370</v>
      </c>
      <c r="D6" s="337">
        <v>562.72260100000005</v>
      </c>
      <c r="E6" s="337">
        <v>603.95043800000008</v>
      </c>
      <c r="F6" s="337">
        <v>504.03650999999996</v>
      </c>
      <c r="G6" s="362">
        <v>7.3264938935694346</v>
      </c>
      <c r="H6" s="339">
        <v>-16.543398549534643</v>
      </c>
    </row>
    <row r="7" spans="2:8" ht="15" customHeight="1">
      <c r="B7" s="340">
        <v>1</v>
      </c>
      <c r="C7" s="341" t="s">
        <v>371</v>
      </c>
      <c r="D7" s="342">
        <v>31.717775</v>
      </c>
      <c r="E7" s="342">
        <v>5.1077360000000001</v>
      </c>
      <c r="F7" s="342">
        <v>7.2338E-2</v>
      </c>
      <c r="G7" s="363">
        <v>-83.896297896053554</v>
      </c>
      <c r="H7" s="343">
        <v>-98.583756090761156</v>
      </c>
    </row>
    <row r="8" spans="2:8" ht="15" customHeight="1">
      <c r="B8" s="340">
        <v>2</v>
      </c>
      <c r="C8" s="341" t="s">
        <v>372</v>
      </c>
      <c r="D8" s="342">
        <v>0</v>
      </c>
      <c r="E8" s="342">
        <v>0</v>
      </c>
      <c r="F8" s="342">
        <v>0</v>
      </c>
      <c r="G8" s="364" t="s">
        <v>120</v>
      </c>
      <c r="H8" s="343" t="s">
        <v>120</v>
      </c>
    </row>
    <row r="9" spans="2:8" ht="15" customHeight="1">
      <c r="B9" s="340">
        <v>3</v>
      </c>
      <c r="C9" s="341" t="s">
        <v>373</v>
      </c>
      <c r="D9" s="342">
        <v>181.028379</v>
      </c>
      <c r="E9" s="342">
        <v>124.320736</v>
      </c>
      <c r="F9" s="342">
        <v>194.63539599999999</v>
      </c>
      <c r="G9" s="363">
        <v>-31.325278010692458</v>
      </c>
      <c r="H9" s="343">
        <v>56.559076355532511</v>
      </c>
    </row>
    <row r="10" spans="2:8" ht="15" customHeight="1">
      <c r="B10" s="340">
        <v>4</v>
      </c>
      <c r="C10" s="341" t="s">
        <v>329</v>
      </c>
      <c r="D10" s="342">
        <v>0</v>
      </c>
      <c r="E10" s="342">
        <v>0</v>
      </c>
      <c r="F10" s="342">
        <v>0</v>
      </c>
      <c r="G10" s="363" t="s">
        <v>120</v>
      </c>
      <c r="H10" s="343" t="s">
        <v>120</v>
      </c>
    </row>
    <row r="11" spans="2:8" ht="15" customHeight="1">
      <c r="B11" s="340">
        <v>5</v>
      </c>
      <c r="C11" s="341" t="s">
        <v>374</v>
      </c>
      <c r="D11" s="342">
        <v>3.0829559999999998</v>
      </c>
      <c r="E11" s="342">
        <v>9.8779620000000001</v>
      </c>
      <c r="F11" s="342">
        <v>11.465437999999999</v>
      </c>
      <c r="G11" s="363" t="s">
        <v>120</v>
      </c>
      <c r="H11" s="343">
        <v>16.07088587706653</v>
      </c>
    </row>
    <row r="12" spans="2:8" ht="15" customHeight="1">
      <c r="B12" s="340">
        <v>6</v>
      </c>
      <c r="C12" s="341" t="s">
        <v>375</v>
      </c>
      <c r="D12" s="342">
        <v>0</v>
      </c>
      <c r="E12" s="342">
        <v>7.4140999999999999E-2</v>
      </c>
      <c r="F12" s="342">
        <v>0</v>
      </c>
      <c r="G12" s="363" t="s">
        <v>120</v>
      </c>
      <c r="H12" s="343" t="s">
        <v>120</v>
      </c>
    </row>
    <row r="13" spans="2:8" ht="15" customHeight="1">
      <c r="B13" s="340">
        <v>7</v>
      </c>
      <c r="C13" s="341" t="s">
        <v>376</v>
      </c>
      <c r="D13" s="342">
        <v>0</v>
      </c>
      <c r="E13" s="342">
        <v>0</v>
      </c>
      <c r="F13" s="342">
        <v>0</v>
      </c>
      <c r="G13" s="363" t="s">
        <v>120</v>
      </c>
      <c r="H13" s="343" t="s">
        <v>120</v>
      </c>
    </row>
    <row r="14" spans="2:8" ht="15" customHeight="1">
      <c r="B14" s="340">
        <v>8</v>
      </c>
      <c r="C14" s="341" t="s">
        <v>340</v>
      </c>
      <c r="D14" s="342">
        <v>29.507857999999999</v>
      </c>
      <c r="E14" s="342">
        <v>42.837715000000003</v>
      </c>
      <c r="F14" s="342">
        <v>0</v>
      </c>
      <c r="G14" s="363">
        <v>45.173922824218579</v>
      </c>
      <c r="H14" s="343" t="s">
        <v>120</v>
      </c>
    </row>
    <row r="15" spans="2:8" ht="15" customHeight="1">
      <c r="B15" s="340">
        <v>9</v>
      </c>
      <c r="C15" s="341" t="s">
        <v>377</v>
      </c>
      <c r="D15" s="342">
        <v>14.798145</v>
      </c>
      <c r="E15" s="342">
        <v>29.871082000000001</v>
      </c>
      <c r="F15" s="342">
        <v>31.237417999999998</v>
      </c>
      <c r="G15" s="363">
        <v>101.85693544697662</v>
      </c>
      <c r="H15" s="343" t="s">
        <v>120</v>
      </c>
    </row>
    <row r="16" spans="2:8" ht="15" customHeight="1">
      <c r="B16" s="340">
        <v>10</v>
      </c>
      <c r="C16" s="341" t="s">
        <v>344</v>
      </c>
      <c r="D16" s="342">
        <v>32.954523000000002</v>
      </c>
      <c r="E16" s="342">
        <v>19.614170000000001</v>
      </c>
      <c r="F16" s="342">
        <v>25.756988</v>
      </c>
      <c r="G16" s="363">
        <v>-40.48109875539695</v>
      </c>
      <c r="H16" s="343">
        <v>31.318266335001681</v>
      </c>
    </row>
    <row r="17" spans="2:8" ht="15" customHeight="1">
      <c r="B17" s="340">
        <v>11</v>
      </c>
      <c r="C17" s="341" t="s">
        <v>378</v>
      </c>
      <c r="D17" s="342">
        <v>20.995287999999999</v>
      </c>
      <c r="E17" s="342">
        <v>33.850756000000004</v>
      </c>
      <c r="F17" s="342">
        <v>3.9529800000000002</v>
      </c>
      <c r="G17" s="363">
        <v>61.230253188239232</v>
      </c>
      <c r="H17" s="343" t="s">
        <v>120</v>
      </c>
    </row>
    <row r="18" spans="2:8" ht="15" customHeight="1">
      <c r="B18" s="340">
        <v>12</v>
      </c>
      <c r="C18" s="341" t="s">
        <v>379</v>
      </c>
      <c r="D18" s="342">
        <v>0.95984999999999998</v>
      </c>
      <c r="E18" s="342">
        <v>0.34884999999999999</v>
      </c>
      <c r="F18" s="342">
        <v>0</v>
      </c>
      <c r="G18" s="363">
        <v>-63.65577954888785</v>
      </c>
      <c r="H18" s="343" t="s">
        <v>120</v>
      </c>
    </row>
    <row r="19" spans="2:8" ht="15" customHeight="1">
      <c r="B19" s="340">
        <v>13</v>
      </c>
      <c r="C19" s="341" t="s">
        <v>380</v>
      </c>
      <c r="D19" s="342">
        <v>0</v>
      </c>
      <c r="E19" s="342">
        <v>10.122132000000001</v>
      </c>
      <c r="F19" s="342">
        <v>0</v>
      </c>
      <c r="G19" s="363" t="s">
        <v>120</v>
      </c>
      <c r="H19" s="343" t="s">
        <v>120</v>
      </c>
    </row>
    <row r="20" spans="2:8" ht="15" customHeight="1">
      <c r="B20" s="340">
        <v>14</v>
      </c>
      <c r="C20" s="341" t="s">
        <v>381</v>
      </c>
      <c r="D20" s="342">
        <v>3.7723580000000001</v>
      </c>
      <c r="E20" s="342">
        <v>3.7689000000000004</v>
      </c>
      <c r="F20" s="342">
        <v>0</v>
      </c>
      <c r="G20" s="363">
        <v>-9.1666803627859395E-2</v>
      </c>
      <c r="H20" s="343" t="s">
        <v>120</v>
      </c>
    </row>
    <row r="21" spans="2:8" ht="15" customHeight="1">
      <c r="B21" s="340">
        <v>15</v>
      </c>
      <c r="C21" s="341" t="s">
        <v>382</v>
      </c>
      <c r="D21" s="342">
        <v>114.47049100000001</v>
      </c>
      <c r="E21" s="342">
        <v>214.38818600000002</v>
      </c>
      <c r="F21" s="342">
        <v>105.845947</v>
      </c>
      <c r="G21" s="363">
        <v>87.286858060213973</v>
      </c>
      <c r="H21" s="343">
        <v>-50.628834090699385</v>
      </c>
    </row>
    <row r="22" spans="2:8" ht="15" customHeight="1">
      <c r="B22" s="340">
        <v>16</v>
      </c>
      <c r="C22" s="341" t="s">
        <v>383</v>
      </c>
      <c r="D22" s="342">
        <v>5.4652820000000002</v>
      </c>
      <c r="E22" s="342">
        <v>12.726559000000002</v>
      </c>
      <c r="F22" s="342">
        <v>9.0324489999999997</v>
      </c>
      <c r="G22" s="363">
        <v>132.86189074964477</v>
      </c>
      <c r="H22" s="343">
        <v>-29.0267777802311</v>
      </c>
    </row>
    <row r="23" spans="2:8" ht="15" customHeight="1">
      <c r="B23" s="340">
        <v>17</v>
      </c>
      <c r="C23" s="341" t="s">
        <v>384</v>
      </c>
      <c r="D23" s="342">
        <v>0</v>
      </c>
      <c r="E23" s="342">
        <v>0</v>
      </c>
      <c r="F23" s="342">
        <v>0</v>
      </c>
      <c r="G23" s="363" t="s">
        <v>120</v>
      </c>
      <c r="H23" s="343" t="s">
        <v>120</v>
      </c>
    </row>
    <row r="24" spans="2:8" ht="15" customHeight="1">
      <c r="B24" s="340">
        <v>18</v>
      </c>
      <c r="C24" s="341" t="s">
        <v>385</v>
      </c>
      <c r="D24" s="342">
        <v>35.674807999999999</v>
      </c>
      <c r="E24" s="342">
        <v>18.277040999999997</v>
      </c>
      <c r="F24" s="342">
        <v>0</v>
      </c>
      <c r="G24" s="363">
        <v>-48.767654194522933</v>
      </c>
      <c r="H24" s="343" t="s">
        <v>120</v>
      </c>
    </row>
    <row r="25" spans="2:8" ht="15" customHeight="1">
      <c r="B25" s="340">
        <v>19</v>
      </c>
      <c r="C25" s="341" t="s">
        <v>386</v>
      </c>
      <c r="D25" s="342">
        <v>88.294888</v>
      </c>
      <c r="E25" s="342">
        <v>78.764472000000012</v>
      </c>
      <c r="F25" s="342">
        <v>122.03755599999998</v>
      </c>
      <c r="G25" s="363">
        <v>-10.793847997179611</v>
      </c>
      <c r="H25" s="343">
        <v>54.939851561500916</v>
      </c>
    </row>
    <row r="26" spans="2:8" ht="15" customHeight="1">
      <c r="B26" s="365"/>
      <c r="C26" s="337" t="s">
        <v>387</v>
      </c>
      <c r="D26" s="366">
        <v>1020.3366</v>
      </c>
      <c r="E26" s="366">
        <v>1196.0563689999999</v>
      </c>
      <c r="F26" s="366">
        <v>162.50383900000003</v>
      </c>
      <c r="G26" s="367">
        <v>17.221745157431371</v>
      </c>
      <c r="H26" s="368">
        <v>-86.41336284711511</v>
      </c>
    </row>
    <row r="27" spans="2:8" ht="15" customHeight="1" thickBot="1">
      <c r="B27" s="369"/>
      <c r="C27" s="370" t="s">
        <v>388</v>
      </c>
      <c r="D27" s="347">
        <v>1583.059201</v>
      </c>
      <c r="E27" s="347">
        <v>1800.0068069999998</v>
      </c>
      <c r="F27" s="347">
        <v>666.54034899999999</v>
      </c>
      <c r="G27" s="371">
        <v>13.704326778364106</v>
      </c>
      <c r="H27" s="372">
        <v>-62.97012064577153</v>
      </c>
    </row>
    <row r="28" spans="2:8" ht="15" customHeight="1" thickTop="1">
      <c r="B28" s="373" t="s">
        <v>367</v>
      </c>
      <c r="C28" s="374"/>
      <c r="D28" s="374"/>
      <c r="E28" s="374"/>
      <c r="F28" s="374"/>
      <c r="G28" s="374"/>
      <c r="H28" s="374"/>
    </row>
    <row r="29" spans="2:8" ht="15" customHeight="1">
      <c r="B29" s="355"/>
      <c r="C29" s="355"/>
      <c r="D29" s="355"/>
      <c r="E29" s="355"/>
      <c r="F29" s="355"/>
      <c r="G29" s="355"/>
      <c r="H29" s="355"/>
    </row>
    <row r="30" spans="2:8">
      <c r="D30" s="375"/>
      <c r="E30" s="375"/>
      <c r="F30" s="375"/>
      <c r="G30" s="37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4"/>
  <sheetViews>
    <sheetView workbookViewId="0">
      <selection activeCell="E29" sqref="E29"/>
    </sheetView>
  </sheetViews>
  <sheetFormatPr defaultRowHeight="12.75"/>
  <cols>
    <col min="1" max="1" width="4" style="275" customWidth="1"/>
    <col min="2" max="2" width="6" style="275" customWidth="1"/>
    <col min="3" max="3" width="24.85546875" style="275" bestFit="1" customWidth="1"/>
    <col min="4" max="8" width="10.7109375" style="275" customWidth="1"/>
    <col min="9" max="16384" width="9.140625" style="275"/>
  </cols>
  <sheetData>
    <row r="1" spans="2:8" ht="15" customHeight="1">
      <c r="B1" s="1647" t="s">
        <v>389</v>
      </c>
      <c r="C1" s="1647"/>
      <c r="D1" s="1647"/>
      <c r="E1" s="1647"/>
      <c r="F1" s="1647"/>
      <c r="G1" s="1647"/>
      <c r="H1" s="1647"/>
    </row>
    <row r="2" spans="2:8" ht="15" customHeight="1">
      <c r="B2" s="1648" t="s">
        <v>390</v>
      </c>
      <c r="C2" s="1648"/>
      <c r="D2" s="1648"/>
      <c r="E2" s="1648"/>
      <c r="F2" s="1648"/>
      <c r="G2" s="1648"/>
      <c r="H2" s="1648"/>
    </row>
    <row r="3" spans="2:8" ht="15" customHeight="1" thickBot="1">
      <c r="B3" s="1649" t="s">
        <v>55</v>
      </c>
      <c r="C3" s="1649"/>
      <c r="D3" s="1649"/>
      <c r="E3" s="1649"/>
      <c r="F3" s="1649"/>
      <c r="G3" s="1649"/>
      <c r="H3" s="1649"/>
    </row>
    <row r="4" spans="2:8" ht="15" customHeight="1" thickTop="1">
      <c r="B4" s="376"/>
      <c r="C4" s="377"/>
      <c r="D4" s="1650" t="str">
        <f>'X-India'!D4:F4</f>
        <v>Seven Months</v>
      </c>
      <c r="E4" s="1650"/>
      <c r="F4" s="1650"/>
      <c r="G4" s="1651" t="s">
        <v>184</v>
      </c>
      <c r="H4" s="1652"/>
    </row>
    <row r="5" spans="2:8" ht="15" customHeight="1">
      <c r="B5" s="378"/>
      <c r="C5" s="379"/>
      <c r="D5" s="380" t="s">
        <v>52</v>
      </c>
      <c r="E5" s="380" t="s">
        <v>310</v>
      </c>
      <c r="F5" s="380" t="s">
        <v>311</v>
      </c>
      <c r="G5" s="380" t="s">
        <v>53</v>
      </c>
      <c r="H5" s="381" t="s">
        <v>311</v>
      </c>
    </row>
    <row r="6" spans="2:8" ht="15" customHeight="1">
      <c r="B6" s="382"/>
      <c r="C6" s="383" t="s">
        <v>312</v>
      </c>
      <c r="D6" s="383">
        <v>9867.5931459999993</v>
      </c>
      <c r="E6" s="384">
        <v>9590.811905999999</v>
      </c>
      <c r="F6" s="384">
        <v>9874.748302</v>
      </c>
      <c r="G6" s="385">
        <v>-2.8049518854777489</v>
      </c>
      <c r="H6" s="386">
        <v>2.9605042699499791</v>
      </c>
    </row>
    <row r="7" spans="2:8" ht="15" customHeight="1">
      <c r="B7" s="387">
        <v>1</v>
      </c>
      <c r="C7" s="388" t="s">
        <v>391</v>
      </c>
      <c r="D7" s="389">
        <v>63.725482999999997</v>
      </c>
      <c r="E7" s="390">
        <v>55.119335999999997</v>
      </c>
      <c r="F7" s="390">
        <v>54.725411999999999</v>
      </c>
      <c r="G7" s="391">
        <v>-13.505032201952872</v>
      </c>
      <c r="H7" s="392">
        <v>-0.71467479216367735</v>
      </c>
    </row>
    <row r="8" spans="2:8" ht="15" customHeight="1">
      <c r="B8" s="387">
        <v>2</v>
      </c>
      <c r="C8" s="388" t="s">
        <v>329</v>
      </c>
      <c r="D8" s="389">
        <v>21.098803999999998</v>
      </c>
      <c r="E8" s="390">
        <v>19.110587000000002</v>
      </c>
      <c r="F8" s="390">
        <v>112.819142</v>
      </c>
      <c r="G8" s="391">
        <v>-9.4233635233541833</v>
      </c>
      <c r="H8" s="392">
        <v>490.34890974306529</v>
      </c>
    </row>
    <row r="9" spans="2:8" ht="15" customHeight="1">
      <c r="B9" s="387">
        <v>3</v>
      </c>
      <c r="C9" s="388" t="s">
        <v>376</v>
      </c>
      <c r="D9" s="389">
        <v>148.90869900000001</v>
      </c>
      <c r="E9" s="390">
        <v>141.32453000000001</v>
      </c>
      <c r="F9" s="390">
        <v>161.55537099999998</v>
      </c>
      <c r="G9" s="391">
        <v>-5.0931671896482129</v>
      </c>
      <c r="H9" s="392">
        <v>14.315165951728233</v>
      </c>
    </row>
    <row r="10" spans="2:8" ht="15" customHeight="1">
      <c r="B10" s="387">
        <v>4</v>
      </c>
      <c r="C10" s="388" t="s">
        <v>392</v>
      </c>
      <c r="D10" s="389">
        <v>0</v>
      </c>
      <c r="E10" s="390">
        <v>0</v>
      </c>
      <c r="F10" s="390">
        <v>0</v>
      </c>
      <c r="G10" s="393" t="s">
        <v>120</v>
      </c>
      <c r="H10" s="394" t="s">
        <v>120</v>
      </c>
    </row>
    <row r="11" spans="2:8" ht="15" customHeight="1">
      <c r="B11" s="387">
        <v>5</v>
      </c>
      <c r="C11" s="388" t="s">
        <v>344</v>
      </c>
      <c r="D11" s="389">
        <v>1286.1080829999999</v>
      </c>
      <c r="E11" s="390">
        <v>1398.0677599999999</v>
      </c>
      <c r="F11" s="390">
        <v>1652.8127569999999</v>
      </c>
      <c r="G11" s="391">
        <v>8.7053085568703352</v>
      </c>
      <c r="H11" s="392">
        <v>18.221219621000344</v>
      </c>
    </row>
    <row r="12" spans="2:8" ht="15" customHeight="1">
      <c r="B12" s="387">
        <v>6</v>
      </c>
      <c r="C12" s="388" t="s">
        <v>347</v>
      </c>
      <c r="D12" s="389">
        <v>1158.119688</v>
      </c>
      <c r="E12" s="390">
        <v>887.48053600000003</v>
      </c>
      <c r="F12" s="390">
        <v>483.01759099999998</v>
      </c>
      <c r="G12" s="391">
        <v>-23.368841304077719</v>
      </c>
      <c r="H12" s="392">
        <v>-45.574289079394525</v>
      </c>
    </row>
    <row r="13" spans="2:8" ht="15" customHeight="1">
      <c r="B13" s="387">
        <v>7</v>
      </c>
      <c r="C13" s="388" t="s">
        <v>378</v>
      </c>
      <c r="D13" s="389">
        <v>2238.797967</v>
      </c>
      <c r="E13" s="390">
        <v>2351.1543430000002</v>
      </c>
      <c r="F13" s="390">
        <v>2509.9261059999999</v>
      </c>
      <c r="G13" s="391">
        <v>5.0186027348666045</v>
      </c>
      <c r="H13" s="392">
        <v>6.7529281296527586</v>
      </c>
    </row>
    <row r="14" spans="2:8" ht="15" customHeight="1">
      <c r="B14" s="387">
        <v>8</v>
      </c>
      <c r="C14" s="388" t="s">
        <v>379</v>
      </c>
      <c r="D14" s="389">
        <v>140.45461699999998</v>
      </c>
      <c r="E14" s="390">
        <v>150.25857600000001</v>
      </c>
      <c r="F14" s="390">
        <v>116.810227</v>
      </c>
      <c r="G14" s="391">
        <v>6.9801614282284561</v>
      </c>
      <c r="H14" s="392">
        <v>-22.260525748626819</v>
      </c>
    </row>
    <row r="15" spans="2:8" ht="15" customHeight="1">
      <c r="B15" s="387">
        <v>9</v>
      </c>
      <c r="C15" s="388" t="s">
        <v>393</v>
      </c>
      <c r="D15" s="389">
        <v>58.12325400000001</v>
      </c>
      <c r="E15" s="390">
        <v>59.119026999999996</v>
      </c>
      <c r="F15" s="390">
        <v>98.433578000000011</v>
      </c>
      <c r="G15" s="391">
        <v>1.713209312059476</v>
      </c>
      <c r="H15" s="392">
        <v>66.500673294234048</v>
      </c>
    </row>
    <row r="16" spans="2:8" ht="15" customHeight="1">
      <c r="B16" s="387">
        <v>10</v>
      </c>
      <c r="C16" s="388" t="s">
        <v>382</v>
      </c>
      <c r="D16" s="389">
        <v>505.96827400000001</v>
      </c>
      <c r="E16" s="390">
        <v>378.49975700000005</v>
      </c>
      <c r="F16" s="390">
        <v>222.57540899999998</v>
      </c>
      <c r="G16" s="391">
        <v>-25.192986112010644</v>
      </c>
      <c r="H16" s="392">
        <v>-41.195362775358412</v>
      </c>
    </row>
    <row r="17" spans="2:8" ht="15" customHeight="1">
      <c r="B17" s="387">
        <v>11</v>
      </c>
      <c r="C17" s="388" t="s">
        <v>383</v>
      </c>
      <c r="D17" s="389">
        <v>130.291405</v>
      </c>
      <c r="E17" s="390">
        <v>146.023493</v>
      </c>
      <c r="F17" s="390">
        <v>133.788634</v>
      </c>
      <c r="G17" s="391">
        <v>12.074540143304162</v>
      </c>
      <c r="H17" s="392">
        <v>-8.3786921875646385</v>
      </c>
    </row>
    <row r="18" spans="2:8" ht="15" customHeight="1">
      <c r="B18" s="387">
        <v>12</v>
      </c>
      <c r="C18" s="388" t="s">
        <v>394</v>
      </c>
      <c r="D18" s="389">
        <v>4115.9968719999997</v>
      </c>
      <c r="E18" s="390">
        <v>4004.653961</v>
      </c>
      <c r="F18" s="390">
        <v>4328.2840750000005</v>
      </c>
      <c r="G18" s="391">
        <v>-2.705126229746071</v>
      </c>
      <c r="H18" s="392">
        <v>8.0813502777450168</v>
      </c>
    </row>
    <row r="19" spans="2:8" ht="15" customHeight="1">
      <c r="B19" s="382"/>
      <c r="C19" s="383" t="s">
        <v>364</v>
      </c>
      <c r="D19" s="395">
        <v>6408.1308920000001</v>
      </c>
      <c r="E19" s="396">
        <v>7084.9971680000017</v>
      </c>
      <c r="F19" s="396">
        <v>5634.6994919999997</v>
      </c>
      <c r="G19" s="397">
        <v>10.560890944876377</v>
      </c>
      <c r="H19" s="386">
        <v>-20.469982437683896</v>
      </c>
    </row>
    <row r="20" spans="2:8" ht="15" customHeight="1" thickBot="1">
      <c r="B20" s="398"/>
      <c r="C20" s="399" t="s">
        <v>395</v>
      </c>
      <c r="D20" s="399">
        <v>16275.724038</v>
      </c>
      <c r="E20" s="399">
        <v>16675.809074000001</v>
      </c>
      <c r="F20" s="399">
        <v>15509.447794</v>
      </c>
      <c r="G20" s="400">
        <v>2.4575409212223747</v>
      </c>
      <c r="H20" s="401">
        <v>-6.9943309786301597</v>
      </c>
    </row>
    <row r="21" spans="2:8" ht="13.5" thickTop="1">
      <c r="B21" s="275" t="s">
        <v>367</v>
      </c>
    </row>
    <row r="23" spans="2:8">
      <c r="D23" s="402"/>
      <c r="E23" s="403"/>
    </row>
    <row r="24" spans="2:8">
      <c r="D24" s="375"/>
      <c r="E24" s="375"/>
      <c r="F24" s="375"/>
      <c r="G24" s="37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Z58"/>
  <sheetViews>
    <sheetView workbookViewId="0">
      <selection activeCell="E29" sqref="E29"/>
    </sheetView>
  </sheetViews>
  <sheetFormatPr defaultRowHeight="12.75"/>
  <cols>
    <col min="1" max="1" width="9.140625" style="275"/>
    <col min="2" max="2" width="6.140625" style="275" customWidth="1"/>
    <col min="3" max="3" width="29.42578125" style="275" bestFit="1" customWidth="1"/>
    <col min="4" max="6" width="11.7109375" style="275" customWidth="1"/>
    <col min="7" max="7" width="9" style="275" customWidth="1"/>
    <col min="8" max="20" width="8.42578125" style="275" customWidth="1"/>
    <col min="21" max="22" width="9.140625" style="275"/>
    <col min="23" max="23" width="16.85546875" style="275" bestFit="1" customWidth="1"/>
    <col min="24" max="16384" width="9.140625" style="275"/>
  </cols>
  <sheetData>
    <row r="1" spans="2:26">
      <c r="B1" s="1647" t="s">
        <v>396</v>
      </c>
      <c r="C1" s="1647"/>
      <c r="D1" s="1647"/>
      <c r="E1" s="1647"/>
      <c r="F1" s="1647"/>
      <c r="G1" s="1647"/>
      <c r="H1" s="164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2:26" ht="15" customHeight="1">
      <c r="B2" s="1653" t="s">
        <v>14</v>
      </c>
      <c r="C2" s="1653"/>
      <c r="D2" s="1653"/>
      <c r="E2" s="1653"/>
      <c r="F2" s="1653"/>
      <c r="G2" s="1653"/>
      <c r="H2" s="1653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</row>
    <row r="3" spans="2:26" ht="15" customHeight="1" thickBot="1">
      <c r="B3" s="1654" t="s">
        <v>55</v>
      </c>
      <c r="C3" s="1654"/>
      <c r="D3" s="1654"/>
      <c r="E3" s="1654"/>
      <c r="F3" s="1654"/>
      <c r="G3" s="1654"/>
      <c r="H3" s="1654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</row>
    <row r="4" spans="2:26" ht="15" customHeight="1" thickTop="1">
      <c r="B4" s="406"/>
      <c r="C4" s="407"/>
      <c r="D4" s="1655" t="str">
        <f>'X-India'!D4:F4</f>
        <v>Seven Months</v>
      </c>
      <c r="E4" s="1655"/>
      <c r="F4" s="1655"/>
      <c r="G4" s="1656" t="s">
        <v>184</v>
      </c>
      <c r="H4" s="1657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6" ht="15" customHeight="1">
      <c r="B5" s="409"/>
      <c r="C5" s="410"/>
      <c r="D5" s="411" t="s">
        <v>52</v>
      </c>
      <c r="E5" s="411" t="s">
        <v>310</v>
      </c>
      <c r="F5" s="411" t="s">
        <v>311</v>
      </c>
      <c r="G5" s="411" t="s">
        <v>53</v>
      </c>
      <c r="H5" s="412" t="s">
        <v>311</v>
      </c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</row>
    <row r="6" spans="2:26" ht="15" customHeight="1">
      <c r="B6" s="414"/>
      <c r="C6" s="415" t="s">
        <v>312</v>
      </c>
      <c r="D6" s="416">
        <v>204254.43994000001</v>
      </c>
      <c r="E6" s="416">
        <v>214090.34016299996</v>
      </c>
      <c r="F6" s="416">
        <v>153647.44174800004</v>
      </c>
      <c r="G6" s="417">
        <v>4.8155135456978257</v>
      </c>
      <c r="H6" s="418">
        <v>-28.232426726484277</v>
      </c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</row>
    <row r="7" spans="2:26" ht="15" customHeight="1">
      <c r="B7" s="420">
        <v>1</v>
      </c>
      <c r="C7" s="421" t="s">
        <v>397</v>
      </c>
      <c r="D7" s="422">
        <v>4752.0556779999997</v>
      </c>
      <c r="E7" s="422">
        <v>5347.9909189999998</v>
      </c>
      <c r="F7" s="422">
        <v>3889.8522269999994</v>
      </c>
      <c r="G7" s="423">
        <v>12.540577833692623</v>
      </c>
      <c r="H7" s="424">
        <v>-27.265167687918449</v>
      </c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</row>
    <row r="8" spans="2:26" ht="15" customHeight="1">
      <c r="B8" s="420">
        <v>2</v>
      </c>
      <c r="C8" s="421" t="s">
        <v>398</v>
      </c>
      <c r="D8" s="422">
        <v>1038.0873740000002</v>
      </c>
      <c r="E8" s="422">
        <v>1698.4052490000001</v>
      </c>
      <c r="F8" s="422">
        <v>1320.151382</v>
      </c>
      <c r="G8" s="423">
        <v>63.609084508526138</v>
      </c>
      <c r="H8" s="424">
        <v>-22.27111975912176</v>
      </c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W8" s="421" t="s">
        <v>399</v>
      </c>
      <c r="X8" s="275">
        <v>3374.4334779999999</v>
      </c>
      <c r="Y8" s="275">
        <v>6592.1592549999987</v>
      </c>
      <c r="Z8" s="275">
        <v>8512.2353419999999</v>
      </c>
    </row>
    <row r="9" spans="2:26" ht="15" customHeight="1">
      <c r="B9" s="420">
        <v>3</v>
      </c>
      <c r="C9" s="421" t="s">
        <v>400</v>
      </c>
      <c r="D9" s="422">
        <v>2472.9717399999995</v>
      </c>
      <c r="E9" s="422">
        <v>2955.7275330000002</v>
      </c>
      <c r="F9" s="422">
        <v>2132.4285960000002</v>
      </c>
      <c r="G9" s="423">
        <v>19.521282236731125</v>
      </c>
      <c r="H9" s="424">
        <v>-27.854358286007823</v>
      </c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W9" s="275" t="s">
        <v>398</v>
      </c>
      <c r="X9" s="275">
        <v>1021.8463490000001</v>
      </c>
      <c r="Y9" s="275">
        <v>1172.9670520000002</v>
      </c>
      <c r="Z9" s="275">
        <v>1983.2649170000002</v>
      </c>
    </row>
    <row r="10" spans="2:26" ht="15" customHeight="1">
      <c r="B10" s="420">
        <v>4</v>
      </c>
      <c r="C10" s="421" t="s">
        <v>401</v>
      </c>
      <c r="D10" s="422">
        <v>189.832852</v>
      </c>
      <c r="E10" s="422">
        <v>251.64034099999998</v>
      </c>
      <c r="F10" s="422">
        <v>22.856601000000001</v>
      </c>
      <c r="G10" s="423">
        <v>32.55890028981915</v>
      </c>
      <c r="H10" s="424">
        <v>-90.916956752971501</v>
      </c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W10" s="275" t="s">
        <v>402</v>
      </c>
      <c r="X10" s="275">
        <v>1290.0760940000002</v>
      </c>
      <c r="Y10" s="275">
        <v>4417.751405</v>
      </c>
      <c r="Z10" s="275">
        <v>4929.1887150000002</v>
      </c>
    </row>
    <row r="11" spans="2:26" ht="15" customHeight="1">
      <c r="B11" s="420">
        <v>5</v>
      </c>
      <c r="C11" s="421" t="s">
        <v>403</v>
      </c>
      <c r="D11" s="422">
        <v>608.49987900000008</v>
      </c>
      <c r="E11" s="422">
        <v>937.14873700000021</v>
      </c>
      <c r="F11" s="422">
        <v>734.14285699999994</v>
      </c>
      <c r="G11" s="423">
        <v>54.009683377439103</v>
      </c>
      <c r="H11" s="424">
        <v>-21.662076891856302</v>
      </c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W11" s="275" t="s">
        <v>404</v>
      </c>
      <c r="X11" s="275">
        <v>14419.625415</v>
      </c>
      <c r="Y11" s="275">
        <v>14481.437372</v>
      </c>
      <c r="Z11" s="275">
        <v>17657.955495999999</v>
      </c>
    </row>
    <row r="12" spans="2:26" ht="15" customHeight="1">
      <c r="B12" s="420">
        <v>6</v>
      </c>
      <c r="C12" s="421" t="s">
        <v>405</v>
      </c>
      <c r="D12" s="422">
        <v>4133.9326120000005</v>
      </c>
      <c r="E12" s="422">
        <v>4938.6074010000002</v>
      </c>
      <c r="F12" s="422">
        <v>3198.2046540000001</v>
      </c>
      <c r="G12" s="423">
        <v>19.465116259132657</v>
      </c>
      <c r="H12" s="424">
        <v>-35.240759300842427</v>
      </c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W12" s="275" t="s">
        <v>406</v>
      </c>
      <c r="X12" s="275">
        <v>2678.2252840000001</v>
      </c>
      <c r="Y12" s="275">
        <v>4548.3902600000001</v>
      </c>
      <c r="Z12" s="275">
        <v>2749.1123120000002</v>
      </c>
    </row>
    <row r="13" spans="2:26" ht="15" customHeight="1">
      <c r="B13" s="420">
        <v>7</v>
      </c>
      <c r="C13" s="421" t="s">
        <v>407</v>
      </c>
      <c r="D13" s="422">
        <v>5374.7630530000006</v>
      </c>
      <c r="E13" s="422">
        <v>2790.9037149999999</v>
      </c>
      <c r="F13" s="422">
        <v>1395.033359</v>
      </c>
      <c r="G13" s="423">
        <v>-48.073920887689795</v>
      </c>
      <c r="H13" s="424">
        <v>-50.014995089144449</v>
      </c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</row>
    <row r="14" spans="2:26" ht="15" customHeight="1">
      <c r="B14" s="420">
        <v>8</v>
      </c>
      <c r="C14" s="421" t="s">
        <v>320</v>
      </c>
      <c r="D14" s="422">
        <v>1686.164266</v>
      </c>
      <c r="E14" s="422">
        <v>1765.9392799999998</v>
      </c>
      <c r="F14" s="422">
        <v>1458.632196</v>
      </c>
      <c r="G14" s="423">
        <v>4.7311531627488392</v>
      </c>
      <c r="H14" s="424">
        <v>-17.401905460758528</v>
      </c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X14" s="375">
        <f>SUM(X8:X12)</f>
        <v>22784.206620000001</v>
      </c>
      <c r="Y14" s="375">
        <f>SUM(Y8:Y12)</f>
        <v>31212.705343999998</v>
      </c>
      <c r="Z14" s="375">
        <f>SUM(Z8:Z12)</f>
        <v>35831.756781999997</v>
      </c>
    </row>
    <row r="15" spans="2:26" ht="15" customHeight="1">
      <c r="B15" s="420">
        <v>9</v>
      </c>
      <c r="C15" s="421" t="s">
        <v>408</v>
      </c>
      <c r="D15" s="422">
        <v>5038.2461689999991</v>
      </c>
      <c r="E15" s="422">
        <v>3375.1880070000002</v>
      </c>
      <c r="F15" s="422">
        <v>4777.2059260000005</v>
      </c>
      <c r="G15" s="423">
        <v>-33.008672188998773</v>
      </c>
      <c r="H15" s="424">
        <v>41.538957714126553</v>
      </c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  <row r="16" spans="2:26" ht="15" customHeight="1">
      <c r="B16" s="420">
        <v>10</v>
      </c>
      <c r="C16" s="421" t="s">
        <v>402</v>
      </c>
      <c r="D16" s="422">
        <v>4013.0981230000002</v>
      </c>
      <c r="E16" s="422">
        <v>3939.4010119999998</v>
      </c>
      <c r="F16" s="422">
        <v>4254.459809</v>
      </c>
      <c r="G16" s="423">
        <v>-1.8364143796441255</v>
      </c>
      <c r="H16" s="424">
        <v>7.9976320268051921</v>
      </c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Y16" s="275">
        <v>457852.9917770999</v>
      </c>
      <c r="Z16" s="275">
        <v>505918.50000000006</v>
      </c>
    </row>
    <row r="17" spans="2:26" ht="15" customHeight="1">
      <c r="B17" s="420">
        <v>11</v>
      </c>
      <c r="C17" s="421" t="s">
        <v>409</v>
      </c>
      <c r="D17" s="422">
        <v>125.20922</v>
      </c>
      <c r="E17" s="422">
        <v>136.98387200000002</v>
      </c>
      <c r="F17" s="422">
        <v>124.480205</v>
      </c>
      <c r="G17" s="423">
        <v>9.4039815917709575</v>
      </c>
      <c r="H17" s="424">
        <v>-9.1278387867441921</v>
      </c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</row>
    <row r="18" spans="2:26" ht="15" customHeight="1">
      <c r="B18" s="420">
        <v>12</v>
      </c>
      <c r="C18" s="421" t="s">
        <v>410</v>
      </c>
      <c r="D18" s="422">
        <v>774.40220699999998</v>
      </c>
      <c r="E18" s="422">
        <v>1140.9940390000002</v>
      </c>
      <c r="F18" s="422">
        <v>904.32290799999998</v>
      </c>
      <c r="G18" s="423">
        <v>47.338686368180788</v>
      </c>
      <c r="H18" s="424">
        <v>-20.742538778504539</v>
      </c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Y18" s="375">
        <f>Y14/Y16*100</f>
        <v>6.8171893390609366</v>
      </c>
      <c r="Z18" s="375">
        <f>Z14/Z16*100</f>
        <v>7.0825156190176859</v>
      </c>
    </row>
    <row r="19" spans="2:26" ht="15" customHeight="1">
      <c r="B19" s="420">
        <v>13</v>
      </c>
      <c r="C19" s="421" t="s">
        <v>411</v>
      </c>
      <c r="D19" s="422">
        <v>607.34482999999989</v>
      </c>
      <c r="E19" s="422">
        <v>580.13482400000009</v>
      </c>
      <c r="F19" s="422">
        <v>602.31964400000004</v>
      </c>
      <c r="G19" s="423">
        <v>-4.480157672536663</v>
      </c>
      <c r="H19" s="424">
        <v>3.8240800383325961</v>
      </c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  <row r="20" spans="2:26" ht="15" customHeight="1">
      <c r="B20" s="420">
        <v>14</v>
      </c>
      <c r="C20" s="421" t="s">
        <v>412</v>
      </c>
      <c r="D20" s="422">
        <v>1734.6353230000002</v>
      </c>
      <c r="E20" s="422">
        <v>2339.1404400000001</v>
      </c>
      <c r="F20" s="422">
        <v>1916.7440609999999</v>
      </c>
      <c r="G20" s="423">
        <v>34.849118369994102</v>
      </c>
      <c r="H20" s="424">
        <v>-18.057760525058512</v>
      </c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</row>
    <row r="21" spans="2:26" ht="15" customHeight="1">
      <c r="B21" s="420">
        <v>15</v>
      </c>
      <c r="C21" s="421" t="s">
        <v>413</v>
      </c>
      <c r="D21" s="422">
        <v>3576.2451169999999</v>
      </c>
      <c r="E21" s="422">
        <v>5218.1249120000002</v>
      </c>
      <c r="F21" s="422">
        <v>4114.2035610000003</v>
      </c>
      <c r="G21" s="423">
        <v>45.91071756226043</v>
      </c>
      <c r="H21" s="424">
        <v>-21.155517922948491</v>
      </c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</row>
    <row r="22" spans="2:26" ht="15" customHeight="1">
      <c r="B22" s="420">
        <v>16</v>
      </c>
      <c r="C22" s="421" t="s">
        <v>414</v>
      </c>
      <c r="D22" s="422">
        <v>1010.078973</v>
      </c>
      <c r="E22" s="422">
        <v>1136.8594189999999</v>
      </c>
      <c r="F22" s="422">
        <v>882.65133100000003</v>
      </c>
      <c r="G22" s="423">
        <v>12.551537987515331</v>
      </c>
      <c r="H22" s="424">
        <v>-22.360556085606902</v>
      </c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</row>
    <row r="23" spans="2:26" ht="15" customHeight="1">
      <c r="B23" s="420">
        <v>17</v>
      </c>
      <c r="C23" s="421" t="s">
        <v>323</v>
      </c>
      <c r="D23" s="422">
        <v>1262.3882469999999</v>
      </c>
      <c r="E23" s="422">
        <v>1740.3704389999998</v>
      </c>
      <c r="F23" s="422">
        <v>2431.016333</v>
      </c>
      <c r="G23" s="423">
        <v>37.863327160712998</v>
      </c>
      <c r="H23" s="424">
        <v>39.683844227832253</v>
      </c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</row>
    <row r="24" spans="2:26" ht="15" customHeight="1">
      <c r="B24" s="420">
        <v>18</v>
      </c>
      <c r="C24" s="421" t="s">
        <v>415</v>
      </c>
      <c r="D24" s="422">
        <v>1510.4740100000001</v>
      </c>
      <c r="E24" s="422">
        <v>1626.3005160000002</v>
      </c>
      <c r="F24" s="422">
        <v>1448.887072</v>
      </c>
      <c r="G24" s="423">
        <v>7.6682223747762492</v>
      </c>
      <c r="H24" s="424">
        <v>-10.909019720190528</v>
      </c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</row>
    <row r="25" spans="2:26" ht="15" customHeight="1">
      <c r="B25" s="420">
        <v>19</v>
      </c>
      <c r="C25" s="421" t="s">
        <v>399</v>
      </c>
      <c r="D25" s="422">
        <v>5609.5242999999991</v>
      </c>
      <c r="E25" s="422">
        <v>7189.3737100000008</v>
      </c>
      <c r="F25" s="422">
        <v>6502.722713000001</v>
      </c>
      <c r="G25" s="423">
        <v>28.163696697062193</v>
      </c>
      <c r="H25" s="424">
        <v>-9.5509153466999237</v>
      </c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</row>
    <row r="26" spans="2:26" ht="15" customHeight="1">
      <c r="B26" s="420">
        <v>20</v>
      </c>
      <c r="C26" s="421" t="s">
        <v>416</v>
      </c>
      <c r="D26" s="422">
        <v>422.64254199999999</v>
      </c>
      <c r="E26" s="422">
        <v>459.769882</v>
      </c>
      <c r="F26" s="422">
        <v>240.791481</v>
      </c>
      <c r="G26" s="423">
        <v>8.7845723774773177</v>
      </c>
      <c r="H26" s="424">
        <v>-47.627826348138214</v>
      </c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</row>
    <row r="27" spans="2:26" ht="15" customHeight="1">
      <c r="B27" s="420">
        <v>21</v>
      </c>
      <c r="C27" s="421" t="s">
        <v>417</v>
      </c>
      <c r="D27" s="422">
        <v>723.59164899999996</v>
      </c>
      <c r="E27" s="422">
        <v>753.7495990000001</v>
      </c>
      <c r="F27" s="422">
        <v>654.76342599999998</v>
      </c>
      <c r="G27" s="423">
        <v>4.1678134403124005</v>
      </c>
      <c r="H27" s="424">
        <v>-13.132500916925878</v>
      </c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5"/>
    </row>
    <row r="28" spans="2:26" ht="15" customHeight="1">
      <c r="B28" s="420">
        <v>22</v>
      </c>
      <c r="C28" s="421" t="s">
        <v>335</v>
      </c>
      <c r="D28" s="422">
        <v>771.94564700000001</v>
      </c>
      <c r="E28" s="422">
        <v>1019.471284</v>
      </c>
      <c r="F28" s="422">
        <v>1505.6486359999999</v>
      </c>
      <c r="G28" s="423">
        <v>32.065163909137254</v>
      </c>
      <c r="H28" s="424">
        <v>47.689165906903554</v>
      </c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</row>
    <row r="29" spans="2:26" ht="15" customHeight="1">
      <c r="B29" s="420">
        <v>23</v>
      </c>
      <c r="C29" s="421" t="s">
        <v>404</v>
      </c>
      <c r="D29" s="422">
        <v>12057.894401000001</v>
      </c>
      <c r="E29" s="422">
        <v>15067.271902999999</v>
      </c>
      <c r="F29" s="422">
        <v>8681.5910760000006</v>
      </c>
      <c r="G29" s="423">
        <v>24.957736416653461</v>
      </c>
      <c r="H29" s="424">
        <v>-42.381134873716356</v>
      </c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</row>
    <row r="30" spans="2:26" ht="15" customHeight="1">
      <c r="B30" s="420">
        <v>24</v>
      </c>
      <c r="C30" s="421" t="s">
        <v>406</v>
      </c>
      <c r="D30" s="422">
        <v>3818.588542</v>
      </c>
      <c r="E30" s="422">
        <v>2403.7681240000002</v>
      </c>
      <c r="F30" s="422">
        <v>4515.0262999999995</v>
      </c>
      <c r="G30" s="423">
        <v>-37.050873704737576</v>
      </c>
      <c r="H30" s="424">
        <v>87.831191158602763</v>
      </c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</row>
    <row r="31" spans="2:26" ht="15" customHeight="1">
      <c r="B31" s="420">
        <v>25</v>
      </c>
      <c r="C31" s="421" t="s">
        <v>418</v>
      </c>
      <c r="D31" s="422">
        <v>8460.4697239999987</v>
      </c>
      <c r="E31" s="422">
        <v>10167.748548000001</v>
      </c>
      <c r="F31" s="422">
        <v>9546.5034860000014</v>
      </c>
      <c r="G31" s="423">
        <v>20.179480332598175</v>
      </c>
      <c r="H31" s="424">
        <v>-6.1099569788456165</v>
      </c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</row>
    <row r="32" spans="2:26" ht="15" customHeight="1">
      <c r="B32" s="420">
        <v>26</v>
      </c>
      <c r="C32" s="421" t="s">
        <v>419</v>
      </c>
      <c r="D32" s="422">
        <v>54.328679999999999</v>
      </c>
      <c r="E32" s="422">
        <v>26.207602000000001</v>
      </c>
      <c r="F32" s="422">
        <v>16.191824</v>
      </c>
      <c r="G32" s="423">
        <v>-51.761018305616844</v>
      </c>
      <c r="H32" s="424">
        <v>-38.217071519935317</v>
      </c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</row>
    <row r="33" spans="2:20" ht="15" customHeight="1">
      <c r="B33" s="420">
        <v>27</v>
      </c>
      <c r="C33" s="421" t="s">
        <v>420</v>
      </c>
      <c r="D33" s="422">
        <v>8576.1567300000006</v>
      </c>
      <c r="E33" s="422">
        <v>10190.897247000001</v>
      </c>
      <c r="F33" s="422">
        <v>7330.7028900000005</v>
      </c>
      <c r="G33" s="423">
        <v>18.828253352128272</v>
      </c>
      <c r="H33" s="424">
        <v>-28.066168146695674</v>
      </c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</row>
    <row r="34" spans="2:20" ht="15" customHeight="1">
      <c r="B34" s="420">
        <v>28</v>
      </c>
      <c r="C34" s="421" t="s">
        <v>421</v>
      </c>
      <c r="D34" s="422">
        <v>132.394204</v>
      </c>
      <c r="E34" s="422">
        <v>262.31016599999998</v>
      </c>
      <c r="F34" s="422">
        <v>218.24398200000002</v>
      </c>
      <c r="G34" s="423">
        <v>98.128134068467205</v>
      </c>
      <c r="H34" s="424">
        <v>-16.799266559878561</v>
      </c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</row>
    <row r="35" spans="2:20" ht="15" customHeight="1">
      <c r="B35" s="420">
        <v>29</v>
      </c>
      <c r="C35" s="421" t="s">
        <v>342</v>
      </c>
      <c r="D35" s="422">
        <v>2427.7255680000003</v>
      </c>
      <c r="E35" s="422">
        <v>3021.0570589999998</v>
      </c>
      <c r="F35" s="422">
        <v>2314.6415539999998</v>
      </c>
      <c r="G35" s="423">
        <v>24.439808964437276</v>
      </c>
      <c r="H35" s="424">
        <v>-23.383057360519715</v>
      </c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</row>
    <row r="36" spans="2:20" ht="15" customHeight="1">
      <c r="B36" s="420">
        <v>30</v>
      </c>
      <c r="C36" s="421" t="s">
        <v>422</v>
      </c>
      <c r="D36" s="422">
        <v>73333.683250999995</v>
      </c>
      <c r="E36" s="422">
        <v>65392.433935000001</v>
      </c>
      <c r="F36" s="422">
        <v>24567.519739000003</v>
      </c>
      <c r="G36" s="423">
        <v>-10.828924668653812</v>
      </c>
      <c r="H36" s="424">
        <v>-62.430638744200763</v>
      </c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</row>
    <row r="37" spans="2:20" ht="15" customHeight="1">
      <c r="B37" s="420">
        <v>31</v>
      </c>
      <c r="C37" s="421" t="s">
        <v>423</v>
      </c>
      <c r="D37" s="422">
        <v>488.78040299999998</v>
      </c>
      <c r="E37" s="422">
        <v>879.89077300000008</v>
      </c>
      <c r="F37" s="422">
        <v>558.63367300000004</v>
      </c>
      <c r="G37" s="423">
        <v>80.017604551956651</v>
      </c>
      <c r="H37" s="424">
        <v>-36.511020442306652</v>
      </c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</row>
    <row r="38" spans="2:20" ht="15" customHeight="1">
      <c r="B38" s="420">
        <v>32</v>
      </c>
      <c r="C38" s="421" t="s">
        <v>345</v>
      </c>
      <c r="D38" s="422">
        <v>1121.7261060000001</v>
      </c>
      <c r="E38" s="422">
        <v>1081.9651920000001</v>
      </c>
      <c r="F38" s="422">
        <v>935.35240499999998</v>
      </c>
      <c r="G38" s="423">
        <v>-3.5446187609722983</v>
      </c>
      <c r="H38" s="424">
        <v>-13.550601080704652</v>
      </c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  <c r="T38" s="425"/>
    </row>
    <row r="39" spans="2:20" ht="15" customHeight="1">
      <c r="B39" s="420">
        <v>33</v>
      </c>
      <c r="C39" s="421" t="s">
        <v>424</v>
      </c>
      <c r="D39" s="422">
        <v>548.40272700000003</v>
      </c>
      <c r="E39" s="422">
        <v>567.57815099999993</v>
      </c>
      <c r="F39" s="422">
        <v>530.63511699999992</v>
      </c>
      <c r="G39" s="423">
        <v>3.4965953041294711</v>
      </c>
      <c r="H39" s="424">
        <v>-6.5088893811206674</v>
      </c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  <c r="T39" s="425"/>
    </row>
    <row r="40" spans="2:20" ht="15" customHeight="1">
      <c r="B40" s="420">
        <v>34</v>
      </c>
      <c r="C40" s="421" t="s">
        <v>425</v>
      </c>
      <c r="D40" s="422">
        <v>143.10530299999999</v>
      </c>
      <c r="E40" s="422">
        <v>83.772203999999988</v>
      </c>
      <c r="F40" s="422">
        <v>114.334157</v>
      </c>
      <c r="G40" s="423">
        <v>-41.461146272126626</v>
      </c>
      <c r="H40" s="424">
        <v>36.482211927956456</v>
      </c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</row>
    <row r="41" spans="2:20" ht="15" customHeight="1">
      <c r="B41" s="420">
        <v>35</v>
      </c>
      <c r="C41" s="421" t="s">
        <v>378</v>
      </c>
      <c r="D41" s="422">
        <v>2116.4165050000001</v>
      </c>
      <c r="E41" s="422">
        <v>2601.4660640000002</v>
      </c>
      <c r="F41" s="422">
        <v>2406.0276139999996</v>
      </c>
      <c r="G41" s="423">
        <v>22.918435849185556</v>
      </c>
      <c r="H41" s="424">
        <v>-7.5126273105979067</v>
      </c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</row>
    <row r="42" spans="2:20" ht="15" customHeight="1">
      <c r="B42" s="420">
        <v>36</v>
      </c>
      <c r="C42" s="421" t="s">
        <v>426</v>
      </c>
      <c r="D42" s="422">
        <v>6328.5064279999997</v>
      </c>
      <c r="E42" s="422">
        <v>8511.4143629999999</v>
      </c>
      <c r="F42" s="423" t="s">
        <v>427</v>
      </c>
      <c r="G42" s="423">
        <v>34.493256186671289</v>
      </c>
      <c r="H42" s="424">
        <v>19.919434170308875</v>
      </c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</row>
    <row r="43" spans="2:20" ht="15" customHeight="1">
      <c r="B43" s="420">
        <v>37</v>
      </c>
      <c r="C43" s="421" t="s">
        <v>428</v>
      </c>
      <c r="D43" s="422">
        <v>430.28465199999994</v>
      </c>
      <c r="E43" s="422">
        <v>508.73874599999999</v>
      </c>
      <c r="F43" s="422">
        <v>523.77861400000006</v>
      </c>
      <c r="G43" s="423">
        <v>18.233068187614563</v>
      </c>
      <c r="H43" s="424">
        <v>2.956304806396659</v>
      </c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</row>
    <row r="44" spans="2:20" ht="15" customHeight="1">
      <c r="B44" s="420">
        <v>38</v>
      </c>
      <c r="C44" s="421" t="s">
        <v>429</v>
      </c>
      <c r="D44" s="422">
        <v>1433.2566399999998</v>
      </c>
      <c r="E44" s="422">
        <v>1950.1086890000001</v>
      </c>
      <c r="F44" s="422">
        <v>2010.9211580000001</v>
      </c>
      <c r="G44" s="423">
        <v>36.061374814213337</v>
      </c>
      <c r="H44" s="424">
        <v>3.1184143398276092</v>
      </c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</row>
    <row r="45" spans="2:20" ht="15" customHeight="1">
      <c r="B45" s="420">
        <v>39</v>
      </c>
      <c r="C45" s="421" t="s">
        <v>430</v>
      </c>
      <c r="D45" s="422">
        <v>290.44927700000005</v>
      </c>
      <c r="E45" s="422">
        <v>465.57649499999997</v>
      </c>
      <c r="F45" s="422">
        <v>379.819118</v>
      </c>
      <c r="G45" s="423">
        <v>60.295284536032739</v>
      </c>
      <c r="H45" s="424">
        <v>-18.419610508902508</v>
      </c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</row>
    <row r="46" spans="2:20" ht="15" customHeight="1">
      <c r="B46" s="420">
        <v>40</v>
      </c>
      <c r="C46" s="421" t="s">
        <v>431</v>
      </c>
      <c r="D46" s="422">
        <v>20.245492000000002</v>
      </c>
      <c r="E46" s="422">
        <v>11.361770000000002</v>
      </c>
      <c r="F46" s="422">
        <v>34.436483000000003</v>
      </c>
      <c r="G46" s="423">
        <v>-43.880000545306572</v>
      </c>
      <c r="H46" s="424">
        <v>203.0908300379254</v>
      </c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  <c r="T46" s="425"/>
    </row>
    <row r="47" spans="2:20" ht="15" customHeight="1">
      <c r="B47" s="420">
        <v>41</v>
      </c>
      <c r="C47" s="421" t="s">
        <v>432</v>
      </c>
      <c r="D47" s="422">
        <v>51.999712000000002</v>
      </c>
      <c r="E47" s="422">
        <v>8.7586240000000011</v>
      </c>
      <c r="F47" s="422">
        <v>15.833101999999998</v>
      </c>
      <c r="G47" s="423">
        <v>-83.156399020056114</v>
      </c>
      <c r="H47" s="424">
        <v>80.771568684761405</v>
      </c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</row>
    <row r="48" spans="2:20" ht="15" customHeight="1">
      <c r="B48" s="420">
        <v>42</v>
      </c>
      <c r="C48" s="421" t="s">
        <v>383</v>
      </c>
      <c r="D48" s="422">
        <v>32.448677000000004</v>
      </c>
      <c r="E48" s="422">
        <v>42.565044999999998</v>
      </c>
      <c r="F48" s="422">
        <v>28.766893000000003</v>
      </c>
      <c r="G48" s="423">
        <v>31.176519153615999</v>
      </c>
      <c r="H48" s="424">
        <v>-32.416627305339389</v>
      </c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</row>
    <row r="49" spans="2:20" ht="15" customHeight="1">
      <c r="B49" s="420">
        <v>43</v>
      </c>
      <c r="C49" s="421" t="s">
        <v>433</v>
      </c>
      <c r="D49" s="422">
        <v>2080.5448080000001</v>
      </c>
      <c r="E49" s="422">
        <v>2327.168498</v>
      </c>
      <c r="F49" s="422">
        <v>2274.6057940000001</v>
      </c>
      <c r="G49" s="423">
        <v>11.853803342840564</v>
      </c>
      <c r="H49" s="424">
        <v>-2.2586548436511151</v>
      </c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  <c r="T49" s="425"/>
    </row>
    <row r="50" spans="2:20" ht="15" customHeight="1">
      <c r="B50" s="420">
        <v>44</v>
      </c>
      <c r="C50" s="421" t="s">
        <v>359</v>
      </c>
      <c r="D50" s="422">
        <v>6168.1642320000001</v>
      </c>
      <c r="E50" s="422">
        <v>4664.9578650000003</v>
      </c>
      <c r="F50" s="422">
        <v>3542.3683220000003</v>
      </c>
      <c r="G50" s="423">
        <v>-24.370401151147561</v>
      </c>
      <c r="H50" s="424">
        <v>-24.064301875532593</v>
      </c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</row>
    <row r="51" spans="2:20" ht="15" customHeight="1">
      <c r="B51" s="420">
        <v>45</v>
      </c>
      <c r="C51" s="421" t="s">
        <v>434</v>
      </c>
      <c r="D51" s="422">
        <v>1315.17362</v>
      </c>
      <c r="E51" s="422">
        <v>1107.8915450000002</v>
      </c>
      <c r="F51" s="422">
        <v>1236.158917</v>
      </c>
      <c r="G51" s="423">
        <v>-15.76081453032792</v>
      </c>
      <c r="H51" s="424">
        <v>11.577610875259438</v>
      </c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</row>
    <row r="52" spans="2:20" ht="15" customHeight="1">
      <c r="B52" s="420">
        <v>46</v>
      </c>
      <c r="C52" s="421" t="s">
        <v>435</v>
      </c>
      <c r="D52" s="422">
        <v>1977.488132</v>
      </c>
      <c r="E52" s="422">
        <v>2444.7515819999999</v>
      </c>
      <c r="F52" s="422">
        <v>1685.3234600000001</v>
      </c>
      <c r="G52" s="423">
        <v>23.629140546467767</v>
      </c>
      <c r="H52" s="424">
        <v>-31.063611026635584</v>
      </c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</row>
    <row r="53" spans="2:20" ht="15" customHeight="1">
      <c r="B53" s="420">
        <v>47</v>
      </c>
      <c r="C53" s="421" t="s">
        <v>384</v>
      </c>
      <c r="D53" s="422">
        <v>3798.8461940000002</v>
      </c>
      <c r="E53" s="422">
        <v>3686.9366760000003</v>
      </c>
      <c r="F53" s="422">
        <v>4273.6080849999998</v>
      </c>
      <c r="G53" s="423">
        <v>-2.9458817831780806</v>
      </c>
      <c r="H53" s="424">
        <v>15.9121639603663</v>
      </c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</row>
    <row r="54" spans="2:20" ht="15" customHeight="1">
      <c r="B54" s="420">
        <v>48</v>
      </c>
      <c r="C54" s="421" t="s">
        <v>436</v>
      </c>
      <c r="D54" s="422">
        <v>19064.293807000002</v>
      </c>
      <c r="E54" s="422">
        <v>24570.560161000001</v>
      </c>
      <c r="F54" s="422">
        <v>20636.015803000002</v>
      </c>
      <c r="G54" s="423">
        <v>28.882613800140945</v>
      </c>
      <c r="H54" s="424">
        <v>-16.013246471462892</v>
      </c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</row>
    <row r="55" spans="2:20" ht="15" customHeight="1">
      <c r="B55" s="420">
        <v>49</v>
      </c>
      <c r="C55" s="421" t="s">
        <v>437</v>
      </c>
      <c r="D55" s="422">
        <v>546.93231400000002</v>
      </c>
      <c r="E55" s="422">
        <v>700.95800599999995</v>
      </c>
      <c r="F55" s="422">
        <v>552.04326000000003</v>
      </c>
      <c r="G55" s="423">
        <v>28.161746537433515</v>
      </c>
      <c r="H55" s="424">
        <v>-21.244460399243934</v>
      </c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  <c r="T55" s="425"/>
    </row>
    <row r="56" spans="2:20" ht="15" customHeight="1">
      <c r="B56" s="426"/>
      <c r="C56" s="427" t="s">
        <v>364</v>
      </c>
      <c r="D56" s="428">
        <v>55989.290315999999</v>
      </c>
      <c r="E56" s="428">
        <v>63250.563887000055</v>
      </c>
      <c r="F56" s="428">
        <v>48476.077392999992</v>
      </c>
      <c r="G56" s="417">
        <v>12.969040203970962</v>
      </c>
      <c r="H56" s="418">
        <v>-23.358663679892786</v>
      </c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</row>
    <row r="57" spans="2:20" ht="15" customHeight="1" thickBot="1">
      <c r="B57" s="429"/>
      <c r="C57" s="430" t="s">
        <v>365</v>
      </c>
      <c r="D57" s="431">
        <v>260243.73025600001</v>
      </c>
      <c r="E57" s="431">
        <v>277340.90405000001</v>
      </c>
      <c r="F57" s="431">
        <v>202123.519141</v>
      </c>
      <c r="G57" s="432">
        <v>6.5696775008495365</v>
      </c>
      <c r="H57" s="433">
        <v>-27.120912858724779</v>
      </c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</row>
    <row r="58" spans="2:20" ht="13.5" thickTop="1">
      <c r="B58" s="275" t="s">
        <v>438</v>
      </c>
    </row>
  </sheetData>
  <mergeCells count="5">
    <mergeCell ref="B1:H1"/>
    <mergeCell ref="B2:H2"/>
    <mergeCell ref="B3:H3"/>
    <mergeCell ref="D4:F4"/>
    <mergeCell ref="G4:H4"/>
  </mergeCells>
  <pageMargins left="0.75" right="0.75" top="1" bottom="1" header="0.5" footer="0.5"/>
  <pageSetup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7"/>
  <sheetViews>
    <sheetView workbookViewId="0">
      <selection activeCell="E29" sqref="E29"/>
    </sheetView>
  </sheetViews>
  <sheetFormatPr defaultRowHeight="12.75"/>
  <cols>
    <col min="1" max="1" width="9.140625" style="275"/>
    <col min="2" max="2" width="6.140625" style="275" customWidth="1"/>
    <col min="3" max="3" width="41.140625" style="275" bestFit="1" customWidth="1"/>
    <col min="4" max="8" width="10.7109375" style="275" customWidth="1"/>
    <col min="9" max="16384" width="9.140625" style="275"/>
  </cols>
  <sheetData>
    <row r="1" spans="2:8">
      <c r="B1" s="1647" t="s">
        <v>439</v>
      </c>
      <c r="C1" s="1647"/>
      <c r="D1" s="1647"/>
      <c r="E1" s="1647"/>
      <c r="F1" s="1647"/>
      <c r="G1" s="1647"/>
      <c r="H1" s="1647"/>
    </row>
    <row r="2" spans="2:8" ht="15" customHeight="1">
      <c r="B2" s="1658" t="s">
        <v>15</v>
      </c>
      <c r="C2" s="1658"/>
      <c r="D2" s="1658"/>
      <c r="E2" s="1658"/>
      <c r="F2" s="1658"/>
      <c r="G2" s="1658"/>
      <c r="H2" s="1658"/>
    </row>
    <row r="3" spans="2:8" ht="15" customHeight="1" thickBot="1">
      <c r="B3" s="1659" t="s">
        <v>55</v>
      </c>
      <c r="C3" s="1659"/>
      <c r="D3" s="1659"/>
      <c r="E3" s="1659"/>
      <c r="F3" s="1659"/>
      <c r="G3" s="1659"/>
      <c r="H3" s="1659"/>
    </row>
    <row r="4" spans="2:8" ht="15" customHeight="1" thickTop="1">
      <c r="B4" s="434"/>
      <c r="C4" s="435"/>
      <c r="D4" s="1660" t="str">
        <f>'X-India'!D4:F4</f>
        <v>Seven Months</v>
      </c>
      <c r="E4" s="1660"/>
      <c r="F4" s="1660"/>
      <c r="G4" s="1661" t="s">
        <v>184</v>
      </c>
      <c r="H4" s="1662"/>
    </row>
    <row r="5" spans="2:8" ht="15" customHeight="1">
      <c r="B5" s="436"/>
      <c r="C5" s="437"/>
      <c r="D5" s="438" t="s">
        <v>52</v>
      </c>
      <c r="E5" s="438" t="s">
        <v>310</v>
      </c>
      <c r="F5" s="438" t="s">
        <v>311</v>
      </c>
      <c r="G5" s="439" t="s">
        <v>53</v>
      </c>
      <c r="H5" s="440" t="s">
        <v>311</v>
      </c>
    </row>
    <row r="6" spans="2:8" ht="15" customHeight="1">
      <c r="B6" s="414"/>
      <c r="C6" s="415" t="s">
        <v>370</v>
      </c>
      <c r="D6" s="416">
        <v>31832.653201000001</v>
      </c>
      <c r="E6" s="416">
        <v>43694.799346000014</v>
      </c>
      <c r="F6" s="416">
        <v>41099.502986</v>
      </c>
      <c r="G6" s="441">
        <v>37.264082481906883</v>
      </c>
      <c r="H6" s="418">
        <v>-5.939600132841889</v>
      </c>
    </row>
    <row r="7" spans="2:8" ht="15" customHeight="1">
      <c r="B7" s="420">
        <v>1</v>
      </c>
      <c r="C7" s="421" t="s">
        <v>440</v>
      </c>
      <c r="D7" s="422">
        <v>605.11776700000007</v>
      </c>
      <c r="E7" s="422">
        <v>831.01698600000009</v>
      </c>
      <c r="F7" s="422">
        <v>940.22268799999995</v>
      </c>
      <c r="G7" s="442">
        <v>37.331447086728815</v>
      </c>
      <c r="H7" s="424">
        <v>13.141211773016607</v>
      </c>
    </row>
    <row r="8" spans="2:8" ht="15" customHeight="1">
      <c r="B8" s="420">
        <v>2</v>
      </c>
      <c r="C8" s="421" t="s">
        <v>441</v>
      </c>
      <c r="D8" s="422">
        <v>273.80191000000002</v>
      </c>
      <c r="E8" s="422">
        <v>375.06641800000006</v>
      </c>
      <c r="F8" s="422">
        <v>283.99622299999999</v>
      </c>
      <c r="G8" s="442">
        <v>36.984587872305212</v>
      </c>
      <c r="H8" s="424">
        <v>-24.281084797093214</v>
      </c>
    </row>
    <row r="9" spans="2:8" ht="15" customHeight="1">
      <c r="B9" s="420">
        <v>3</v>
      </c>
      <c r="C9" s="421" t="s">
        <v>442</v>
      </c>
      <c r="D9" s="422">
        <v>149.846182</v>
      </c>
      <c r="E9" s="422">
        <v>387.41076299999997</v>
      </c>
      <c r="F9" s="422">
        <v>155.91920000000002</v>
      </c>
      <c r="G9" s="442">
        <v>158.53896164001026</v>
      </c>
      <c r="H9" s="424">
        <v>-59.753518773560756</v>
      </c>
    </row>
    <row r="10" spans="2:8" ht="15" customHeight="1">
      <c r="B10" s="420">
        <v>4</v>
      </c>
      <c r="C10" s="421" t="s">
        <v>443</v>
      </c>
      <c r="D10" s="422">
        <v>529.88154200000008</v>
      </c>
      <c r="E10" s="422">
        <v>707.62102400000003</v>
      </c>
      <c r="F10" s="422">
        <v>574.87335899999994</v>
      </c>
      <c r="G10" s="442">
        <v>33.543248426645505</v>
      </c>
      <c r="H10" s="424">
        <v>-18.759711836939445</v>
      </c>
    </row>
    <row r="11" spans="2:8" ht="15" customHeight="1">
      <c r="B11" s="420">
        <v>5</v>
      </c>
      <c r="C11" s="421" t="s">
        <v>407</v>
      </c>
      <c r="D11" s="422">
        <v>2613.7745359999994</v>
      </c>
      <c r="E11" s="422">
        <v>4884.6774100000002</v>
      </c>
      <c r="F11" s="422">
        <v>9134.1673520000004</v>
      </c>
      <c r="G11" s="442">
        <f>E11/D11*100-100</f>
        <v>86.882125551474928</v>
      </c>
      <c r="H11" s="424">
        <f>F11/E11*100-100</f>
        <v>86.996327194511707</v>
      </c>
    </row>
    <row r="12" spans="2:8" ht="15" customHeight="1">
      <c r="B12" s="420">
        <v>6</v>
      </c>
      <c r="C12" s="421" t="s">
        <v>444</v>
      </c>
      <c r="D12" s="422">
        <v>167.28284600000001</v>
      </c>
      <c r="E12" s="422">
        <v>168.63678900000002</v>
      </c>
      <c r="F12" s="422">
        <v>162.79470799999999</v>
      </c>
      <c r="G12" s="442">
        <v>0.80937348471464077</v>
      </c>
      <c r="H12" s="424">
        <v>-3.4642980542045478</v>
      </c>
    </row>
    <row r="13" spans="2:8" ht="15" customHeight="1">
      <c r="B13" s="420">
        <v>7</v>
      </c>
      <c r="C13" s="421" t="s">
        <v>412</v>
      </c>
      <c r="D13" s="422">
        <v>79.233438000000007</v>
      </c>
      <c r="E13" s="422">
        <v>132.10945099999998</v>
      </c>
      <c r="F13" s="422">
        <v>96.292304000000001</v>
      </c>
      <c r="G13" s="442">
        <v>66.73446758677818</v>
      </c>
      <c r="H13" s="424">
        <v>-27.111721931234115</v>
      </c>
    </row>
    <row r="14" spans="2:8" ht="15" customHeight="1">
      <c r="B14" s="420">
        <v>8</v>
      </c>
      <c r="C14" s="421" t="s">
        <v>445</v>
      </c>
      <c r="D14" s="422">
        <v>3576.4630260000004</v>
      </c>
      <c r="E14" s="422">
        <v>4494.846931</v>
      </c>
      <c r="F14" s="422">
        <v>3744.0136030000003</v>
      </c>
      <c r="G14" s="442">
        <v>25.678551639526987</v>
      </c>
      <c r="H14" s="424">
        <v>-16.704313617926843</v>
      </c>
    </row>
    <row r="15" spans="2:8" ht="15" customHeight="1">
      <c r="B15" s="420">
        <v>9</v>
      </c>
      <c r="C15" s="421" t="s">
        <v>446</v>
      </c>
      <c r="D15" s="422">
        <v>121.18007999999999</v>
      </c>
      <c r="E15" s="422">
        <v>147.86590100000001</v>
      </c>
      <c r="F15" s="422">
        <v>89.008824000000004</v>
      </c>
      <c r="G15" s="442">
        <v>22.021623520961555</v>
      </c>
      <c r="H15" s="424">
        <v>-39.804360979750165</v>
      </c>
    </row>
    <row r="16" spans="2:8" ht="15" customHeight="1">
      <c r="B16" s="420">
        <v>10</v>
      </c>
      <c r="C16" s="421" t="s">
        <v>447</v>
      </c>
      <c r="D16" s="422">
        <v>227.65461699999997</v>
      </c>
      <c r="E16" s="422">
        <v>314.70545400000003</v>
      </c>
      <c r="F16" s="422">
        <v>388.98214399999995</v>
      </c>
      <c r="G16" s="442">
        <v>38.238116207412588</v>
      </c>
      <c r="H16" s="424">
        <v>23.601971003654711</v>
      </c>
    </row>
    <row r="17" spans="2:8" ht="15" customHeight="1">
      <c r="B17" s="420">
        <v>11</v>
      </c>
      <c r="C17" s="421" t="s">
        <v>327</v>
      </c>
      <c r="D17" s="422">
        <v>0</v>
      </c>
      <c r="E17" s="422">
        <v>0</v>
      </c>
      <c r="F17" s="422">
        <v>0</v>
      </c>
      <c r="G17" s="443" t="s">
        <v>120</v>
      </c>
      <c r="H17" s="424" t="s">
        <v>120</v>
      </c>
    </row>
    <row r="18" spans="2:8" ht="15" customHeight="1">
      <c r="B18" s="420">
        <v>12</v>
      </c>
      <c r="C18" s="421" t="s">
        <v>448</v>
      </c>
      <c r="D18" s="422">
        <v>304.159806</v>
      </c>
      <c r="E18" s="422">
        <v>577.576999</v>
      </c>
      <c r="F18" s="422">
        <v>589.55080399999997</v>
      </c>
      <c r="G18" s="442">
        <v>89.892611583267524</v>
      </c>
      <c r="H18" s="424">
        <v>2.0731097361444455</v>
      </c>
    </row>
    <row r="19" spans="2:8" ht="15" customHeight="1">
      <c r="B19" s="420">
        <v>13</v>
      </c>
      <c r="C19" s="421" t="s">
        <v>449</v>
      </c>
      <c r="D19" s="422">
        <v>306.54449199999999</v>
      </c>
      <c r="E19" s="422">
        <v>1322.4825509999998</v>
      </c>
      <c r="F19" s="422">
        <v>590.94921599999998</v>
      </c>
      <c r="G19" s="442">
        <v>331.41618444085435</v>
      </c>
      <c r="H19" s="424">
        <v>-55.315159693173143</v>
      </c>
    </row>
    <row r="20" spans="2:8" ht="15" customHeight="1">
      <c r="B20" s="420">
        <v>14</v>
      </c>
      <c r="C20" s="421" t="s">
        <v>418</v>
      </c>
      <c r="D20" s="422">
        <v>235.79262199999999</v>
      </c>
      <c r="E20" s="422">
        <v>234.07793600000002</v>
      </c>
      <c r="F20" s="422">
        <v>233.460351</v>
      </c>
      <c r="G20" s="442">
        <v>-0.72720087060230298</v>
      </c>
      <c r="H20" s="424">
        <v>-0.26383734005584358</v>
      </c>
    </row>
    <row r="21" spans="2:8" ht="15" customHeight="1">
      <c r="B21" s="420">
        <v>15</v>
      </c>
      <c r="C21" s="421" t="s">
        <v>450</v>
      </c>
      <c r="D21" s="422">
        <v>452.25671699999998</v>
      </c>
      <c r="E21" s="422">
        <v>393.37453500000004</v>
      </c>
      <c r="F21" s="422">
        <v>401.057638</v>
      </c>
      <c r="G21" s="442">
        <v>-13.019636809507006</v>
      </c>
      <c r="H21" s="424">
        <v>1.9531266811665802</v>
      </c>
    </row>
    <row r="22" spans="2:8" ht="15" customHeight="1">
      <c r="B22" s="420">
        <v>16</v>
      </c>
      <c r="C22" s="421" t="s">
        <v>451</v>
      </c>
      <c r="D22" s="422">
        <v>360.87065699999999</v>
      </c>
      <c r="E22" s="422">
        <v>496.846949</v>
      </c>
      <c r="F22" s="422">
        <v>255.70741900000002</v>
      </c>
      <c r="G22" s="442">
        <v>37.680063303124143</v>
      </c>
      <c r="H22" s="424">
        <v>-48.533966140949367</v>
      </c>
    </row>
    <row r="23" spans="2:8" ht="15" customHeight="1">
      <c r="B23" s="420">
        <v>17</v>
      </c>
      <c r="C23" s="421" t="s">
        <v>452</v>
      </c>
      <c r="D23" s="422">
        <v>2611.1877350000004</v>
      </c>
      <c r="E23" s="422">
        <v>5578.7683339999994</v>
      </c>
      <c r="F23" s="422">
        <v>3322.0886600000003</v>
      </c>
      <c r="G23" s="442">
        <v>113.64868788340868</v>
      </c>
      <c r="H23" s="424">
        <v>-40.451216807957159</v>
      </c>
    </row>
    <row r="24" spans="2:8" ht="15" customHeight="1">
      <c r="B24" s="420">
        <v>18</v>
      </c>
      <c r="C24" s="421" t="s">
        <v>453</v>
      </c>
      <c r="D24" s="422">
        <v>168.82066399999999</v>
      </c>
      <c r="E24" s="422">
        <v>244.90182600000003</v>
      </c>
      <c r="F24" s="422">
        <v>192.75302299999998</v>
      </c>
      <c r="G24" s="442">
        <v>45.066261556701392</v>
      </c>
      <c r="H24" s="424">
        <v>-21.29375834053603</v>
      </c>
    </row>
    <row r="25" spans="2:8" ht="15" customHeight="1">
      <c r="B25" s="420">
        <v>19</v>
      </c>
      <c r="C25" s="421" t="s">
        <v>454</v>
      </c>
      <c r="D25" s="422">
        <v>104.380194</v>
      </c>
      <c r="E25" s="422">
        <v>202.00829199999998</v>
      </c>
      <c r="F25" s="422">
        <v>87.153072999999992</v>
      </c>
      <c r="G25" s="442">
        <v>93.531247891721677</v>
      </c>
      <c r="H25" s="424">
        <v>-56.856685368143204</v>
      </c>
    </row>
    <row r="26" spans="2:8" ht="15" customHeight="1">
      <c r="B26" s="420">
        <v>20</v>
      </c>
      <c r="C26" s="421" t="s">
        <v>423</v>
      </c>
      <c r="D26" s="422">
        <v>71.074674999999999</v>
      </c>
      <c r="E26" s="422">
        <v>298.11775</v>
      </c>
      <c r="F26" s="422">
        <v>90.796492000000001</v>
      </c>
      <c r="G26" s="442">
        <v>319.44300132220087</v>
      </c>
      <c r="H26" s="424">
        <v>-69.543412963501837</v>
      </c>
    </row>
    <row r="27" spans="2:8" ht="15" customHeight="1">
      <c r="B27" s="420">
        <v>21</v>
      </c>
      <c r="C27" s="421" t="s">
        <v>455</v>
      </c>
      <c r="D27" s="422">
        <v>117.14224400000001</v>
      </c>
      <c r="E27" s="422">
        <v>239.67335900000003</v>
      </c>
      <c r="F27" s="422">
        <v>161.394891</v>
      </c>
      <c r="G27" s="442">
        <v>104.6002798102451</v>
      </c>
      <c r="H27" s="424">
        <v>-32.660479381857371</v>
      </c>
    </row>
    <row r="28" spans="2:8" ht="15" customHeight="1">
      <c r="B28" s="420">
        <v>22</v>
      </c>
      <c r="C28" s="421" t="s">
        <v>456</v>
      </c>
      <c r="D28" s="422">
        <v>92.419624999999996</v>
      </c>
      <c r="E28" s="422">
        <v>39.080847000000006</v>
      </c>
      <c r="F28" s="422">
        <v>0</v>
      </c>
      <c r="G28" s="444">
        <v>-57.713692302906438</v>
      </c>
      <c r="H28" s="424">
        <v>-100</v>
      </c>
    </row>
    <row r="29" spans="2:8" ht="15" customHeight="1">
      <c r="B29" s="420">
        <v>23</v>
      </c>
      <c r="C29" s="421" t="s">
        <v>457</v>
      </c>
      <c r="D29" s="422">
        <v>854.277784</v>
      </c>
      <c r="E29" s="422">
        <v>1010.9795299999998</v>
      </c>
      <c r="F29" s="422">
        <v>865.41201899999987</v>
      </c>
      <c r="G29" s="442">
        <v>18.34318402455375</v>
      </c>
      <c r="H29" s="424">
        <v>-14.398660574265037</v>
      </c>
    </row>
    <row r="30" spans="2:8" ht="15" customHeight="1">
      <c r="B30" s="420">
        <v>24</v>
      </c>
      <c r="C30" s="421" t="s">
        <v>458</v>
      </c>
      <c r="D30" s="422">
        <v>297.56025900000003</v>
      </c>
      <c r="E30" s="422">
        <v>369.567455</v>
      </c>
      <c r="F30" s="422">
        <v>190.52379499999998</v>
      </c>
      <c r="G30" s="442">
        <v>24.199197917756862</v>
      </c>
      <c r="H30" s="424">
        <v>-48.446814668786253</v>
      </c>
    </row>
    <row r="31" spans="2:8" ht="15" customHeight="1">
      <c r="B31" s="420">
        <v>25</v>
      </c>
      <c r="C31" s="421" t="s">
        <v>378</v>
      </c>
      <c r="D31" s="422">
        <v>4243.9533139999994</v>
      </c>
      <c r="E31" s="422">
        <v>3273.6680889999998</v>
      </c>
      <c r="F31" s="422">
        <v>2880.3170689999997</v>
      </c>
      <c r="G31" s="442">
        <v>-22.862768584169203</v>
      </c>
      <c r="H31" s="424">
        <v>-12.015604798840684</v>
      </c>
    </row>
    <row r="32" spans="2:8" ht="15" customHeight="1">
      <c r="B32" s="420">
        <v>26</v>
      </c>
      <c r="C32" s="421" t="s">
        <v>459</v>
      </c>
      <c r="D32" s="422">
        <v>33.511021</v>
      </c>
      <c r="E32" s="422">
        <v>30.473957000000002</v>
      </c>
      <c r="F32" s="422">
        <v>20.691238000000002</v>
      </c>
      <c r="G32" s="442">
        <v>-9.0628811339409765</v>
      </c>
      <c r="H32" s="424">
        <v>-32.101899336538409</v>
      </c>
    </row>
    <row r="33" spans="2:8" ht="15" customHeight="1">
      <c r="B33" s="420">
        <v>27</v>
      </c>
      <c r="C33" s="421" t="s">
        <v>353</v>
      </c>
      <c r="D33" s="422">
        <v>1362.088182</v>
      </c>
      <c r="E33" s="422">
        <v>1279.8410210000002</v>
      </c>
      <c r="F33" s="422">
        <v>1163.869774</v>
      </c>
      <c r="G33" s="442">
        <v>-6.0383139716573595</v>
      </c>
      <c r="H33" s="424">
        <v>-9.061379116398868</v>
      </c>
    </row>
    <row r="34" spans="2:8" ht="15" customHeight="1">
      <c r="B34" s="420">
        <v>28</v>
      </c>
      <c r="C34" s="421" t="s">
        <v>460</v>
      </c>
      <c r="D34" s="422">
        <v>180.81718999999998</v>
      </c>
      <c r="E34" s="422">
        <v>126.17936700000001</v>
      </c>
      <c r="F34" s="422">
        <v>41.845345000000002</v>
      </c>
      <c r="G34" s="442">
        <v>-30.217161874930127</v>
      </c>
      <c r="H34" s="424">
        <v>-66.836618383099037</v>
      </c>
    </row>
    <row r="35" spans="2:8" ht="15" customHeight="1">
      <c r="B35" s="420">
        <v>29</v>
      </c>
      <c r="C35" s="421" t="s">
        <v>461</v>
      </c>
      <c r="D35" s="422">
        <v>519.32168900000011</v>
      </c>
      <c r="E35" s="422">
        <v>449.29300600000005</v>
      </c>
      <c r="F35" s="422">
        <v>269.78634000000005</v>
      </c>
      <c r="G35" s="442">
        <v>-13.484644389654989</v>
      </c>
      <c r="H35" s="424">
        <v>-39.953140512496645</v>
      </c>
    </row>
    <row r="36" spans="2:8" ht="15" customHeight="1">
      <c r="B36" s="420">
        <v>30</v>
      </c>
      <c r="C36" s="421" t="s">
        <v>462</v>
      </c>
      <c r="D36" s="422">
        <v>15.703195000000001</v>
      </c>
      <c r="E36" s="422">
        <v>508.72302300000001</v>
      </c>
      <c r="F36" s="422">
        <v>26.243819999999999</v>
      </c>
      <c r="G36" s="444">
        <v>3139.614759926244</v>
      </c>
      <c r="H36" s="445">
        <v>-94.841236033463346</v>
      </c>
    </row>
    <row r="37" spans="2:8" ht="15" customHeight="1">
      <c r="B37" s="420">
        <v>31</v>
      </c>
      <c r="C37" s="421" t="s">
        <v>463</v>
      </c>
      <c r="D37" s="422">
        <v>336.78818100000001</v>
      </c>
      <c r="E37" s="422">
        <v>343.130765</v>
      </c>
      <c r="F37" s="422">
        <v>236.24431900000002</v>
      </c>
      <c r="G37" s="442">
        <v>1.8832561110569372</v>
      </c>
      <c r="H37" s="424">
        <v>-31.150353422841576</v>
      </c>
    </row>
    <row r="38" spans="2:8" ht="15" customHeight="1">
      <c r="B38" s="420">
        <v>32</v>
      </c>
      <c r="C38" s="421" t="s">
        <v>464</v>
      </c>
      <c r="D38" s="422">
        <v>6656.0026119999993</v>
      </c>
      <c r="E38" s="422">
        <v>9179.2583730000006</v>
      </c>
      <c r="F38" s="422">
        <v>9761.0431509999999</v>
      </c>
      <c r="G38" s="442">
        <v>37.90947672482676</v>
      </c>
      <c r="H38" s="424">
        <v>6.3380368474131927</v>
      </c>
    </row>
    <row r="39" spans="2:8" ht="15" customHeight="1">
      <c r="B39" s="420">
        <v>33</v>
      </c>
      <c r="C39" s="421" t="s">
        <v>465</v>
      </c>
      <c r="D39" s="422">
        <v>155.65018500000002</v>
      </c>
      <c r="E39" s="422">
        <v>270.20143999999999</v>
      </c>
      <c r="F39" s="422">
        <v>150.73833999999999</v>
      </c>
      <c r="G39" s="442">
        <v>73.595322100002619</v>
      </c>
      <c r="H39" s="424">
        <v>-44.212606712976807</v>
      </c>
    </row>
    <row r="40" spans="2:8" ht="15" customHeight="1">
      <c r="B40" s="420">
        <v>34</v>
      </c>
      <c r="C40" s="421" t="s">
        <v>466</v>
      </c>
      <c r="D40" s="422">
        <v>288.47832599999992</v>
      </c>
      <c r="E40" s="422">
        <v>353.69438500000001</v>
      </c>
      <c r="F40" s="422">
        <v>296.31295599999999</v>
      </c>
      <c r="G40" s="442">
        <v>22.606918136373295</v>
      </c>
      <c r="H40" s="424">
        <v>-16.223449235701054</v>
      </c>
    </row>
    <row r="41" spans="2:8" ht="15" customHeight="1">
      <c r="B41" s="420">
        <v>35</v>
      </c>
      <c r="C41" s="421" t="s">
        <v>467</v>
      </c>
      <c r="D41" s="422">
        <v>739.15113900000006</v>
      </c>
      <c r="E41" s="422">
        <v>820.87899999999991</v>
      </c>
      <c r="F41" s="422">
        <v>711.38509799999997</v>
      </c>
      <c r="G41" s="442">
        <v>11.056989117350184</v>
      </c>
      <c r="H41" s="424">
        <v>-13.338616531790919</v>
      </c>
    </row>
    <row r="42" spans="2:8" ht="15" customHeight="1">
      <c r="B42" s="420">
        <v>36</v>
      </c>
      <c r="C42" s="421" t="s">
        <v>468</v>
      </c>
      <c r="D42" s="422">
        <v>107.191183</v>
      </c>
      <c r="E42" s="422">
        <v>116.018995</v>
      </c>
      <c r="F42" s="422">
        <v>68.621458999999987</v>
      </c>
      <c r="G42" s="442">
        <v>8.2355766145430209</v>
      </c>
      <c r="H42" s="424">
        <v>-40.853255107062438</v>
      </c>
    </row>
    <row r="43" spans="2:8" ht="15" customHeight="1">
      <c r="B43" s="420">
        <v>37</v>
      </c>
      <c r="C43" s="421" t="s">
        <v>469</v>
      </c>
      <c r="D43" s="422">
        <v>2203.119502</v>
      </c>
      <c r="E43" s="422">
        <v>2860.8304499999999</v>
      </c>
      <c r="F43" s="422">
        <v>2488.5509070000003</v>
      </c>
      <c r="G43" s="442">
        <v>29.85362107697415</v>
      </c>
      <c r="H43" s="424">
        <v>-13.012988693545253</v>
      </c>
    </row>
    <row r="44" spans="2:8" ht="15" customHeight="1">
      <c r="B44" s="420">
        <v>38</v>
      </c>
      <c r="C44" s="421" t="s">
        <v>470</v>
      </c>
      <c r="D44" s="422">
        <v>280.635966</v>
      </c>
      <c r="E44" s="422">
        <v>169.34231699999998</v>
      </c>
      <c r="F44" s="422">
        <v>144.576763</v>
      </c>
      <c r="G44" s="442">
        <v>-39.657657065951412</v>
      </c>
      <c r="H44" s="424">
        <v>-14.62455128684698</v>
      </c>
    </row>
    <row r="45" spans="2:8" ht="15" customHeight="1">
      <c r="B45" s="420">
        <v>39</v>
      </c>
      <c r="C45" s="421" t="s">
        <v>471</v>
      </c>
      <c r="D45" s="422">
        <v>85.729318000000006</v>
      </c>
      <c r="E45" s="422">
        <v>82.629535000000004</v>
      </c>
      <c r="F45" s="422">
        <v>74.217859000000004</v>
      </c>
      <c r="G45" s="442">
        <v>-3.6157793766655146</v>
      </c>
      <c r="H45" s="424">
        <v>-10.179987095413281</v>
      </c>
    </row>
    <row r="46" spans="2:8" ht="15" customHeight="1">
      <c r="B46" s="420">
        <v>40</v>
      </c>
      <c r="C46" s="421" t="s">
        <v>472</v>
      </c>
      <c r="D46" s="422">
        <v>303.78877999999997</v>
      </c>
      <c r="E46" s="422">
        <v>379.22213299999999</v>
      </c>
      <c r="F46" s="422">
        <v>213.94076199999998</v>
      </c>
      <c r="G46" s="442">
        <v>24.830855504275036</v>
      </c>
      <c r="H46" s="424">
        <v>-43.584315528334415</v>
      </c>
    </row>
    <row r="47" spans="2:8" ht="15" customHeight="1">
      <c r="B47" s="420"/>
      <c r="C47" s="427" t="s">
        <v>473</v>
      </c>
      <c r="D47" s="428">
        <v>10223.277867999997</v>
      </c>
      <c r="E47" s="428">
        <v>20173.221997999997</v>
      </c>
      <c r="F47" s="428">
        <v>14947.368239000003</v>
      </c>
      <c r="G47" s="446">
        <v>97.32635910390772</v>
      </c>
      <c r="H47" s="447">
        <v>-25.904903834985276</v>
      </c>
    </row>
    <row r="48" spans="2:8" ht="15" customHeight="1" thickBot="1">
      <c r="B48" s="448"/>
      <c r="C48" s="430" t="s">
        <v>474</v>
      </c>
      <c r="D48" s="431">
        <v>42055.931068999998</v>
      </c>
      <c r="E48" s="431">
        <v>63868.021343999993</v>
      </c>
      <c r="F48" s="431">
        <v>56046.871224999995</v>
      </c>
      <c r="G48" s="449">
        <v>51.864480753531552</v>
      </c>
      <c r="H48" s="450">
        <v>-12.245799939338099</v>
      </c>
    </row>
    <row r="49" spans="2:9" ht="15" customHeight="1" thickTop="1">
      <c r="B49" s="373" t="s">
        <v>367</v>
      </c>
      <c r="C49" s="373"/>
      <c r="D49" s="373"/>
      <c r="E49" s="451"/>
      <c r="F49" s="451"/>
      <c r="G49" s="451"/>
      <c r="H49" s="452"/>
    </row>
    <row r="50" spans="2:9" ht="15" customHeight="1">
      <c r="B50" s="453"/>
      <c r="C50" s="454"/>
      <c r="D50" s="454"/>
      <c r="E50" s="455"/>
      <c r="F50" s="455"/>
      <c r="G50" s="455"/>
      <c r="H50" s="425"/>
    </row>
    <row r="51" spans="2:9" ht="15" customHeight="1">
      <c r="B51" s="453"/>
      <c r="C51" s="454"/>
      <c r="D51" s="454"/>
      <c r="E51" s="455"/>
      <c r="F51" s="455"/>
      <c r="G51" s="455"/>
      <c r="H51" s="425"/>
    </row>
    <row r="52" spans="2:9" ht="15" customHeight="1">
      <c r="B52" s="453"/>
      <c r="C52" s="454"/>
      <c r="D52" s="454"/>
      <c r="E52" s="455"/>
      <c r="F52" s="455"/>
      <c r="G52" s="455"/>
      <c r="H52" s="425"/>
    </row>
    <row r="53" spans="2:9" ht="15" customHeight="1">
      <c r="B53" s="453"/>
      <c r="C53" s="454"/>
      <c r="D53" s="456"/>
      <c r="E53" s="457"/>
      <c r="F53" s="457"/>
      <c r="G53" s="457"/>
      <c r="H53" s="458"/>
      <c r="I53" s="403"/>
    </row>
    <row r="54" spans="2:9" ht="15" customHeight="1">
      <c r="B54" s="453"/>
      <c r="C54" s="454"/>
      <c r="D54" s="454"/>
      <c r="E54" s="455"/>
      <c r="F54" s="455"/>
      <c r="G54" s="455"/>
      <c r="H54" s="425"/>
    </row>
    <row r="55" spans="2:9" ht="15" customHeight="1">
      <c r="B55" s="453"/>
      <c r="C55" s="454"/>
      <c r="D55" s="454"/>
      <c r="E55" s="455"/>
      <c r="F55" s="455"/>
      <c r="G55" s="455"/>
      <c r="H55" s="425"/>
    </row>
    <row r="56" spans="2:9" ht="15" customHeight="1">
      <c r="B56" s="454"/>
      <c r="C56" s="459"/>
      <c r="D56" s="459"/>
      <c r="E56" s="460"/>
      <c r="F56" s="460"/>
      <c r="G56" s="460"/>
      <c r="H56" s="419"/>
    </row>
    <row r="57" spans="2:9" ht="15" customHeight="1">
      <c r="B57" s="454"/>
      <c r="C57" s="459"/>
      <c r="D57" s="459"/>
      <c r="E57" s="460"/>
      <c r="F57" s="460"/>
      <c r="G57" s="460"/>
      <c r="H57" s="41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7"/>
  <sheetViews>
    <sheetView workbookViewId="0">
      <selection activeCell="E29" sqref="E29"/>
    </sheetView>
  </sheetViews>
  <sheetFormatPr defaultRowHeight="12.75"/>
  <cols>
    <col min="1" max="1" width="9.140625" style="154"/>
    <col min="2" max="2" width="4.7109375" style="154" customWidth="1"/>
    <col min="3" max="3" width="30" style="154" bestFit="1" customWidth="1"/>
    <col min="4" max="8" width="10.7109375" style="154" customWidth="1"/>
    <col min="9" max="16384" width="9.140625" style="154"/>
  </cols>
  <sheetData>
    <row r="1" spans="2:8">
      <c r="B1" s="1647" t="s">
        <v>475</v>
      </c>
      <c r="C1" s="1647"/>
      <c r="D1" s="1647"/>
      <c r="E1" s="1647"/>
      <c r="F1" s="1647"/>
      <c r="G1" s="1647"/>
      <c r="H1" s="1647"/>
    </row>
    <row r="2" spans="2:8" ht="15" customHeight="1">
      <c r="B2" s="1663" t="s">
        <v>16</v>
      </c>
      <c r="C2" s="1663"/>
      <c r="D2" s="1663"/>
      <c r="E2" s="1663"/>
      <c r="F2" s="1663"/>
      <c r="G2" s="1663"/>
      <c r="H2" s="1663"/>
    </row>
    <row r="3" spans="2:8" ht="15" customHeight="1" thickBot="1">
      <c r="B3" s="1664" t="s">
        <v>55</v>
      </c>
      <c r="C3" s="1664"/>
      <c r="D3" s="1664"/>
      <c r="E3" s="1664"/>
      <c r="F3" s="1664"/>
      <c r="G3" s="1664"/>
      <c r="H3" s="1664"/>
    </row>
    <row r="4" spans="2:8" ht="15" customHeight="1" thickTop="1">
      <c r="B4" s="461"/>
      <c r="C4" s="462"/>
      <c r="D4" s="1665" t="str">
        <f>'X-India'!D4:F4</f>
        <v>Seven Months</v>
      </c>
      <c r="E4" s="1665"/>
      <c r="F4" s="1665"/>
      <c r="G4" s="1666" t="s">
        <v>184</v>
      </c>
      <c r="H4" s="1667"/>
    </row>
    <row r="5" spans="2:8" ht="15" customHeight="1">
      <c r="B5" s="463"/>
      <c r="C5" s="464"/>
      <c r="D5" s="465" t="s">
        <v>52</v>
      </c>
      <c r="E5" s="465" t="s">
        <v>53</v>
      </c>
      <c r="F5" s="465" t="s">
        <v>80</v>
      </c>
      <c r="G5" s="465" t="s">
        <v>53</v>
      </c>
      <c r="H5" s="466" t="s">
        <v>80</v>
      </c>
    </row>
    <row r="6" spans="2:8" ht="15" customHeight="1">
      <c r="B6" s="467"/>
      <c r="C6" s="468" t="s">
        <v>312</v>
      </c>
      <c r="D6" s="469">
        <v>70222.476466000007</v>
      </c>
      <c r="E6" s="469">
        <v>71882.637826999984</v>
      </c>
      <c r="F6" s="469">
        <v>62554.129120999991</v>
      </c>
      <c r="G6" s="470">
        <v>2.3641452773369309</v>
      </c>
      <c r="H6" s="471">
        <v>-12.9774156708758</v>
      </c>
    </row>
    <row r="7" spans="2:8" ht="15" customHeight="1">
      <c r="B7" s="472">
        <v>1</v>
      </c>
      <c r="C7" s="473" t="s">
        <v>476</v>
      </c>
      <c r="D7" s="474">
        <v>1188.194573</v>
      </c>
      <c r="E7" s="474">
        <v>6766.0573860000004</v>
      </c>
      <c r="F7" s="474">
        <v>2244.3056270000002</v>
      </c>
      <c r="G7" s="475">
        <v>469.44018595513319</v>
      </c>
      <c r="H7" s="476">
        <v>-66.82993508680832</v>
      </c>
    </row>
    <row r="8" spans="2:8" ht="15" customHeight="1">
      <c r="B8" s="472">
        <v>2</v>
      </c>
      <c r="C8" s="473" t="s">
        <v>441</v>
      </c>
      <c r="D8" s="474">
        <v>11.900218000000001</v>
      </c>
      <c r="E8" s="474">
        <v>21.355720999999999</v>
      </c>
      <c r="F8" s="474">
        <v>25.371281</v>
      </c>
      <c r="G8" s="475">
        <v>79.456552812729967</v>
      </c>
      <c r="H8" s="476">
        <v>18.803205005347294</v>
      </c>
    </row>
    <row r="9" spans="2:8" ht="15" customHeight="1">
      <c r="B9" s="472">
        <v>3</v>
      </c>
      <c r="C9" s="473" t="s">
        <v>477</v>
      </c>
      <c r="D9" s="474">
        <v>4465.0815039999998</v>
      </c>
      <c r="E9" s="474">
        <v>1546.577029</v>
      </c>
      <c r="F9" s="474">
        <v>1079.457408</v>
      </c>
      <c r="G9" s="475">
        <v>-65.362848861448242</v>
      </c>
      <c r="H9" s="476">
        <v>-30.203450086287305</v>
      </c>
    </row>
    <row r="10" spans="2:8" ht="15" customHeight="1">
      <c r="B10" s="472">
        <v>4</v>
      </c>
      <c r="C10" s="473" t="s">
        <v>478</v>
      </c>
      <c r="D10" s="474">
        <v>3.0571209999999995</v>
      </c>
      <c r="E10" s="474">
        <v>1.3415010000000001</v>
      </c>
      <c r="F10" s="474">
        <v>2.2247819999999998</v>
      </c>
      <c r="G10" s="475">
        <v>-56.11881243823845</v>
      </c>
      <c r="H10" s="476">
        <v>65.842738842535312</v>
      </c>
    </row>
    <row r="11" spans="2:8" ht="15" customHeight="1">
      <c r="B11" s="472">
        <v>5</v>
      </c>
      <c r="C11" s="473" t="s">
        <v>442</v>
      </c>
      <c r="D11" s="474">
        <v>458.91180300000008</v>
      </c>
      <c r="E11" s="474">
        <v>325.44323900000001</v>
      </c>
      <c r="F11" s="474">
        <v>142.82504399999999</v>
      </c>
      <c r="G11" s="475">
        <v>-29.083706962315816</v>
      </c>
      <c r="H11" s="476">
        <v>-56.113685311496056</v>
      </c>
    </row>
    <row r="12" spans="2:8" ht="15" customHeight="1">
      <c r="B12" s="472">
        <v>6</v>
      </c>
      <c r="C12" s="473" t="s">
        <v>407</v>
      </c>
      <c r="D12" s="474">
        <v>1381.9390060000001</v>
      </c>
      <c r="E12" s="474">
        <v>642.82485700000007</v>
      </c>
      <c r="F12" s="474">
        <v>2.6745000000000001E-2</v>
      </c>
      <c r="G12" s="475">
        <v>-53.483847390584472</v>
      </c>
      <c r="H12" s="476">
        <v>-99.995839457714069</v>
      </c>
    </row>
    <row r="13" spans="2:8" ht="15" customHeight="1">
      <c r="B13" s="472">
        <v>7</v>
      </c>
      <c r="C13" s="473" t="s">
        <v>479</v>
      </c>
      <c r="D13" s="474">
        <v>13.446674</v>
      </c>
      <c r="E13" s="474">
        <v>20.933932999999996</v>
      </c>
      <c r="F13" s="474">
        <v>24.109455000000001</v>
      </c>
      <c r="G13" s="475">
        <v>55.681122335530688</v>
      </c>
      <c r="H13" s="476">
        <v>15.169256536743504</v>
      </c>
    </row>
    <row r="14" spans="2:8" ht="15" customHeight="1">
      <c r="B14" s="472">
        <v>8</v>
      </c>
      <c r="C14" s="473" t="s">
        <v>480</v>
      </c>
      <c r="D14" s="474">
        <v>19.157969999999999</v>
      </c>
      <c r="E14" s="474">
        <v>15.119484</v>
      </c>
      <c r="F14" s="474">
        <v>16.290175000000001</v>
      </c>
      <c r="G14" s="475">
        <v>-21.079926526662263</v>
      </c>
      <c r="H14" s="476">
        <v>7.7429295867504493</v>
      </c>
    </row>
    <row r="15" spans="2:8" ht="15" customHeight="1">
      <c r="B15" s="472">
        <v>9</v>
      </c>
      <c r="C15" s="473" t="s">
        <v>481</v>
      </c>
      <c r="D15" s="474">
        <v>6.8936800000000007</v>
      </c>
      <c r="E15" s="474">
        <v>24.422675999999999</v>
      </c>
      <c r="F15" s="474">
        <v>14.388888</v>
      </c>
      <c r="G15" s="475">
        <v>254.27632266075591</v>
      </c>
      <c r="H15" s="476">
        <v>-41.083900879657911</v>
      </c>
    </row>
    <row r="16" spans="2:8" ht="15" customHeight="1">
      <c r="B16" s="472">
        <v>10</v>
      </c>
      <c r="C16" s="473" t="s">
        <v>482</v>
      </c>
      <c r="D16" s="474">
        <v>679.4242549999999</v>
      </c>
      <c r="E16" s="474">
        <v>915.96973400000002</v>
      </c>
      <c r="F16" s="474">
        <v>659.34058400000004</v>
      </c>
      <c r="G16" s="475">
        <v>34.81557763933526</v>
      </c>
      <c r="H16" s="476">
        <v>-28.017208481257526</v>
      </c>
    </row>
    <row r="17" spans="2:8" ht="15" customHeight="1">
      <c r="B17" s="472">
        <v>11</v>
      </c>
      <c r="C17" s="473" t="s">
        <v>483</v>
      </c>
      <c r="D17" s="474">
        <v>1937.400985</v>
      </c>
      <c r="E17" s="474">
        <v>1925.6759689999999</v>
      </c>
      <c r="F17" s="474">
        <v>929.75151299999993</v>
      </c>
      <c r="G17" s="475">
        <v>-0.60519304422672349</v>
      </c>
      <c r="H17" s="476">
        <v>-51.718174398633735</v>
      </c>
    </row>
    <row r="18" spans="2:8" ht="15" customHeight="1">
      <c r="B18" s="472">
        <v>12</v>
      </c>
      <c r="C18" s="473" t="s">
        <v>444</v>
      </c>
      <c r="D18" s="474">
        <v>506.54127100000005</v>
      </c>
      <c r="E18" s="474">
        <v>610.60535900000002</v>
      </c>
      <c r="F18" s="474">
        <v>477.06291500000003</v>
      </c>
      <c r="G18" s="475">
        <v>20.544049213316711</v>
      </c>
      <c r="H18" s="476">
        <v>-21.870499829661654</v>
      </c>
    </row>
    <row r="19" spans="2:8" ht="15" customHeight="1">
      <c r="B19" s="472">
        <v>13</v>
      </c>
      <c r="C19" s="473" t="s">
        <v>484</v>
      </c>
      <c r="D19" s="474">
        <v>3.5932789999999999</v>
      </c>
      <c r="E19" s="474">
        <v>10.007018</v>
      </c>
      <c r="F19" s="474">
        <v>9.6951530000000012</v>
      </c>
      <c r="G19" s="475">
        <v>178.49265253268675</v>
      </c>
      <c r="H19" s="476">
        <v>-3.1164628663603793</v>
      </c>
    </row>
    <row r="20" spans="2:8" ht="15" customHeight="1">
      <c r="B20" s="472">
        <v>14</v>
      </c>
      <c r="C20" s="473" t="s">
        <v>485</v>
      </c>
      <c r="D20" s="474">
        <v>2271.3304019999996</v>
      </c>
      <c r="E20" s="474">
        <v>3047.152427</v>
      </c>
      <c r="F20" s="474">
        <v>1501.7952</v>
      </c>
      <c r="G20" s="475">
        <v>34.157162882020913</v>
      </c>
      <c r="H20" s="476">
        <v>-50.714798948257531</v>
      </c>
    </row>
    <row r="21" spans="2:8" ht="15" customHeight="1">
      <c r="B21" s="472">
        <v>15</v>
      </c>
      <c r="C21" s="473" t="s">
        <v>486</v>
      </c>
      <c r="D21" s="474">
        <v>9912.0478550000007</v>
      </c>
      <c r="E21" s="474">
        <v>7345.081177</v>
      </c>
      <c r="F21" s="474">
        <v>6163.1391010000007</v>
      </c>
      <c r="G21" s="475">
        <v>-25.897440322638559</v>
      </c>
      <c r="H21" s="476">
        <v>-16.091613523633612</v>
      </c>
    </row>
    <row r="22" spans="2:8" ht="15" customHeight="1">
      <c r="B22" s="472">
        <v>16</v>
      </c>
      <c r="C22" s="473" t="s">
        <v>487</v>
      </c>
      <c r="D22" s="474">
        <v>0.39461000000000002</v>
      </c>
      <c r="E22" s="474">
        <v>0</v>
      </c>
      <c r="F22" s="474">
        <v>0.13452800000000001</v>
      </c>
      <c r="G22" s="475">
        <v>-100</v>
      </c>
      <c r="H22" s="477" t="s">
        <v>120</v>
      </c>
    </row>
    <row r="23" spans="2:8" ht="15" customHeight="1">
      <c r="B23" s="472">
        <v>17</v>
      </c>
      <c r="C23" s="473" t="s">
        <v>488</v>
      </c>
      <c r="D23" s="474">
        <v>1.8453580000000001</v>
      </c>
      <c r="E23" s="474">
        <v>2.159068</v>
      </c>
      <c r="F23" s="474">
        <v>2.5687789999999997</v>
      </c>
      <c r="G23" s="475">
        <v>16.9999533965767</v>
      </c>
      <c r="H23" s="476">
        <v>18.97628976947459</v>
      </c>
    </row>
    <row r="24" spans="2:8" ht="15" customHeight="1">
      <c r="B24" s="472">
        <v>18</v>
      </c>
      <c r="C24" s="473" t="s">
        <v>489</v>
      </c>
      <c r="D24" s="474">
        <v>9.8525600000000004</v>
      </c>
      <c r="E24" s="474">
        <v>11.701572000000001</v>
      </c>
      <c r="F24" s="474">
        <v>13.175504999999999</v>
      </c>
      <c r="G24" s="475">
        <v>18.766817964062128</v>
      </c>
      <c r="H24" s="476">
        <v>12.59602555964274</v>
      </c>
    </row>
    <row r="25" spans="2:8" ht="15" customHeight="1">
      <c r="B25" s="472">
        <v>19</v>
      </c>
      <c r="C25" s="473" t="s">
        <v>490</v>
      </c>
      <c r="D25" s="474">
        <v>855.45504999999991</v>
      </c>
      <c r="E25" s="474">
        <v>2425.3856900000001</v>
      </c>
      <c r="F25" s="474">
        <v>300.20234999999997</v>
      </c>
      <c r="G25" s="475">
        <v>183.51994532032984</v>
      </c>
      <c r="H25" s="476">
        <v>-87.622490260507803</v>
      </c>
    </row>
    <row r="26" spans="2:8" ht="15" customHeight="1">
      <c r="B26" s="472">
        <v>20</v>
      </c>
      <c r="C26" s="473" t="s">
        <v>445</v>
      </c>
      <c r="D26" s="474">
        <v>742.59890900000005</v>
      </c>
      <c r="E26" s="474">
        <v>855.53279399999985</v>
      </c>
      <c r="F26" s="474">
        <v>750.50224200000002</v>
      </c>
      <c r="G26" s="475">
        <v>15.207924982286741</v>
      </c>
      <c r="H26" s="476">
        <v>-12.27662489814503</v>
      </c>
    </row>
    <row r="27" spans="2:8" ht="15" customHeight="1">
      <c r="B27" s="472">
        <v>21</v>
      </c>
      <c r="C27" s="473" t="s">
        <v>446</v>
      </c>
      <c r="D27" s="474">
        <v>6.9074470000000003</v>
      </c>
      <c r="E27" s="474">
        <v>9.1057579999999998</v>
      </c>
      <c r="F27" s="474">
        <v>9.3558489999999992</v>
      </c>
      <c r="G27" s="475">
        <v>31.825231521863259</v>
      </c>
      <c r="H27" s="476">
        <v>2.7465148974967093</v>
      </c>
    </row>
    <row r="28" spans="2:8" ht="15" customHeight="1">
      <c r="B28" s="472">
        <v>22</v>
      </c>
      <c r="C28" s="473" t="s">
        <v>491</v>
      </c>
      <c r="D28" s="474">
        <v>9.5158970000000007</v>
      </c>
      <c r="E28" s="474">
        <v>7.2212120000000004</v>
      </c>
      <c r="F28" s="474">
        <v>4.6088259999999996</v>
      </c>
      <c r="G28" s="475">
        <v>-24.114226961472994</v>
      </c>
      <c r="H28" s="476">
        <v>-36.176558727260755</v>
      </c>
    </row>
    <row r="29" spans="2:8" ht="15" customHeight="1">
      <c r="B29" s="472">
        <v>23</v>
      </c>
      <c r="C29" s="473" t="s">
        <v>492</v>
      </c>
      <c r="D29" s="474">
        <v>3.0004689999999998</v>
      </c>
      <c r="E29" s="474">
        <v>1.9618929999999999</v>
      </c>
      <c r="F29" s="474">
        <v>0.41161700000000001</v>
      </c>
      <c r="G29" s="475">
        <v>-34.613788711031518</v>
      </c>
      <c r="H29" s="476">
        <v>-79.019396062884169</v>
      </c>
    </row>
    <row r="30" spans="2:8" ht="15" customHeight="1">
      <c r="B30" s="472">
        <v>24</v>
      </c>
      <c r="C30" s="473" t="s">
        <v>448</v>
      </c>
      <c r="D30" s="474">
        <v>122.00199899999998</v>
      </c>
      <c r="E30" s="474">
        <v>123.10008599999999</v>
      </c>
      <c r="F30" s="474">
        <v>45.073537999999999</v>
      </c>
      <c r="G30" s="475">
        <v>0.90005656382730592</v>
      </c>
      <c r="H30" s="476">
        <v>-63.384641339730663</v>
      </c>
    </row>
    <row r="31" spans="2:8" ht="15" customHeight="1">
      <c r="B31" s="472">
        <v>25</v>
      </c>
      <c r="C31" s="473" t="s">
        <v>493</v>
      </c>
      <c r="D31" s="474">
        <v>14973.525188999998</v>
      </c>
      <c r="E31" s="474">
        <v>1849.2144970000004</v>
      </c>
      <c r="F31" s="474">
        <v>12847.197625000001</v>
      </c>
      <c r="G31" s="475">
        <v>-87.650105945936573</v>
      </c>
      <c r="H31" s="476">
        <v>594.73809803255062</v>
      </c>
    </row>
    <row r="32" spans="2:8" ht="15" customHeight="1">
      <c r="B32" s="472">
        <v>26</v>
      </c>
      <c r="C32" s="473" t="s">
        <v>417</v>
      </c>
      <c r="D32" s="474">
        <v>25.376729000000001</v>
      </c>
      <c r="E32" s="474">
        <v>40.835396000000003</v>
      </c>
      <c r="F32" s="474">
        <v>46.389603999999999</v>
      </c>
      <c r="G32" s="475">
        <v>60.916704434208214</v>
      </c>
      <c r="H32" s="476">
        <v>13.601454973033668</v>
      </c>
    </row>
    <row r="33" spans="2:8" ht="15" customHeight="1">
      <c r="B33" s="472">
        <v>27</v>
      </c>
      <c r="C33" s="473" t="s">
        <v>404</v>
      </c>
      <c r="D33" s="474">
        <v>0</v>
      </c>
      <c r="E33" s="474">
        <v>0</v>
      </c>
      <c r="F33" s="474">
        <v>0</v>
      </c>
      <c r="G33" s="475" t="s">
        <v>120</v>
      </c>
      <c r="H33" s="476" t="s">
        <v>120</v>
      </c>
    </row>
    <row r="34" spans="2:8" ht="15" customHeight="1">
      <c r="B34" s="472">
        <v>28</v>
      </c>
      <c r="C34" s="473" t="s">
        <v>494</v>
      </c>
      <c r="D34" s="474">
        <v>4.4209999999999996E-3</v>
      </c>
      <c r="E34" s="474">
        <v>41.078621000000005</v>
      </c>
      <c r="F34" s="474">
        <v>1.198458</v>
      </c>
      <c r="G34" s="475" t="s">
        <v>120</v>
      </c>
      <c r="H34" s="476">
        <v>-97.082526212357521</v>
      </c>
    </row>
    <row r="35" spans="2:8" ht="15" customHeight="1">
      <c r="B35" s="472">
        <v>29</v>
      </c>
      <c r="C35" s="473" t="s">
        <v>449</v>
      </c>
      <c r="D35" s="474">
        <v>2264.4835160000002</v>
      </c>
      <c r="E35" s="474">
        <v>2587.6349679999998</v>
      </c>
      <c r="F35" s="474">
        <v>2431.0871400000001</v>
      </c>
      <c r="G35" s="475">
        <v>14.27042633416103</v>
      </c>
      <c r="H35" s="476">
        <v>-6.0498420347517907</v>
      </c>
    </row>
    <row r="36" spans="2:8" ht="15" customHeight="1">
      <c r="B36" s="472">
        <v>30</v>
      </c>
      <c r="C36" s="473" t="s">
        <v>418</v>
      </c>
      <c r="D36" s="474">
        <v>1498.2506970000002</v>
      </c>
      <c r="E36" s="474">
        <v>1487.4800070000001</v>
      </c>
      <c r="F36" s="474">
        <v>7144.7599190000001</v>
      </c>
      <c r="G36" s="475">
        <v>-0.71888436438352699</v>
      </c>
      <c r="H36" s="476">
        <v>380.32645046502466</v>
      </c>
    </row>
    <row r="37" spans="2:8" ht="15" customHeight="1">
      <c r="B37" s="472">
        <v>31</v>
      </c>
      <c r="C37" s="473" t="s">
        <v>451</v>
      </c>
      <c r="D37" s="474">
        <v>222.092254</v>
      </c>
      <c r="E37" s="474">
        <v>260.88747999999998</v>
      </c>
      <c r="F37" s="474">
        <v>277.23938499999997</v>
      </c>
      <c r="G37" s="475">
        <v>17.468068021859054</v>
      </c>
      <c r="H37" s="476">
        <v>6.2677998192937281</v>
      </c>
    </row>
    <row r="38" spans="2:8" ht="15" customHeight="1">
      <c r="B38" s="472">
        <v>32</v>
      </c>
      <c r="C38" s="473" t="s">
        <v>495</v>
      </c>
      <c r="D38" s="474">
        <v>2624.861476</v>
      </c>
      <c r="E38" s="474">
        <v>3159.308419</v>
      </c>
      <c r="F38" s="474">
        <v>3029.4757</v>
      </c>
      <c r="G38" s="475">
        <v>20.36095801194196</v>
      </c>
      <c r="H38" s="476">
        <v>-4.1095297381917248</v>
      </c>
    </row>
    <row r="39" spans="2:8" ht="15" customHeight="1">
      <c r="B39" s="472">
        <v>33</v>
      </c>
      <c r="C39" s="473" t="s">
        <v>453</v>
      </c>
      <c r="D39" s="474">
        <v>1766.792614</v>
      </c>
      <c r="E39" s="474">
        <v>600.99171000000001</v>
      </c>
      <c r="F39" s="474">
        <v>332.01671099999999</v>
      </c>
      <c r="G39" s="475">
        <v>-65.984026351606644</v>
      </c>
      <c r="H39" s="476">
        <v>-44.755192879449204</v>
      </c>
    </row>
    <row r="40" spans="2:8" ht="15" customHeight="1">
      <c r="B40" s="472">
        <v>34</v>
      </c>
      <c r="C40" s="473" t="s">
        <v>496</v>
      </c>
      <c r="D40" s="474">
        <v>867.21730000000002</v>
      </c>
      <c r="E40" s="474">
        <v>1507.6290429999999</v>
      </c>
      <c r="F40" s="474">
        <v>791.32135900000003</v>
      </c>
      <c r="G40" s="475">
        <v>73.846744408811929</v>
      </c>
      <c r="H40" s="476">
        <v>-47.512197203009165</v>
      </c>
    </row>
    <row r="41" spans="2:8" ht="15" customHeight="1">
      <c r="B41" s="472">
        <v>35</v>
      </c>
      <c r="C41" s="473" t="s">
        <v>497</v>
      </c>
      <c r="D41" s="474">
        <v>263.02802400000002</v>
      </c>
      <c r="E41" s="474">
        <v>315.77189899999996</v>
      </c>
      <c r="F41" s="474">
        <v>328.47968800000001</v>
      </c>
      <c r="G41" s="475">
        <v>20.052568619076098</v>
      </c>
      <c r="H41" s="476">
        <v>4.0243571515526213</v>
      </c>
    </row>
    <row r="42" spans="2:8" ht="15" customHeight="1">
      <c r="B42" s="472">
        <v>36</v>
      </c>
      <c r="C42" s="473" t="s">
        <v>454</v>
      </c>
      <c r="D42" s="474">
        <v>42.89246</v>
      </c>
      <c r="E42" s="474">
        <v>76.933673999999996</v>
      </c>
      <c r="F42" s="474">
        <v>15.376101</v>
      </c>
      <c r="G42" s="475">
        <v>79.364098025620336</v>
      </c>
      <c r="H42" s="476">
        <v>-80.013822035848705</v>
      </c>
    </row>
    <row r="43" spans="2:8" ht="15" customHeight="1">
      <c r="B43" s="472">
        <v>37</v>
      </c>
      <c r="C43" s="473" t="s">
        <v>422</v>
      </c>
      <c r="D43" s="474">
        <v>654.60397899999998</v>
      </c>
      <c r="E43" s="474">
        <v>1228.7248540000001</v>
      </c>
      <c r="F43" s="474">
        <v>898.46900199999993</v>
      </c>
      <c r="G43" s="475">
        <v>87.705069540984283</v>
      </c>
      <c r="H43" s="476">
        <v>-26.877933731451989</v>
      </c>
    </row>
    <row r="44" spans="2:8" ht="15" customHeight="1">
      <c r="B44" s="472">
        <v>38</v>
      </c>
      <c r="C44" s="473" t="s">
        <v>498</v>
      </c>
      <c r="D44" s="474">
        <v>22.679317999999999</v>
      </c>
      <c r="E44" s="474">
        <v>150.29548700000001</v>
      </c>
      <c r="F44" s="474">
        <v>121.16390500000001</v>
      </c>
      <c r="G44" s="475">
        <v>562.69844181381472</v>
      </c>
      <c r="H44" s="476">
        <v>-19.38287208850123</v>
      </c>
    </row>
    <row r="45" spans="2:8" ht="15" customHeight="1">
      <c r="B45" s="472">
        <v>39</v>
      </c>
      <c r="C45" s="473" t="s">
        <v>499</v>
      </c>
      <c r="D45" s="474">
        <v>3745.397966</v>
      </c>
      <c r="E45" s="474">
        <v>4090.7406900000001</v>
      </c>
      <c r="F45" s="474">
        <v>4392.3137580000002</v>
      </c>
      <c r="G45" s="475">
        <v>9.2204547323129447</v>
      </c>
      <c r="H45" s="476">
        <v>7.3720895762767071</v>
      </c>
    </row>
    <row r="46" spans="2:8" ht="15" customHeight="1">
      <c r="B46" s="472">
        <v>40</v>
      </c>
      <c r="C46" s="473" t="s">
        <v>500</v>
      </c>
      <c r="D46" s="474">
        <v>68.052231000000006</v>
      </c>
      <c r="E46" s="474">
        <v>337.45238700000004</v>
      </c>
      <c r="F46" s="474">
        <v>76.567078999999993</v>
      </c>
      <c r="G46" s="475">
        <v>395.87262906928061</v>
      </c>
      <c r="H46" s="476">
        <v>-77.310257105989891</v>
      </c>
    </row>
    <row r="47" spans="2:8" ht="15" customHeight="1">
      <c r="B47" s="472">
        <v>41</v>
      </c>
      <c r="C47" s="473" t="s">
        <v>457</v>
      </c>
      <c r="D47" s="474">
        <v>7.2714060000000007</v>
      </c>
      <c r="E47" s="474">
        <v>17.120677999999998</v>
      </c>
      <c r="F47" s="474">
        <v>2.0325359999999999</v>
      </c>
      <c r="G47" s="475">
        <v>135.45209825995133</v>
      </c>
      <c r="H47" s="476">
        <v>-88.128180437713979</v>
      </c>
    </row>
    <row r="48" spans="2:8" ht="15" customHeight="1">
      <c r="B48" s="472">
        <v>42</v>
      </c>
      <c r="C48" s="473" t="s">
        <v>458</v>
      </c>
      <c r="D48" s="474">
        <v>435.03228200000001</v>
      </c>
      <c r="E48" s="474">
        <v>473.17785000000003</v>
      </c>
      <c r="F48" s="474">
        <v>400.07193299999994</v>
      </c>
      <c r="G48" s="475">
        <v>8.7684453725206595</v>
      </c>
      <c r="H48" s="476">
        <v>-15.449987145425354</v>
      </c>
    </row>
    <row r="49" spans="2:8" ht="15" customHeight="1">
      <c r="B49" s="472">
        <v>43</v>
      </c>
      <c r="C49" s="473" t="s">
        <v>378</v>
      </c>
      <c r="D49" s="474">
        <v>270.93419900000004</v>
      </c>
      <c r="E49" s="474">
        <v>438.88871</v>
      </c>
      <c r="F49" s="474">
        <v>934.40169400000002</v>
      </c>
      <c r="G49" s="475">
        <v>61.990886207761463</v>
      </c>
      <c r="H49" s="476">
        <v>112.90173857513901</v>
      </c>
    </row>
    <row r="50" spans="2:8" ht="15" customHeight="1">
      <c r="B50" s="472">
        <v>44</v>
      </c>
      <c r="C50" s="473" t="s">
        <v>501</v>
      </c>
      <c r="D50" s="474">
        <v>64.323005000000009</v>
      </c>
      <c r="E50" s="474">
        <v>102.19635299999999</v>
      </c>
      <c r="F50" s="474">
        <v>126.22561899999999</v>
      </c>
      <c r="G50" s="475">
        <v>58.879941943010863</v>
      </c>
      <c r="H50" s="476">
        <v>23.51284101106819</v>
      </c>
    </row>
    <row r="51" spans="2:8" ht="15" customHeight="1">
      <c r="B51" s="472">
        <v>45</v>
      </c>
      <c r="C51" s="473" t="s">
        <v>502</v>
      </c>
      <c r="D51" s="474">
        <v>6206.5186610000001</v>
      </c>
      <c r="E51" s="474">
        <v>14526.307021999999</v>
      </c>
      <c r="F51" s="474">
        <v>4713.5167599999995</v>
      </c>
      <c r="G51" s="475">
        <v>134.04919594102219</v>
      </c>
      <c r="H51" s="476">
        <v>-67.551857792476724</v>
      </c>
    </row>
    <row r="52" spans="2:8" ht="15" customHeight="1">
      <c r="B52" s="472">
        <v>46</v>
      </c>
      <c r="C52" s="473" t="s">
        <v>503</v>
      </c>
      <c r="D52" s="474">
        <v>132.40222299999999</v>
      </c>
      <c r="E52" s="474">
        <v>211.239397</v>
      </c>
      <c r="F52" s="474">
        <v>91.991859000000005</v>
      </c>
      <c r="G52" s="475">
        <v>59.543693613059673</v>
      </c>
      <c r="H52" s="476">
        <v>-56.451372089459241</v>
      </c>
    </row>
    <row r="53" spans="2:8" ht="15" customHeight="1">
      <c r="B53" s="472">
        <v>47</v>
      </c>
      <c r="C53" s="473" t="s">
        <v>462</v>
      </c>
      <c r="D53" s="474">
        <v>2.0138410000000002</v>
      </c>
      <c r="E53" s="474">
        <v>1.880808</v>
      </c>
      <c r="F53" s="474">
        <v>14.930265</v>
      </c>
      <c r="G53" s="475">
        <v>-6.6059336362701941</v>
      </c>
      <c r="H53" s="476">
        <v>693.8218574144729</v>
      </c>
    </row>
    <row r="54" spans="2:8" ht="15" customHeight="1">
      <c r="B54" s="472">
        <v>48</v>
      </c>
      <c r="C54" s="473" t="s">
        <v>463</v>
      </c>
      <c r="D54" s="474">
        <v>445.60634400000004</v>
      </c>
      <c r="E54" s="474">
        <v>478.04486500000007</v>
      </c>
      <c r="F54" s="474">
        <v>344.66789800000004</v>
      </c>
      <c r="G54" s="475">
        <v>7.2796362611929197</v>
      </c>
      <c r="H54" s="476">
        <v>-27.9005124341206</v>
      </c>
    </row>
    <row r="55" spans="2:8" ht="15" customHeight="1">
      <c r="B55" s="472">
        <v>49</v>
      </c>
      <c r="C55" s="473" t="s">
        <v>504</v>
      </c>
      <c r="D55" s="474">
        <v>91.649953999999994</v>
      </c>
      <c r="E55" s="474">
        <v>99.779250999999988</v>
      </c>
      <c r="F55" s="474">
        <v>79.869771000000014</v>
      </c>
      <c r="G55" s="475">
        <v>8.869941167673673</v>
      </c>
      <c r="H55" s="476">
        <v>-19.953527211784717</v>
      </c>
    </row>
    <row r="56" spans="2:8" ht="15" customHeight="1">
      <c r="B56" s="472">
        <v>50</v>
      </c>
      <c r="C56" s="473" t="s">
        <v>505</v>
      </c>
      <c r="D56" s="474">
        <v>253.25940400000002</v>
      </c>
      <c r="E56" s="474">
        <v>321.99315799999999</v>
      </c>
      <c r="F56" s="474">
        <v>249.44921700000003</v>
      </c>
      <c r="G56" s="475">
        <v>27.139665068468673</v>
      </c>
      <c r="H56" s="476">
        <v>-22.529652943743599</v>
      </c>
    </row>
    <row r="57" spans="2:8" ht="15" customHeight="1">
      <c r="B57" s="472">
        <v>51</v>
      </c>
      <c r="C57" s="473" t="s">
        <v>506</v>
      </c>
      <c r="D57" s="474">
        <v>1679.3578639999998</v>
      </c>
      <c r="E57" s="474">
        <v>2415.2967289999997</v>
      </c>
      <c r="F57" s="474">
        <v>2281.9303599999998</v>
      </c>
      <c r="G57" s="475">
        <v>43.822634875874201</v>
      </c>
      <c r="H57" s="476">
        <v>-5.5217384844973907</v>
      </c>
    </row>
    <row r="58" spans="2:8" ht="15" customHeight="1">
      <c r="B58" s="472">
        <v>52</v>
      </c>
      <c r="C58" s="473" t="s">
        <v>507</v>
      </c>
      <c r="D58" s="474">
        <v>92.565191000000013</v>
      </c>
      <c r="E58" s="474">
        <v>185.82016300000004</v>
      </c>
      <c r="F58" s="474">
        <v>54.542640000000006</v>
      </c>
      <c r="G58" s="475">
        <v>100.74518400766874</v>
      </c>
      <c r="H58" s="476">
        <v>-70.647620193939872</v>
      </c>
    </row>
    <row r="59" spans="2:8" ht="15" customHeight="1">
      <c r="B59" s="472">
        <v>53</v>
      </c>
      <c r="C59" s="473" t="s">
        <v>508</v>
      </c>
      <c r="D59" s="474">
        <v>101.01009900000001</v>
      </c>
      <c r="E59" s="474">
        <v>71.056232000000008</v>
      </c>
      <c r="F59" s="474">
        <v>64.959793000000005</v>
      </c>
      <c r="G59" s="475">
        <v>-29.654328920121145</v>
      </c>
      <c r="H59" s="476">
        <v>-8.5797386498062593</v>
      </c>
    </row>
    <row r="60" spans="2:8" ht="15" customHeight="1">
      <c r="B60" s="472">
        <v>54</v>
      </c>
      <c r="C60" s="473" t="s">
        <v>433</v>
      </c>
      <c r="D60" s="474">
        <v>561.66094600000008</v>
      </c>
      <c r="E60" s="474">
        <v>595.46840600000007</v>
      </c>
      <c r="F60" s="474">
        <v>339.183829</v>
      </c>
      <c r="G60" s="475">
        <v>6.0191936506833343</v>
      </c>
      <c r="H60" s="476">
        <v>-43.039156136186349</v>
      </c>
    </row>
    <row r="61" spans="2:8" ht="15" customHeight="1">
      <c r="B61" s="472">
        <v>55</v>
      </c>
      <c r="C61" s="473" t="s">
        <v>509</v>
      </c>
      <c r="D61" s="474">
        <v>1137.475811</v>
      </c>
      <c r="E61" s="474">
        <v>1528.8454349999997</v>
      </c>
      <c r="F61" s="474">
        <v>1241.218192</v>
      </c>
      <c r="G61" s="475">
        <v>34.406852454816686</v>
      </c>
      <c r="H61" s="476">
        <v>-18.813363104949829</v>
      </c>
    </row>
    <row r="62" spans="2:8" ht="15" customHeight="1">
      <c r="B62" s="472">
        <v>56</v>
      </c>
      <c r="C62" s="473" t="s">
        <v>466</v>
      </c>
      <c r="D62" s="474">
        <v>42.898305000000001</v>
      </c>
      <c r="E62" s="474">
        <v>68.841977999999997</v>
      </c>
      <c r="F62" s="474">
        <v>38.540053</v>
      </c>
      <c r="G62" s="475">
        <v>60.477151719630854</v>
      </c>
      <c r="H62" s="476">
        <v>-44.016639091921498</v>
      </c>
    </row>
    <row r="63" spans="2:8" ht="15" customHeight="1">
      <c r="B63" s="472">
        <v>57</v>
      </c>
      <c r="C63" s="473" t="s">
        <v>467</v>
      </c>
      <c r="D63" s="474">
        <v>2399.7392920000002</v>
      </c>
      <c r="E63" s="474">
        <v>2735.5402989999998</v>
      </c>
      <c r="F63" s="474">
        <v>2123.0775720000001</v>
      </c>
      <c r="G63" s="475">
        <v>13.993228686110101</v>
      </c>
      <c r="H63" s="476">
        <v>-22.389095390913837</v>
      </c>
    </row>
    <row r="64" spans="2:8" ht="15" customHeight="1">
      <c r="B64" s="472">
        <v>58</v>
      </c>
      <c r="C64" s="473" t="s">
        <v>510</v>
      </c>
      <c r="D64" s="474">
        <v>209.05466899999999</v>
      </c>
      <c r="E64" s="474">
        <v>280.57905900000003</v>
      </c>
      <c r="F64" s="474">
        <v>270.32025299999998</v>
      </c>
      <c r="G64" s="475">
        <v>34.213246870846035</v>
      </c>
      <c r="H64" s="476">
        <v>-3.6562978137295943</v>
      </c>
    </row>
    <row r="65" spans="2:8" ht="15" customHeight="1">
      <c r="B65" s="472">
        <v>59</v>
      </c>
      <c r="C65" s="473" t="s">
        <v>511</v>
      </c>
      <c r="D65" s="474">
        <v>0.200659</v>
      </c>
      <c r="E65" s="474">
        <v>0.517239</v>
      </c>
      <c r="F65" s="474">
        <v>0.704399</v>
      </c>
      <c r="G65" s="475">
        <v>157.77014736443419</v>
      </c>
      <c r="H65" s="476">
        <v>36.184433115058994</v>
      </c>
    </row>
    <row r="66" spans="2:8" ht="15" customHeight="1">
      <c r="B66" s="472">
        <v>60</v>
      </c>
      <c r="C66" s="473" t="s">
        <v>469</v>
      </c>
      <c r="D66" s="474">
        <v>934.7728370000001</v>
      </c>
      <c r="E66" s="474">
        <v>1160.530962</v>
      </c>
      <c r="F66" s="474">
        <v>532.65313100000003</v>
      </c>
      <c r="G66" s="475">
        <v>24.151121648392532</v>
      </c>
      <c r="H66" s="476">
        <v>-54.102635048869985</v>
      </c>
    </row>
    <row r="67" spans="2:8" ht="15" customHeight="1">
      <c r="B67" s="472">
        <v>61</v>
      </c>
      <c r="C67" s="473" t="s">
        <v>512</v>
      </c>
      <c r="D67" s="474">
        <v>193.19026199999996</v>
      </c>
      <c r="E67" s="474">
        <v>240.59448399999999</v>
      </c>
      <c r="F67" s="474">
        <v>247.91989100000001</v>
      </c>
      <c r="G67" s="475">
        <v>24.537583576546965</v>
      </c>
      <c r="H67" s="476">
        <v>3.0447111164859422</v>
      </c>
    </row>
    <row r="68" spans="2:8" ht="15" customHeight="1">
      <c r="B68" s="472">
        <v>62</v>
      </c>
      <c r="C68" s="473" t="s">
        <v>472</v>
      </c>
      <c r="D68" s="474">
        <v>1041.7641959999999</v>
      </c>
      <c r="E68" s="474">
        <v>1186.5842169999999</v>
      </c>
      <c r="F68" s="474">
        <v>930.14687299999991</v>
      </c>
      <c r="G68" s="475">
        <v>13.901420451581743</v>
      </c>
      <c r="H68" s="476">
        <v>-21.611390099924108</v>
      </c>
    </row>
    <row r="69" spans="2:8" ht="15" customHeight="1">
      <c r="B69" s="472">
        <v>63</v>
      </c>
      <c r="C69" s="473" t="s">
        <v>513</v>
      </c>
      <c r="D69" s="474">
        <v>225.22935899999999</v>
      </c>
      <c r="E69" s="474">
        <v>209.51293200000001</v>
      </c>
      <c r="F69" s="474">
        <v>169.46444700000001</v>
      </c>
      <c r="G69" s="475">
        <v>-6.9779655147000597</v>
      </c>
      <c r="H69" s="476">
        <v>-19.115042025186298</v>
      </c>
    </row>
    <row r="70" spans="2:8" ht="15" customHeight="1">
      <c r="B70" s="472">
        <v>64</v>
      </c>
      <c r="C70" s="473" t="s">
        <v>514</v>
      </c>
      <c r="D70" s="474">
        <v>44.794587999999997</v>
      </c>
      <c r="E70" s="474">
        <v>143.10688500000001</v>
      </c>
      <c r="F70" s="474">
        <v>153.43759700000001</v>
      </c>
      <c r="G70" s="475">
        <v>219.47360471314084</v>
      </c>
      <c r="H70" s="476">
        <v>7.2188783928879445</v>
      </c>
    </row>
    <row r="71" spans="2:8" ht="15" customHeight="1">
      <c r="B71" s="478"/>
      <c r="C71" s="479" t="s">
        <v>364</v>
      </c>
      <c r="D71" s="480">
        <v>20170.857415999984</v>
      </c>
      <c r="E71" s="480">
        <v>28184.391397000014</v>
      </c>
      <c r="F71" s="480">
        <v>25103.806938999998</v>
      </c>
      <c r="G71" s="481">
        <v>39.728276372840298</v>
      </c>
      <c r="H71" s="471">
        <v>-10.930817751586957</v>
      </c>
    </row>
    <row r="72" spans="2:8" ht="15" customHeight="1" thickBot="1">
      <c r="B72" s="482"/>
      <c r="C72" s="483" t="s">
        <v>365</v>
      </c>
      <c r="D72" s="484">
        <v>90393.333881999992</v>
      </c>
      <c r="E72" s="484">
        <v>100067.029224</v>
      </c>
      <c r="F72" s="484">
        <v>87657.936060000007</v>
      </c>
      <c r="G72" s="485">
        <v>10.701779574396625</v>
      </c>
      <c r="H72" s="486">
        <v>-12.400980882745898</v>
      </c>
    </row>
    <row r="73" spans="2:8" ht="13.5" thickTop="1">
      <c r="B73" s="275" t="s">
        <v>367</v>
      </c>
    </row>
    <row r="75" spans="2:8">
      <c r="D75" s="487"/>
      <c r="E75" s="487"/>
      <c r="F75" s="487"/>
    </row>
    <row r="77" spans="2:8">
      <c r="D77" s="161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1:I33"/>
  <sheetViews>
    <sheetView workbookViewId="0">
      <selection activeCell="E29" sqref="E29"/>
    </sheetView>
  </sheetViews>
  <sheetFormatPr defaultRowHeight="15"/>
  <cols>
    <col min="2" max="2" width="27.28515625" customWidth="1"/>
    <col min="5" max="5" width="10.85546875" customWidth="1"/>
    <col min="6" max="7" width="9.28515625" bestFit="1" customWidth="1"/>
    <col min="8" max="8" width="10.85546875" customWidth="1"/>
  </cols>
  <sheetData>
    <row r="1" spans="2:8">
      <c r="B1" s="1647" t="s">
        <v>515</v>
      </c>
      <c r="C1" s="1647"/>
      <c r="D1" s="1647"/>
      <c r="E1" s="1647"/>
      <c r="F1" s="1647"/>
      <c r="G1" s="1647"/>
      <c r="H1" s="1647"/>
    </row>
    <row r="2" spans="2:8">
      <c r="B2" s="1668" t="s">
        <v>516</v>
      </c>
      <c r="C2" s="1668"/>
      <c r="D2" s="1668"/>
      <c r="E2" s="1668"/>
      <c r="F2" s="1668"/>
      <c r="G2" s="1668"/>
      <c r="H2" s="1668"/>
    </row>
    <row r="3" spans="2:8">
      <c r="B3" s="1669" t="s">
        <v>129</v>
      </c>
      <c r="C3" s="1669"/>
      <c r="D3" s="1669"/>
      <c r="E3" s="1669"/>
      <c r="F3" s="1669"/>
      <c r="G3" s="1669"/>
      <c r="H3" s="1669"/>
    </row>
    <row r="4" spans="2:8" ht="15.75" thickBot="1">
      <c r="B4" s="1670" t="s">
        <v>517</v>
      </c>
      <c r="C4" s="1670"/>
      <c r="D4" s="1670"/>
      <c r="E4" s="1670"/>
      <c r="F4" s="1670"/>
      <c r="G4" s="1670"/>
      <c r="H4" s="1670"/>
    </row>
    <row r="5" spans="2:8" ht="15.75" customHeight="1" thickTop="1">
      <c r="B5" s="1671" t="s">
        <v>518</v>
      </c>
      <c r="C5" s="1673" t="s">
        <v>519</v>
      </c>
      <c r="D5" s="1674"/>
      <c r="E5" s="1675" t="s">
        <v>520</v>
      </c>
      <c r="F5" s="1673" t="s">
        <v>521</v>
      </c>
      <c r="G5" s="1674"/>
      <c r="H5" s="1677" t="s">
        <v>520</v>
      </c>
    </row>
    <row r="6" spans="2:8" ht="15" customHeight="1">
      <c r="B6" s="1672"/>
      <c r="C6" s="488" t="s">
        <v>53</v>
      </c>
      <c r="D6" s="489" t="s">
        <v>54</v>
      </c>
      <c r="E6" s="1676"/>
      <c r="F6" s="489" t="s">
        <v>53</v>
      </c>
      <c r="G6" s="488" t="s">
        <v>54</v>
      </c>
      <c r="H6" s="1678"/>
    </row>
    <row r="7" spans="2:8">
      <c r="B7" s="490" t="s">
        <v>522</v>
      </c>
      <c r="C7" s="491">
        <v>10355.162257</v>
      </c>
      <c r="D7" s="491">
        <v>2672.270821999999</v>
      </c>
      <c r="E7" s="492">
        <f>D7/C7*100-100</f>
        <v>-74.193829554012382</v>
      </c>
      <c r="F7" s="491">
        <v>186081.59505259999</v>
      </c>
      <c r="G7" s="491">
        <v>47369.967674</v>
      </c>
      <c r="H7" s="493">
        <f>G7/F7*100-100</f>
        <v>-74.543442804964215</v>
      </c>
    </row>
    <row r="8" spans="2:8">
      <c r="B8" s="490" t="s">
        <v>523</v>
      </c>
      <c r="C8" s="491">
        <v>1691.1784189999998</v>
      </c>
      <c r="D8" s="491">
        <v>1715.6039209999999</v>
      </c>
      <c r="E8" s="492">
        <f t="shared" ref="E8:E18" si="0">D8/C8*100-100</f>
        <v>1.4442888890719701</v>
      </c>
      <c r="F8" s="491">
        <v>47897.457657999999</v>
      </c>
      <c r="G8" s="491">
        <v>49956.478609000005</v>
      </c>
      <c r="H8" s="493">
        <f t="shared" ref="H8:H18" si="1">G8/F8*100-100</f>
        <v>4.2988105249801407</v>
      </c>
    </row>
    <row r="9" spans="2:8">
      <c r="B9" s="490" t="s">
        <v>524</v>
      </c>
      <c r="C9" s="491">
        <v>3491.4916240000007</v>
      </c>
      <c r="D9" s="491">
        <v>2461.4018340000002</v>
      </c>
      <c r="E9" s="492">
        <f t="shared" si="0"/>
        <v>-29.502857257892714</v>
      </c>
      <c r="F9" s="491">
        <v>57325.046111999996</v>
      </c>
      <c r="G9" s="491">
        <v>82994.696822000013</v>
      </c>
      <c r="H9" s="493">
        <f t="shared" si="1"/>
        <v>44.779119165202928</v>
      </c>
    </row>
    <row r="10" spans="2:8">
      <c r="B10" s="490" t="s">
        <v>525</v>
      </c>
      <c r="C10" s="491">
        <v>14925.56645</v>
      </c>
      <c r="D10" s="491">
        <v>12241.379676999999</v>
      </c>
      <c r="E10" s="492">
        <f t="shared" si="0"/>
        <v>-17.983818449985861</v>
      </c>
      <c r="F10" s="491">
        <v>56782.202572000002</v>
      </c>
      <c r="G10" s="491">
        <v>61680.320289999996</v>
      </c>
      <c r="H10" s="493">
        <f t="shared" si="1"/>
        <v>8.6261495611924488</v>
      </c>
    </row>
    <row r="11" spans="2:8">
      <c r="B11" s="490" t="s">
        <v>526</v>
      </c>
      <c r="C11" s="491">
        <v>11920.567055</v>
      </c>
      <c r="D11" s="491">
        <v>12940.757069000001</v>
      </c>
      <c r="E11" s="492">
        <f t="shared" si="0"/>
        <v>8.5582339270688408</v>
      </c>
      <c r="F11" s="491">
        <v>51999.064358999996</v>
      </c>
      <c r="G11" s="491">
        <v>56729.343550999998</v>
      </c>
      <c r="H11" s="493">
        <f t="shared" si="1"/>
        <v>9.0968544344226956</v>
      </c>
    </row>
    <row r="12" spans="2:8">
      <c r="B12" s="490" t="s">
        <v>527</v>
      </c>
      <c r="C12" s="491">
        <v>1203.256533</v>
      </c>
      <c r="D12" s="491">
        <v>911.55002999999999</v>
      </c>
      <c r="E12" s="492">
        <f t="shared" si="0"/>
        <v>-24.243084911636217</v>
      </c>
      <c r="F12" s="491">
        <v>13153.881815000001</v>
      </c>
      <c r="G12" s="491">
        <v>14245.951825</v>
      </c>
      <c r="H12" s="493">
        <f t="shared" si="1"/>
        <v>8.3022641176132623</v>
      </c>
    </row>
    <row r="13" spans="2:8">
      <c r="B13" s="490" t="s">
        <v>528</v>
      </c>
      <c r="C13" s="491">
        <v>4691.8752300000006</v>
      </c>
      <c r="D13" s="491">
        <v>3190.844881</v>
      </c>
      <c r="E13" s="492">
        <f t="shared" si="0"/>
        <v>-31.99211989701611</v>
      </c>
      <c r="F13" s="491">
        <v>12060.787546</v>
      </c>
      <c r="G13" s="491">
        <v>18397.307465999998</v>
      </c>
      <c r="H13" s="493">
        <f t="shared" si="1"/>
        <v>52.538193677920532</v>
      </c>
    </row>
    <row r="14" spans="2:8">
      <c r="B14" s="490" t="s">
        <v>529</v>
      </c>
      <c r="C14" s="491">
        <v>254.17878899999999</v>
      </c>
      <c r="D14" s="491">
        <v>212.419569</v>
      </c>
      <c r="E14" s="492">
        <f t="shared" si="0"/>
        <v>-16.429073473947511</v>
      </c>
      <c r="F14" s="491">
        <v>3394.7596389999999</v>
      </c>
      <c r="G14" s="491">
        <v>6487.6364389999999</v>
      </c>
      <c r="H14" s="493">
        <f t="shared" si="1"/>
        <v>91.107386940392473</v>
      </c>
    </row>
    <row r="15" spans="2:8">
      <c r="B15" s="490" t="s">
        <v>530</v>
      </c>
      <c r="C15" s="491">
        <v>411.40314000000001</v>
      </c>
      <c r="D15" s="491">
        <v>254.25256000000002</v>
      </c>
      <c r="E15" s="492">
        <f t="shared" si="0"/>
        <v>-38.198682683851167</v>
      </c>
      <c r="F15" s="491">
        <v>3277.4110170000004</v>
      </c>
      <c r="G15" s="491">
        <v>7623.9914340000005</v>
      </c>
      <c r="H15" s="493">
        <f t="shared" si="1"/>
        <v>132.62237767720299</v>
      </c>
    </row>
    <row r="16" spans="2:8">
      <c r="B16" s="490" t="s">
        <v>531</v>
      </c>
      <c r="C16" s="491">
        <v>0.81973499999999999</v>
      </c>
      <c r="D16" s="491">
        <v>0.45717999999999998</v>
      </c>
      <c r="E16" s="492">
        <f t="shared" si="0"/>
        <v>-44.228317688033329</v>
      </c>
      <c r="F16" s="491">
        <v>429.69240600000001</v>
      </c>
      <c r="G16" s="491">
        <v>342.59202399999998</v>
      </c>
      <c r="H16" s="493">
        <f t="shared" si="1"/>
        <v>-20.270402917011296</v>
      </c>
    </row>
    <row r="17" spans="2:9">
      <c r="B17" s="490" t="s">
        <v>532</v>
      </c>
      <c r="C17" s="491">
        <v>1240.9539199999999</v>
      </c>
      <c r="D17" s="491">
        <v>0</v>
      </c>
      <c r="E17" s="492">
        <f t="shared" si="0"/>
        <v>-100</v>
      </c>
      <c r="F17" s="491">
        <v>8873.9722570000013</v>
      </c>
      <c r="G17" s="491">
        <v>0</v>
      </c>
      <c r="H17" s="493">
        <f t="shared" si="1"/>
        <v>-100</v>
      </c>
    </row>
    <row r="18" spans="2:9" ht="15.75" thickBot="1">
      <c r="B18" s="494" t="s">
        <v>533</v>
      </c>
      <c r="C18" s="495">
        <v>50186.503151999997</v>
      </c>
      <c r="D18" s="495">
        <v>36600.937543000007</v>
      </c>
      <c r="E18" s="496">
        <f t="shared" si="0"/>
        <v>-27.070157822818118</v>
      </c>
      <c r="F18" s="495">
        <v>441275.9</v>
      </c>
      <c r="G18" s="495">
        <v>345828.28613399999</v>
      </c>
      <c r="H18" s="497">
        <f t="shared" si="1"/>
        <v>-21.629917669648407</v>
      </c>
    </row>
    <row r="19" spans="2:9" ht="16.5" thickTop="1">
      <c r="B19" s="498"/>
      <c r="C19" s="499"/>
      <c r="D19" s="499"/>
      <c r="E19" s="499"/>
      <c r="F19" s="500"/>
      <c r="G19" s="500"/>
      <c r="H19" s="501"/>
    </row>
    <row r="22" spans="2:9">
      <c r="C22" s="502"/>
      <c r="D22" s="502"/>
      <c r="F22" s="502"/>
      <c r="G22" s="502"/>
      <c r="I22" s="502"/>
    </row>
    <row r="23" spans="2:9">
      <c r="C23" s="503"/>
      <c r="D23" s="503"/>
      <c r="F23" s="502"/>
      <c r="G23" s="503"/>
      <c r="I23" s="502"/>
    </row>
    <row r="24" spans="2:9">
      <c r="F24" s="502"/>
      <c r="I24" s="502"/>
    </row>
    <row r="25" spans="2:9">
      <c r="F25" s="502"/>
      <c r="I25" s="502"/>
    </row>
    <row r="26" spans="2:9">
      <c r="F26" s="502"/>
      <c r="I26" s="502"/>
    </row>
    <row r="27" spans="2:9">
      <c r="F27" s="502"/>
      <c r="I27" s="502"/>
    </row>
    <row r="28" spans="2:9">
      <c r="F28" s="502"/>
      <c r="I28" s="502"/>
    </row>
    <row r="29" spans="2:9">
      <c r="F29" s="502"/>
      <c r="I29" s="502"/>
    </row>
    <row r="30" spans="2:9">
      <c r="F30" s="502"/>
      <c r="I30" s="502"/>
    </row>
    <row r="31" spans="2:9">
      <c r="F31" s="502"/>
      <c r="I31" s="502"/>
    </row>
    <row r="32" spans="2:9">
      <c r="F32" s="502"/>
      <c r="I32" s="502"/>
    </row>
    <row r="33" spans="6:9">
      <c r="F33" s="502"/>
      <c r="I33" s="502"/>
    </row>
  </sheetData>
  <mergeCells count="9">
    <mergeCell ref="B1:H1"/>
    <mergeCell ref="B2:H2"/>
    <mergeCell ref="B3:H3"/>
    <mergeCell ref="B4:H4"/>
    <mergeCell ref="B5:B6"/>
    <mergeCell ref="C5:D5"/>
    <mergeCell ref="E5:E6"/>
    <mergeCell ref="F5:G5"/>
    <mergeCell ref="H5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workbookViewId="0">
      <selection activeCell="E29" sqref="E29"/>
    </sheetView>
  </sheetViews>
  <sheetFormatPr defaultRowHeight="21" customHeight="1"/>
  <cols>
    <col min="1" max="11" width="12.7109375" style="504" customWidth="1"/>
    <col min="12" max="16384" width="9.140625" style="504"/>
  </cols>
  <sheetData>
    <row r="1" spans="1:11" ht="12.75">
      <c r="A1" s="1679" t="s">
        <v>534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</row>
    <row r="2" spans="1:11" ht="15.75">
      <c r="A2" s="1680" t="s">
        <v>535</v>
      </c>
      <c r="B2" s="1680"/>
      <c r="C2" s="1680"/>
      <c r="D2" s="1680"/>
      <c r="E2" s="1680"/>
      <c r="F2" s="1680"/>
      <c r="G2" s="1680"/>
      <c r="H2" s="1680"/>
      <c r="I2" s="1680"/>
      <c r="J2" s="1680"/>
      <c r="K2" s="1680"/>
    </row>
    <row r="3" spans="1:11" ht="15.75" customHeight="1" thickBot="1">
      <c r="A3" s="1681" t="s">
        <v>55</v>
      </c>
      <c r="B3" s="1681"/>
      <c r="C3" s="1681"/>
      <c r="D3" s="1681"/>
      <c r="E3" s="1681"/>
      <c r="F3" s="1681"/>
      <c r="G3" s="1681"/>
      <c r="H3" s="1681"/>
      <c r="I3" s="1681"/>
      <c r="J3" s="1681"/>
      <c r="K3" s="1681"/>
    </row>
    <row r="4" spans="1:11" ht="21" customHeight="1" thickTop="1">
      <c r="A4" s="505" t="s">
        <v>536</v>
      </c>
      <c r="B4" s="506" t="s">
        <v>537</v>
      </c>
      <c r="C4" s="506" t="s">
        <v>538</v>
      </c>
      <c r="D4" s="506" t="s">
        <v>539</v>
      </c>
      <c r="E4" s="506" t="s">
        <v>540</v>
      </c>
      <c r="F4" s="507" t="s">
        <v>541</v>
      </c>
      <c r="G4" s="507" t="s">
        <v>542</v>
      </c>
      <c r="H4" s="507" t="s">
        <v>543</v>
      </c>
      <c r="I4" s="508" t="s">
        <v>52</v>
      </c>
      <c r="J4" s="508" t="s">
        <v>281</v>
      </c>
      <c r="K4" s="509" t="s">
        <v>80</v>
      </c>
    </row>
    <row r="5" spans="1:11" ht="21" customHeight="1">
      <c r="A5" s="510" t="s">
        <v>185</v>
      </c>
      <c r="B5" s="511">
        <v>957.5</v>
      </c>
      <c r="C5" s="511">
        <v>2133.8000000000002</v>
      </c>
      <c r="D5" s="511">
        <v>3417.43</v>
      </c>
      <c r="E5" s="511">
        <v>3939.5</v>
      </c>
      <c r="F5" s="511">
        <v>2628.6460000000002</v>
      </c>
      <c r="G5" s="511">
        <v>3023.9850000000006</v>
      </c>
      <c r="H5" s="511">
        <v>3350.8</v>
      </c>
      <c r="I5" s="512">
        <v>5513.3755829999982</v>
      </c>
      <c r="J5" s="511">
        <v>6551.1244999999999</v>
      </c>
      <c r="K5" s="513">
        <v>9220.5297679999985</v>
      </c>
    </row>
    <row r="6" spans="1:11" ht="21" customHeight="1">
      <c r="A6" s="510" t="s">
        <v>186</v>
      </c>
      <c r="B6" s="511">
        <v>1207.954</v>
      </c>
      <c r="C6" s="511">
        <v>1655.2090000000001</v>
      </c>
      <c r="D6" s="511">
        <v>2820.1</v>
      </c>
      <c r="E6" s="511">
        <v>4235.2</v>
      </c>
      <c r="F6" s="511">
        <v>4914.0360000000001</v>
      </c>
      <c r="G6" s="511">
        <v>5135.26</v>
      </c>
      <c r="H6" s="511">
        <v>3193.1</v>
      </c>
      <c r="I6" s="512">
        <v>6800.9159080000009</v>
      </c>
      <c r="J6" s="512">
        <v>6873.778996</v>
      </c>
      <c r="K6" s="513">
        <v>2674.8709549999999</v>
      </c>
    </row>
    <row r="7" spans="1:11" ht="21" customHeight="1">
      <c r="A7" s="510" t="s">
        <v>187</v>
      </c>
      <c r="B7" s="511">
        <v>865.71900000000005</v>
      </c>
      <c r="C7" s="511">
        <v>2411.6</v>
      </c>
      <c r="D7" s="511">
        <v>1543.5170000000001</v>
      </c>
      <c r="E7" s="511">
        <v>4145.5</v>
      </c>
      <c r="F7" s="511">
        <v>4589.3469999999998</v>
      </c>
      <c r="G7" s="511">
        <v>3823.28</v>
      </c>
      <c r="H7" s="511">
        <v>2878.5835040000002</v>
      </c>
      <c r="I7" s="512">
        <v>5499.6267330000001</v>
      </c>
      <c r="J7" s="512">
        <v>4687.5600000000004</v>
      </c>
      <c r="K7" s="513">
        <v>1943.2883870000001</v>
      </c>
    </row>
    <row r="8" spans="1:11" ht="21" customHeight="1">
      <c r="A8" s="510" t="s">
        <v>188</v>
      </c>
      <c r="B8" s="511">
        <v>1188.259</v>
      </c>
      <c r="C8" s="511">
        <v>2065.6999999999998</v>
      </c>
      <c r="D8" s="511">
        <v>1571.367</v>
      </c>
      <c r="E8" s="511">
        <v>3894.8</v>
      </c>
      <c r="F8" s="511">
        <v>2064.913</v>
      </c>
      <c r="G8" s="511">
        <v>3673.03</v>
      </c>
      <c r="H8" s="511">
        <v>4227.3</v>
      </c>
      <c r="I8" s="512">
        <v>4878.9203680000001</v>
      </c>
      <c r="J8" s="512">
        <v>6661.43</v>
      </c>
      <c r="K8" s="513">
        <v>1729.7318549999995</v>
      </c>
    </row>
    <row r="9" spans="1:11" ht="21" customHeight="1">
      <c r="A9" s="510" t="s">
        <v>189</v>
      </c>
      <c r="B9" s="511">
        <v>1661.3610000000001</v>
      </c>
      <c r="C9" s="511">
        <v>2859.9</v>
      </c>
      <c r="D9" s="511">
        <v>2301.56</v>
      </c>
      <c r="E9" s="511">
        <v>4767.3999999999996</v>
      </c>
      <c r="F9" s="511">
        <v>3784.9839999999999</v>
      </c>
      <c r="G9" s="511">
        <v>5468.7659999999996</v>
      </c>
      <c r="H9" s="511">
        <v>3117</v>
      </c>
      <c r="I9" s="512">
        <v>6215.8037160000003</v>
      </c>
      <c r="J9" s="512">
        <v>6053</v>
      </c>
      <c r="K9" s="513">
        <v>6048.7550779999992</v>
      </c>
    </row>
    <row r="10" spans="1:11" ht="21" customHeight="1">
      <c r="A10" s="510" t="s">
        <v>190</v>
      </c>
      <c r="B10" s="511">
        <v>1643.9849999999999</v>
      </c>
      <c r="C10" s="511">
        <v>3805.5</v>
      </c>
      <c r="D10" s="511">
        <v>2016.8240000000001</v>
      </c>
      <c r="E10" s="511">
        <v>4917.8</v>
      </c>
      <c r="F10" s="511">
        <v>4026.84</v>
      </c>
      <c r="G10" s="511">
        <v>5113.1090000000004</v>
      </c>
      <c r="H10" s="511">
        <v>3147.6299930000009</v>
      </c>
      <c r="I10" s="512">
        <v>7250.6900829999995</v>
      </c>
      <c r="J10" s="512">
        <v>6521.12</v>
      </c>
      <c r="K10" s="513">
        <v>5194.9025220000003</v>
      </c>
    </row>
    <row r="11" spans="1:11" ht="21" customHeight="1">
      <c r="A11" s="510" t="s">
        <v>191</v>
      </c>
      <c r="B11" s="511">
        <v>716.98099999999999</v>
      </c>
      <c r="C11" s="511">
        <v>2962.1</v>
      </c>
      <c r="D11" s="511">
        <v>2007.5</v>
      </c>
      <c r="E11" s="511">
        <v>5107.5</v>
      </c>
      <c r="F11" s="511">
        <v>5404.0780000000004</v>
      </c>
      <c r="G11" s="511">
        <v>5923.4</v>
      </c>
      <c r="H11" s="511">
        <v>3693.2007319999998</v>
      </c>
      <c r="I11" s="514">
        <v>7103.7186680000004</v>
      </c>
      <c r="J11" s="514">
        <v>5399.75</v>
      </c>
      <c r="K11" s="515">
        <v>5664.3699710000001</v>
      </c>
    </row>
    <row r="12" spans="1:11" ht="21" customHeight="1">
      <c r="A12" s="510" t="s">
        <v>192</v>
      </c>
      <c r="B12" s="511">
        <v>1428.479</v>
      </c>
      <c r="C12" s="511">
        <v>1963.1</v>
      </c>
      <c r="D12" s="511">
        <v>2480.0949999999998</v>
      </c>
      <c r="E12" s="511">
        <v>3755.8</v>
      </c>
      <c r="F12" s="511">
        <v>4548.1769999999997</v>
      </c>
      <c r="G12" s="511">
        <v>5524.5529999999999</v>
      </c>
      <c r="H12" s="511">
        <v>2894.6</v>
      </c>
      <c r="I12" s="514">
        <v>6370.2816669999984</v>
      </c>
      <c r="J12" s="514">
        <v>7039.43</v>
      </c>
      <c r="K12" s="515"/>
    </row>
    <row r="13" spans="1:11" ht="21" customHeight="1">
      <c r="A13" s="510" t="s">
        <v>193</v>
      </c>
      <c r="B13" s="511">
        <v>2052.8530000000001</v>
      </c>
      <c r="C13" s="511">
        <v>3442.1</v>
      </c>
      <c r="D13" s="511">
        <v>3768.18</v>
      </c>
      <c r="E13" s="511">
        <v>4382.1000000000004</v>
      </c>
      <c r="F13" s="511">
        <v>4505.9769999999999</v>
      </c>
      <c r="G13" s="511">
        <v>4638.701</v>
      </c>
      <c r="H13" s="511">
        <v>3614.0764290000002</v>
      </c>
      <c r="I13" s="514">
        <v>7574.0239679999995</v>
      </c>
      <c r="J13" s="514">
        <v>6503.97</v>
      </c>
      <c r="K13" s="515"/>
    </row>
    <row r="14" spans="1:11" ht="21" customHeight="1">
      <c r="A14" s="510" t="s">
        <v>194</v>
      </c>
      <c r="B14" s="511">
        <v>2714.8429999999998</v>
      </c>
      <c r="C14" s="511">
        <v>3420.2</v>
      </c>
      <c r="D14" s="511">
        <v>3495.0349999999999</v>
      </c>
      <c r="E14" s="511">
        <v>3427.2</v>
      </c>
      <c r="F14" s="511">
        <v>3263.9209999999998</v>
      </c>
      <c r="G14" s="511">
        <v>5139.5680000000002</v>
      </c>
      <c r="H14" s="511">
        <v>3358.2392350000009</v>
      </c>
      <c r="I14" s="514">
        <v>5302.3272899999984</v>
      </c>
      <c r="J14" s="514">
        <v>4403.9783417999997</v>
      </c>
      <c r="K14" s="515"/>
    </row>
    <row r="15" spans="1:11" ht="21" customHeight="1">
      <c r="A15" s="510" t="s">
        <v>195</v>
      </c>
      <c r="B15" s="511">
        <v>1711.2</v>
      </c>
      <c r="C15" s="511">
        <v>2205.73</v>
      </c>
      <c r="D15" s="511">
        <v>3452.1</v>
      </c>
      <c r="E15" s="511">
        <v>3016.2</v>
      </c>
      <c r="F15" s="511">
        <v>4066.7150000000001</v>
      </c>
      <c r="G15" s="511">
        <v>5497.3729999999996</v>
      </c>
      <c r="H15" s="511">
        <v>3799.3208210000007</v>
      </c>
      <c r="I15" s="514">
        <v>5892.2001649999993</v>
      </c>
      <c r="J15" s="514">
        <v>7150.5194390000006</v>
      </c>
      <c r="K15" s="515"/>
    </row>
    <row r="16" spans="1:11" ht="21" customHeight="1">
      <c r="A16" s="510" t="s">
        <v>196</v>
      </c>
      <c r="B16" s="511">
        <v>1571.796</v>
      </c>
      <c r="C16" s="511">
        <v>3091.4349999999999</v>
      </c>
      <c r="D16" s="511">
        <v>4253.0950000000003</v>
      </c>
      <c r="E16" s="511">
        <v>2113.92</v>
      </c>
      <c r="F16" s="516">
        <v>3970.4189999999999</v>
      </c>
      <c r="G16" s="516">
        <v>7717.93</v>
      </c>
      <c r="H16" s="511">
        <v>4485.5208590000002</v>
      </c>
      <c r="I16" s="514">
        <v>6628.0436819999995</v>
      </c>
      <c r="J16" s="514">
        <v>10623.366395999999</v>
      </c>
      <c r="K16" s="515"/>
    </row>
    <row r="17" spans="1:11" ht="21" customHeight="1" thickBot="1">
      <c r="A17" s="517" t="s">
        <v>533</v>
      </c>
      <c r="B17" s="518">
        <v>17720.93</v>
      </c>
      <c r="C17" s="518">
        <v>32016.374</v>
      </c>
      <c r="D17" s="518">
        <v>33126.803</v>
      </c>
      <c r="E17" s="518">
        <v>47702.92</v>
      </c>
      <c r="F17" s="518">
        <v>47768.053000000007</v>
      </c>
      <c r="G17" s="518">
        <v>60678.955000000002</v>
      </c>
      <c r="H17" s="518">
        <v>41759.371572999997</v>
      </c>
      <c r="I17" s="519">
        <v>75029.927831000008</v>
      </c>
      <c r="J17" s="519">
        <f>SUM(J5:J16)</f>
        <v>78469.027672800003</v>
      </c>
      <c r="K17" s="520">
        <f>SUM(K5:K16)</f>
        <v>32476.448536</v>
      </c>
    </row>
    <row r="18" spans="1:11" ht="21" customHeight="1" thickTop="1">
      <c r="A18" s="521" t="s">
        <v>544</v>
      </c>
      <c r="B18" s="521"/>
      <c r="C18" s="521"/>
      <c r="D18" s="522"/>
      <c r="E18" s="521"/>
      <c r="F18" s="521"/>
      <c r="G18" s="522"/>
      <c r="H18" s="523"/>
      <c r="I18" s="523"/>
    </row>
    <row r="19" spans="1:11" ht="21" customHeight="1">
      <c r="A19" s="521" t="s">
        <v>367</v>
      </c>
      <c r="B19" s="521"/>
      <c r="C19" s="521"/>
      <c r="D19" s="522"/>
      <c r="E19" s="521"/>
      <c r="F19" s="521"/>
      <c r="G19" s="524"/>
      <c r="H19" s="523"/>
      <c r="I19" s="525"/>
    </row>
  </sheetData>
  <mergeCells count="3">
    <mergeCell ref="A1:K1"/>
    <mergeCell ref="A2:K2"/>
    <mergeCell ref="A3:K3"/>
  </mergeCells>
  <pageMargins left="0.7" right="0.7" top="0.75" bottom="0.75" header="0.3" footer="0.3"/>
  <pageSetup scale="6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41"/>
  <sheetViews>
    <sheetView workbookViewId="0">
      <selection activeCell="E29" sqref="E29"/>
    </sheetView>
  </sheetViews>
  <sheetFormatPr defaultRowHeight="12.75"/>
  <cols>
    <col min="1" max="1" width="9.5703125" style="526" bestFit="1" customWidth="1"/>
    <col min="2" max="2" width="10.85546875" style="526" hidden="1" customWidth="1"/>
    <col min="3" max="3" width="11" style="526" hidden="1" customWidth="1"/>
    <col min="4" max="4" width="9.7109375" style="526" customWidth="1"/>
    <col min="5" max="5" width="12.7109375" style="526" customWidth="1"/>
    <col min="6" max="6" width="10.140625" style="526" customWidth="1"/>
    <col min="7" max="7" width="12.7109375" style="526" customWidth="1"/>
    <col min="8" max="9" width="0" style="526" hidden="1" customWidth="1"/>
    <col min="10" max="10" width="9.140625" style="526"/>
    <col min="11" max="11" width="9.85546875" style="526" customWidth="1"/>
    <col min="12" max="12" width="9.140625" style="526"/>
    <col min="13" max="13" width="9.7109375" style="526" customWidth="1"/>
    <col min="14" max="15" width="0" style="526" hidden="1" customWidth="1"/>
    <col min="16" max="16" width="9.140625" style="526"/>
    <col min="17" max="17" width="10.7109375" style="526" customWidth="1"/>
    <col min="18" max="16384" width="9.140625" style="526"/>
  </cols>
  <sheetData>
    <row r="1" spans="1:19">
      <c r="A1" s="1647" t="s">
        <v>545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</row>
    <row r="2" spans="1:19" ht="15.75">
      <c r="A2" s="1682" t="s">
        <v>125</v>
      </c>
      <c r="B2" s="1682"/>
      <c r="C2" s="1682"/>
      <c r="D2" s="1682"/>
      <c r="E2" s="1682"/>
      <c r="F2" s="1682"/>
      <c r="G2" s="1682"/>
      <c r="H2" s="1682"/>
      <c r="I2" s="1682"/>
      <c r="J2" s="1682"/>
      <c r="K2" s="1682"/>
      <c r="L2" s="1682"/>
      <c r="M2" s="1682"/>
      <c r="N2" s="1682"/>
      <c r="O2" s="1682"/>
      <c r="P2" s="1682"/>
      <c r="Q2" s="1682"/>
      <c r="R2" s="1682"/>
      <c r="S2" s="1682"/>
    </row>
    <row r="3" spans="1:19" ht="16.5" thickBot="1">
      <c r="A3" s="1683" t="s">
        <v>546</v>
      </c>
      <c r="B3" s="1683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P3" s="1683"/>
      <c r="Q3" s="1683"/>
      <c r="R3" s="1683"/>
      <c r="S3" s="1683"/>
    </row>
    <row r="4" spans="1:19" ht="16.5" thickTop="1">
      <c r="A4" s="1684" t="s">
        <v>547</v>
      </c>
      <c r="B4" s="1685"/>
      <c r="C4" s="1685"/>
      <c r="D4" s="1685"/>
      <c r="E4" s="1685"/>
      <c r="F4" s="1685"/>
      <c r="G4" s="1686"/>
      <c r="H4" s="1684" t="s">
        <v>548</v>
      </c>
      <c r="I4" s="1685"/>
      <c r="J4" s="1685"/>
      <c r="K4" s="1685"/>
      <c r="L4" s="1685"/>
      <c r="M4" s="1686"/>
      <c r="N4" s="1684" t="s">
        <v>549</v>
      </c>
      <c r="O4" s="1685"/>
      <c r="P4" s="1685"/>
      <c r="Q4" s="1685"/>
      <c r="R4" s="1685"/>
      <c r="S4" s="1686"/>
    </row>
    <row r="5" spans="1:19" ht="13.5" thickBot="1">
      <c r="A5" s="527"/>
      <c r="B5" s="528"/>
      <c r="C5" s="528"/>
      <c r="D5" s="528"/>
      <c r="E5" s="528"/>
      <c r="F5" s="528"/>
      <c r="G5" s="529"/>
      <c r="H5" s="530"/>
      <c r="I5" s="528"/>
      <c r="J5" s="528"/>
      <c r="K5" s="528"/>
      <c r="L5" s="528"/>
      <c r="M5" s="529"/>
      <c r="N5" s="531"/>
      <c r="O5" s="355"/>
      <c r="P5" s="355"/>
      <c r="Q5" s="355"/>
      <c r="R5" s="528"/>
      <c r="S5" s="529"/>
    </row>
    <row r="6" spans="1:19" ht="13.5" thickTop="1">
      <c r="A6" s="1691" t="s">
        <v>550</v>
      </c>
      <c r="B6" s="1690" t="s">
        <v>52</v>
      </c>
      <c r="C6" s="1690"/>
      <c r="D6" s="1690" t="s">
        <v>53</v>
      </c>
      <c r="E6" s="1690"/>
      <c r="F6" s="1687" t="s">
        <v>54</v>
      </c>
      <c r="G6" s="1688"/>
      <c r="H6" s="1689" t="s">
        <v>52</v>
      </c>
      <c r="I6" s="1690"/>
      <c r="J6" s="1690" t="s">
        <v>53</v>
      </c>
      <c r="K6" s="1690"/>
      <c r="L6" s="1687" t="s">
        <v>54</v>
      </c>
      <c r="M6" s="1688"/>
      <c r="N6" s="1689" t="s">
        <v>52</v>
      </c>
      <c r="O6" s="1690"/>
      <c r="P6" s="1690" t="s">
        <v>53</v>
      </c>
      <c r="Q6" s="1690"/>
      <c r="R6" s="1687" t="s">
        <v>54</v>
      </c>
      <c r="S6" s="1688"/>
    </row>
    <row r="7" spans="1:19" ht="38.25">
      <c r="A7" s="1692"/>
      <c r="B7" s="532" t="s">
        <v>183</v>
      </c>
      <c r="C7" s="532" t="s">
        <v>140</v>
      </c>
      <c r="D7" s="532" t="s">
        <v>183</v>
      </c>
      <c r="E7" s="532" t="s">
        <v>140</v>
      </c>
      <c r="F7" s="533" t="s">
        <v>183</v>
      </c>
      <c r="G7" s="534" t="s">
        <v>551</v>
      </c>
      <c r="H7" s="535" t="s">
        <v>183</v>
      </c>
      <c r="I7" s="532" t="s">
        <v>140</v>
      </c>
      <c r="J7" s="532" t="s">
        <v>183</v>
      </c>
      <c r="K7" s="532" t="s">
        <v>140</v>
      </c>
      <c r="L7" s="533" t="s">
        <v>183</v>
      </c>
      <c r="M7" s="534" t="s">
        <v>552</v>
      </c>
      <c r="N7" s="536" t="s">
        <v>183</v>
      </c>
      <c r="O7" s="537" t="s">
        <v>140</v>
      </c>
      <c r="P7" s="537" t="s">
        <v>183</v>
      </c>
      <c r="Q7" s="537" t="s">
        <v>140</v>
      </c>
      <c r="R7" s="538" t="s">
        <v>183</v>
      </c>
      <c r="S7" s="539" t="s">
        <v>184</v>
      </c>
    </row>
    <row r="8" spans="1:19" ht="18" customHeight="1">
      <c r="A8" s="540" t="s">
        <v>553</v>
      </c>
      <c r="B8" s="541">
        <v>112.68935709970962</v>
      </c>
      <c r="C8" s="541">
        <v>17.519220694849636</v>
      </c>
      <c r="D8" s="541">
        <v>120.00897205061004</v>
      </c>
      <c r="E8" s="541">
        <v>6.4953915252386167</v>
      </c>
      <c r="F8" s="542">
        <v>133.69</v>
      </c>
      <c r="G8" s="543">
        <v>11.4</v>
      </c>
      <c r="H8" s="544">
        <v>102.86640075318743</v>
      </c>
      <c r="I8" s="541">
        <v>4.1124600470362083</v>
      </c>
      <c r="J8" s="541">
        <v>112.18683074574837</v>
      </c>
      <c r="K8" s="541">
        <v>9.0607136288591619</v>
      </c>
      <c r="L8" s="542">
        <v>102.6</v>
      </c>
      <c r="M8" s="543">
        <v>-8.5</v>
      </c>
      <c r="N8" s="544">
        <v>109.54923694675671</v>
      </c>
      <c r="O8" s="541">
        <v>12.877191300403894</v>
      </c>
      <c r="P8" s="541">
        <v>106.97242381558061</v>
      </c>
      <c r="Q8" s="541">
        <v>-2.3521963301565307</v>
      </c>
      <c r="R8" s="542">
        <v>130.32</v>
      </c>
      <c r="S8" s="543">
        <v>21.8</v>
      </c>
    </row>
    <row r="9" spans="1:19" ht="18" customHeight="1">
      <c r="A9" s="540" t="s">
        <v>554</v>
      </c>
      <c r="B9" s="541">
        <v>114.00424675175967</v>
      </c>
      <c r="C9" s="541">
        <v>16.606640858359654</v>
      </c>
      <c r="D9" s="541">
        <v>123.76951213976085</v>
      </c>
      <c r="E9" s="541">
        <v>8.5657031788164204</v>
      </c>
      <c r="F9" s="542">
        <v>132.80000000000001</v>
      </c>
      <c r="G9" s="543">
        <v>7.3</v>
      </c>
      <c r="H9" s="544">
        <v>104.46369637198811</v>
      </c>
      <c r="I9" s="541">
        <v>3.5640504476687198</v>
      </c>
      <c r="J9" s="541">
        <v>110.9195363735987</v>
      </c>
      <c r="K9" s="541">
        <v>6.1799842680482868</v>
      </c>
      <c r="L9" s="542">
        <v>106.1</v>
      </c>
      <c r="M9" s="543">
        <v>-7.2</v>
      </c>
      <c r="N9" s="544">
        <v>109.13288607536758</v>
      </c>
      <c r="O9" s="541">
        <v>12.593743054962303</v>
      </c>
      <c r="P9" s="541">
        <v>111.58495264790949</v>
      </c>
      <c r="Q9" s="541">
        <v>2.2468631232280387</v>
      </c>
      <c r="R9" s="542">
        <v>129.1</v>
      </c>
      <c r="S9" s="543">
        <v>15.7</v>
      </c>
    </row>
    <row r="10" spans="1:19" ht="18" customHeight="1">
      <c r="A10" s="540" t="s">
        <v>555</v>
      </c>
      <c r="B10" s="541">
        <v>113.62847620478178</v>
      </c>
      <c r="C10" s="541">
        <v>16.033148191853869</v>
      </c>
      <c r="D10" s="541">
        <v>127.20757236063568</v>
      </c>
      <c r="E10" s="541">
        <v>11.950434089586466</v>
      </c>
      <c r="F10" s="542">
        <v>138.1</v>
      </c>
      <c r="G10" s="543">
        <v>8.6</v>
      </c>
      <c r="H10" s="544">
        <v>107.15943410332939</v>
      </c>
      <c r="I10" s="541">
        <v>5.9304234210461289</v>
      </c>
      <c r="J10" s="541">
        <v>111.49470151978906</v>
      </c>
      <c r="K10" s="541">
        <v>4.045623656690239</v>
      </c>
      <c r="L10" s="542">
        <v>103.6</v>
      </c>
      <c r="M10" s="543">
        <v>-7.1</v>
      </c>
      <c r="N10" s="544">
        <v>106.03683861862743</v>
      </c>
      <c r="O10" s="541">
        <v>9.5371324351758915</v>
      </c>
      <c r="P10" s="541">
        <v>114.09293053989455</v>
      </c>
      <c r="Q10" s="541">
        <v>7.5974463462096509</v>
      </c>
      <c r="R10" s="542">
        <v>133.30000000000001</v>
      </c>
      <c r="S10" s="543">
        <v>16.8</v>
      </c>
    </row>
    <row r="11" spans="1:19" ht="18" customHeight="1">
      <c r="A11" s="540" t="s">
        <v>556</v>
      </c>
      <c r="B11" s="541">
        <v>106.22663500669962</v>
      </c>
      <c r="C11" s="541">
        <v>8.6402732344659512</v>
      </c>
      <c r="D11" s="541">
        <v>127.56560210157848</v>
      </c>
      <c r="E11" s="541">
        <v>20.08815123771268</v>
      </c>
      <c r="F11" s="542">
        <v>138.6</v>
      </c>
      <c r="G11" s="543">
        <v>8.6999999999999993</v>
      </c>
      <c r="H11" s="544">
        <v>107.1476900720676</v>
      </c>
      <c r="I11" s="541">
        <v>6.9101733253367001</v>
      </c>
      <c r="J11" s="541">
        <v>109.78352242116462</v>
      </c>
      <c r="K11" s="541">
        <v>2.4599992284706644</v>
      </c>
      <c r="L11" s="542">
        <v>101</v>
      </c>
      <c r="M11" s="543">
        <v>-8</v>
      </c>
      <c r="N11" s="544">
        <v>99.140387380494644</v>
      </c>
      <c r="O11" s="541">
        <v>1.6182743468803267</v>
      </c>
      <c r="P11" s="541">
        <v>116.19740311501039</v>
      </c>
      <c r="Q11" s="541">
        <v>17.204911323426629</v>
      </c>
      <c r="R11" s="542">
        <v>137.19999999999999</v>
      </c>
      <c r="S11" s="543">
        <v>18.100000000000001</v>
      </c>
    </row>
    <row r="12" spans="1:19" ht="18" customHeight="1">
      <c r="A12" s="540" t="s">
        <v>557</v>
      </c>
      <c r="B12" s="541">
        <v>111.03290658759045</v>
      </c>
      <c r="C12" s="541">
        <v>11.712737948937075</v>
      </c>
      <c r="D12" s="541">
        <v>126.22402759654616</v>
      </c>
      <c r="E12" s="541">
        <v>13.681638602311025</v>
      </c>
      <c r="F12" s="542">
        <v>142.69999999999999</v>
      </c>
      <c r="G12" s="543">
        <v>13.052960452281297</v>
      </c>
      <c r="H12" s="544">
        <v>107.67627899454415</v>
      </c>
      <c r="I12" s="541">
        <v>8.1060300031000594</v>
      </c>
      <c r="J12" s="541">
        <v>109.46035821527954</v>
      </c>
      <c r="K12" s="541">
        <v>1.65689159896192</v>
      </c>
      <c r="L12" s="542">
        <v>101.8</v>
      </c>
      <c r="M12" s="543">
        <v>-6.9982944877757944</v>
      </c>
      <c r="N12" s="544">
        <v>103.11733245649803</v>
      </c>
      <c r="O12" s="541">
        <v>3.3362689812340705</v>
      </c>
      <c r="P12" s="541">
        <v>115.31483146464487</v>
      </c>
      <c r="Q12" s="541">
        <v>11.828757317100468</v>
      </c>
      <c r="R12" s="542">
        <v>140.69999999999999</v>
      </c>
      <c r="S12" s="543">
        <v>22</v>
      </c>
    </row>
    <row r="13" spans="1:19" ht="18" customHeight="1">
      <c r="A13" s="540" t="s">
        <v>558</v>
      </c>
      <c r="B13" s="541">
        <v>109.67740254546072</v>
      </c>
      <c r="C13" s="541">
        <v>10.170218215821933</v>
      </c>
      <c r="D13" s="541">
        <v>123.76239118394099</v>
      </c>
      <c r="E13" s="541">
        <v>12.842197491540801</v>
      </c>
      <c r="F13" s="542">
        <v>143.4</v>
      </c>
      <c r="G13" s="543">
        <v>15.9</v>
      </c>
      <c r="H13" s="544">
        <v>110.03982842329214</v>
      </c>
      <c r="I13" s="541">
        <v>11.113372020915051</v>
      </c>
      <c r="J13" s="541">
        <v>107.51457989716832</v>
      </c>
      <c r="K13" s="541">
        <v>-2.2948495670221263</v>
      </c>
      <c r="L13" s="542">
        <v>99.7</v>
      </c>
      <c r="M13" s="543">
        <v>-7.3</v>
      </c>
      <c r="N13" s="544">
        <v>99.670641182356931</v>
      </c>
      <c r="O13" s="541">
        <v>-0.84882115261122237</v>
      </c>
      <c r="P13" s="541">
        <v>115.11219343675323</v>
      </c>
      <c r="Q13" s="541">
        <v>15.492578427527633</v>
      </c>
      <c r="R13" s="542">
        <v>143.84</v>
      </c>
      <c r="S13" s="543">
        <v>25</v>
      </c>
    </row>
    <row r="14" spans="1:19" ht="18" customHeight="1">
      <c r="A14" s="540" t="s">
        <v>559</v>
      </c>
      <c r="B14" s="541">
        <v>112.45944271084433</v>
      </c>
      <c r="C14" s="541">
        <v>14.385226639702921</v>
      </c>
      <c r="D14" s="541">
        <v>125.54712052321088</v>
      </c>
      <c r="E14" s="541">
        <v>11.637686882387982</v>
      </c>
      <c r="F14" s="542">
        <v>143.6</v>
      </c>
      <c r="G14" s="543">
        <v>14.379365613129707</v>
      </c>
      <c r="H14" s="544">
        <v>112.78410133672875</v>
      </c>
      <c r="I14" s="541">
        <v>14.253046300309052</v>
      </c>
      <c r="J14" s="541">
        <v>106.24675220840489</v>
      </c>
      <c r="K14" s="541">
        <v>-5.796339245374611</v>
      </c>
      <c r="L14" s="542">
        <v>97.6</v>
      </c>
      <c r="M14" s="543">
        <v>-8.1383684947320774</v>
      </c>
      <c r="N14" s="544">
        <v>99.712141496863012</v>
      </c>
      <c r="O14" s="541">
        <v>0.11569086661063466</v>
      </c>
      <c r="P14" s="541">
        <v>118.16560780789607</v>
      </c>
      <c r="Q14" s="541">
        <v>18.506739534436335</v>
      </c>
      <c r="R14" s="542">
        <v>147.13114754098362</v>
      </c>
      <c r="S14" s="543">
        <v>24.512665123491217</v>
      </c>
    </row>
    <row r="15" spans="1:19" ht="18" customHeight="1">
      <c r="A15" s="540" t="s">
        <v>560</v>
      </c>
      <c r="B15" s="541">
        <v>112.27075204399073</v>
      </c>
      <c r="C15" s="541">
        <v>12.591503947140453</v>
      </c>
      <c r="D15" s="541">
        <v>124.27005206487659</v>
      </c>
      <c r="E15" s="541">
        <v>10.68782367840933</v>
      </c>
      <c r="F15" s="542"/>
      <c r="G15" s="543"/>
      <c r="H15" s="544">
        <v>112.06370773024058</v>
      </c>
      <c r="I15" s="541">
        <v>12.165595574456802</v>
      </c>
      <c r="J15" s="541">
        <v>104.02237886174382</v>
      </c>
      <c r="K15" s="541">
        <v>-7.1756762571642128</v>
      </c>
      <c r="L15" s="542"/>
      <c r="M15" s="543"/>
      <c r="N15" s="544">
        <v>100.1847559017488</v>
      </c>
      <c r="O15" s="541">
        <v>0.37971391361351436</v>
      </c>
      <c r="P15" s="541">
        <v>119.4647280947535</v>
      </c>
      <c r="Q15" s="541">
        <v>19.244416996845871</v>
      </c>
      <c r="R15" s="542"/>
      <c r="S15" s="543"/>
    </row>
    <row r="16" spans="1:19" ht="18" customHeight="1">
      <c r="A16" s="540" t="s">
        <v>561</v>
      </c>
      <c r="B16" s="541">
        <v>111.60232184290282</v>
      </c>
      <c r="C16" s="541">
        <v>11.667010575844628</v>
      </c>
      <c r="D16" s="541">
        <v>123.28091277401391</v>
      </c>
      <c r="E16" s="541">
        <v>10.464469500509566</v>
      </c>
      <c r="F16" s="542"/>
      <c r="G16" s="543"/>
      <c r="H16" s="544">
        <v>110.48672511906376</v>
      </c>
      <c r="I16" s="541">
        <v>10.534807515222241</v>
      </c>
      <c r="J16" s="541">
        <v>103.29179547125935</v>
      </c>
      <c r="K16" s="541">
        <v>-6.5120308707231089</v>
      </c>
      <c r="L16" s="542"/>
      <c r="M16" s="543"/>
      <c r="N16" s="544">
        <v>101.00971109663794</v>
      </c>
      <c r="O16" s="541">
        <v>1.0242955011854065</v>
      </c>
      <c r="P16" s="541">
        <v>119.35208620544937</v>
      </c>
      <c r="Q16" s="541">
        <v>18.159021454148032</v>
      </c>
      <c r="R16" s="542"/>
      <c r="S16" s="543"/>
    </row>
    <row r="17" spans="1:19" ht="18" customHeight="1">
      <c r="A17" s="540" t="s">
        <v>562</v>
      </c>
      <c r="B17" s="541">
        <v>112.06722997872829</v>
      </c>
      <c r="C17" s="541">
        <v>8.820195726362499</v>
      </c>
      <c r="D17" s="541">
        <v>124.21153671280301</v>
      </c>
      <c r="E17" s="541">
        <v>10.836626136275385</v>
      </c>
      <c r="F17" s="542"/>
      <c r="G17" s="543"/>
      <c r="H17" s="544">
        <v>109.15708229953579</v>
      </c>
      <c r="I17" s="541">
        <v>10.143002922814119</v>
      </c>
      <c r="J17" s="541">
        <v>104.32305416239645</v>
      </c>
      <c r="K17" s="541">
        <v>-4.4285061814627653</v>
      </c>
      <c r="L17" s="542"/>
      <c r="M17" s="543"/>
      <c r="N17" s="544">
        <v>102.6660181986239</v>
      </c>
      <c r="O17" s="541">
        <v>-1.2009906769825562</v>
      </c>
      <c r="P17" s="541">
        <v>119.06432160186451</v>
      </c>
      <c r="Q17" s="541">
        <v>15.972474330810655</v>
      </c>
      <c r="R17" s="542"/>
      <c r="S17" s="543"/>
    </row>
    <row r="18" spans="1:19" ht="18" customHeight="1">
      <c r="A18" s="540" t="s">
        <v>563</v>
      </c>
      <c r="B18" s="541">
        <v>113.22717848462969</v>
      </c>
      <c r="C18" s="541">
        <v>6.4207115404632873</v>
      </c>
      <c r="D18" s="541">
        <v>126.24976047545293</v>
      </c>
      <c r="E18" s="541">
        <v>11.501286321102697</v>
      </c>
      <c r="F18" s="542"/>
      <c r="G18" s="543"/>
      <c r="H18" s="544">
        <v>109.72889947384357</v>
      </c>
      <c r="I18" s="541">
        <v>9.2560421725574713</v>
      </c>
      <c r="J18" s="541">
        <v>105.67746698738517</v>
      </c>
      <c r="K18" s="541">
        <v>-3.6922201041706018</v>
      </c>
      <c r="L18" s="542"/>
      <c r="M18" s="543"/>
      <c r="N18" s="544">
        <v>103.18811090565983</v>
      </c>
      <c r="O18" s="541">
        <v>-2.5951247873468617</v>
      </c>
      <c r="P18" s="541">
        <v>119.46705771299713</v>
      </c>
      <c r="Q18" s="541">
        <v>15.775990726509576</v>
      </c>
      <c r="R18" s="542"/>
      <c r="S18" s="543"/>
    </row>
    <row r="19" spans="1:19" ht="18" customHeight="1">
      <c r="A19" s="540" t="s">
        <v>564</v>
      </c>
      <c r="B19" s="541">
        <v>119.53589074776228</v>
      </c>
      <c r="C19" s="541">
        <v>14.565665659899764</v>
      </c>
      <c r="D19" s="541">
        <v>131.59262703397923</v>
      </c>
      <c r="E19" s="541">
        <v>10.086289741763309</v>
      </c>
      <c r="F19" s="542"/>
      <c r="G19" s="543"/>
      <c r="H19" s="544">
        <v>110.13879962172938</v>
      </c>
      <c r="I19" s="541">
        <v>7.7765085604491588</v>
      </c>
      <c r="J19" s="541">
        <v>106.15061622924758</v>
      </c>
      <c r="K19" s="541">
        <v>-3.6210521688806949</v>
      </c>
      <c r="L19" s="542"/>
      <c r="M19" s="543"/>
      <c r="N19" s="544">
        <v>108.53204425534608</v>
      </c>
      <c r="O19" s="541">
        <v>6.2992921093215131</v>
      </c>
      <c r="P19" s="541">
        <v>123.96784089296848</v>
      </c>
      <c r="Q19" s="541">
        <v>14.222340271511172</v>
      </c>
      <c r="R19" s="542"/>
      <c r="S19" s="543"/>
    </row>
    <row r="20" spans="1:19" ht="18" customHeight="1" thickBot="1">
      <c r="A20" s="545" t="s">
        <v>197</v>
      </c>
      <c r="B20" s="546">
        <v>112.36848666707168</v>
      </c>
      <c r="C20" s="546">
        <v>12.368486667071693</v>
      </c>
      <c r="D20" s="546">
        <v>125.30750725145072</v>
      </c>
      <c r="E20" s="546">
        <v>11.514812531662116</v>
      </c>
      <c r="F20" s="547"/>
      <c r="G20" s="548"/>
      <c r="H20" s="549">
        <v>108.64272035829589</v>
      </c>
      <c r="I20" s="546">
        <v>8.6427203582958896</v>
      </c>
      <c r="J20" s="546">
        <v>107.58929942443217</v>
      </c>
      <c r="K20" s="546">
        <v>-0.9696194373535576</v>
      </c>
      <c r="L20" s="547"/>
      <c r="M20" s="548"/>
      <c r="N20" s="549">
        <v>103.42937501609724</v>
      </c>
      <c r="O20" s="546">
        <v>3.4293750160972536</v>
      </c>
      <c r="P20" s="546">
        <v>116.46837364106395</v>
      </c>
      <c r="Q20" s="546">
        <v>12.606668678929339</v>
      </c>
      <c r="R20" s="547"/>
      <c r="S20" s="548"/>
    </row>
    <row r="21" spans="1:19" ht="9" customHeight="1" thickTop="1">
      <c r="A21" s="550"/>
    </row>
    <row r="22" spans="1:19" ht="9" customHeight="1">
      <c r="A22" s="550"/>
    </row>
    <row r="24" spans="1:19" ht="16.5" customHeight="1"/>
    <row r="27" spans="1:19" ht="12.75" customHeight="1"/>
    <row r="29" spans="1:19" ht="18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16"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  <mergeCell ref="A1:S1"/>
    <mergeCell ref="A2:S2"/>
    <mergeCell ref="A3:S3"/>
    <mergeCell ref="A4:G4"/>
    <mergeCell ref="H4:M4"/>
    <mergeCell ref="N4:S4"/>
  </mergeCells>
  <printOptions horizontalCentered="1"/>
  <pageMargins left="0.7" right="0.28000000000000003" top="0.75" bottom="0.75" header="0.3" footer="0.3"/>
  <pageSetup scale="95" orientation="landscape" r:id="rId1"/>
  <rowBreaks count="1" manualBreakCount="1">
    <brk id="20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8"/>
  <sheetViews>
    <sheetView workbookViewId="0">
      <selection activeCell="E29" sqref="E29"/>
    </sheetView>
  </sheetViews>
  <sheetFormatPr defaultRowHeight="12.75"/>
  <cols>
    <col min="1" max="1" width="3.28515625" style="552" customWidth="1"/>
    <col min="2" max="2" width="4.85546875" style="552" customWidth="1"/>
    <col min="3" max="3" width="6.140625" style="552" customWidth="1"/>
    <col min="4" max="4" width="5.28515625" style="552" customWidth="1"/>
    <col min="5" max="5" width="26.140625" style="552" customWidth="1"/>
    <col min="6" max="16384" width="9.140625" style="552"/>
  </cols>
  <sheetData>
    <row r="1" spans="1:14">
      <c r="A1" s="1693" t="s">
        <v>565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551"/>
    </row>
    <row r="2" spans="1:14" ht="15.75">
      <c r="A2" s="1694" t="s">
        <v>566</v>
      </c>
      <c r="B2" s="1694"/>
      <c r="C2" s="1694"/>
      <c r="D2" s="1694"/>
      <c r="E2" s="1694"/>
      <c r="F2" s="1694"/>
      <c r="G2" s="1694"/>
      <c r="H2" s="1694"/>
      <c r="I2" s="1694"/>
      <c r="J2" s="1694"/>
      <c r="K2" s="1694"/>
      <c r="L2" s="1694"/>
      <c r="M2" s="553"/>
    </row>
    <row r="3" spans="1:14" ht="13.5" thickBot="1">
      <c r="A3" s="1695" t="s">
        <v>517</v>
      </c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554"/>
    </row>
    <row r="4" spans="1:14" ht="13.5" thickTop="1">
      <c r="A4" s="1696" t="s">
        <v>567</v>
      </c>
      <c r="B4" s="1697"/>
      <c r="C4" s="1697"/>
      <c r="D4" s="1697"/>
      <c r="E4" s="1698"/>
      <c r="F4" s="1705" t="s">
        <v>52</v>
      </c>
      <c r="G4" s="1698"/>
      <c r="H4" s="1705" t="s">
        <v>53</v>
      </c>
      <c r="I4" s="1698"/>
      <c r="J4" s="1706" t="s">
        <v>568</v>
      </c>
      <c r="K4" s="1708" t="s">
        <v>569</v>
      </c>
      <c r="L4" s="1709"/>
      <c r="M4" s="555"/>
    </row>
    <row r="5" spans="1:14">
      <c r="A5" s="1699"/>
      <c r="B5" s="1700"/>
      <c r="C5" s="1700"/>
      <c r="D5" s="1700"/>
      <c r="E5" s="1701"/>
      <c r="F5" s="1703"/>
      <c r="G5" s="1704"/>
      <c r="H5" s="1703"/>
      <c r="I5" s="1704"/>
      <c r="J5" s="1707"/>
      <c r="K5" s="1710" t="s">
        <v>570</v>
      </c>
      <c r="L5" s="1711"/>
      <c r="M5" s="555"/>
    </row>
    <row r="6" spans="1:14">
      <c r="A6" s="1702"/>
      <c r="B6" s="1703"/>
      <c r="C6" s="1703"/>
      <c r="D6" s="1703"/>
      <c r="E6" s="1704"/>
      <c r="F6" s="556" t="s">
        <v>571</v>
      </c>
      <c r="G6" s="556" t="s">
        <v>81</v>
      </c>
      <c r="H6" s="556" t="str">
        <f>F6</f>
        <v xml:space="preserve">7 Months </v>
      </c>
      <c r="I6" s="556" t="s">
        <v>81</v>
      </c>
      <c r="J6" s="556" t="str">
        <f>F6</f>
        <v xml:space="preserve">7 Months </v>
      </c>
      <c r="K6" s="556" t="s">
        <v>572</v>
      </c>
      <c r="L6" s="557" t="s">
        <v>573</v>
      </c>
      <c r="M6" s="558"/>
    </row>
    <row r="7" spans="1:14">
      <c r="A7" s="559" t="s">
        <v>574</v>
      </c>
      <c r="B7" s="560"/>
      <c r="C7" s="560"/>
      <c r="D7" s="560"/>
      <c r="E7" s="560"/>
      <c r="F7" s="561">
        <v>67237.300000000105</v>
      </c>
      <c r="G7" s="561">
        <v>89721.500000000116</v>
      </c>
      <c r="H7" s="561">
        <v>11692.500000000058</v>
      </c>
      <c r="I7" s="561">
        <v>108319.79999999999</v>
      </c>
      <c r="J7" s="562">
        <v>154782.74999999994</v>
      </c>
      <c r="K7" s="562">
        <v>-82.610098858817892</v>
      </c>
      <c r="L7" s="563">
        <v>1223.7780628608011</v>
      </c>
      <c r="M7" s="564"/>
      <c r="N7" s="565"/>
    </row>
    <row r="8" spans="1:14">
      <c r="A8" s="566"/>
      <c r="B8" s="567" t="s">
        <v>575</v>
      </c>
      <c r="C8" s="567"/>
      <c r="D8" s="567"/>
      <c r="E8" s="567"/>
      <c r="F8" s="568">
        <v>58882.700000000004</v>
      </c>
      <c r="G8" s="568">
        <v>100960.6</v>
      </c>
      <c r="H8" s="568">
        <v>56973.5</v>
      </c>
      <c r="I8" s="568">
        <v>98276.299999999988</v>
      </c>
      <c r="J8" s="569">
        <v>38609.949999999997</v>
      </c>
      <c r="K8" s="569">
        <v>-3.2423784914754208</v>
      </c>
      <c r="L8" s="570">
        <v>-32.23173931740196</v>
      </c>
      <c r="M8" s="571"/>
    </row>
    <row r="9" spans="1:14">
      <c r="A9" s="566"/>
      <c r="B9" s="567"/>
      <c r="C9" s="567" t="s">
        <v>576</v>
      </c>
      <c r="D9" s="567"/>
      <c r="E9" s="567"/>
      <c r="F9" s="568">
        <v>0</v>
      </c>
      <c r="G9" s="568">
        <v>0</v>
      </c>
      <c r="H9" s="568">
        <v>0</v>
      </c>
      <c r="I9" s="568">
        <v>0</v>
      </c>
      <c r="J9" s="569">
        <v>0</v>
      </c>
      <c r="K9" s="569" t="s">
        <v>120</v>
      </c>
      <c r="L9" s="570" t="s">
        <v>120</v>
      </c>
      <c r="M9" s="571"/>
    </row>
    <row r="10" spans="1:14">
      <c r="A10" s="566"/>
      <c r="B10" s="567"/>
      <c r="C10" s="567" t="s">
        <v>577</v>
      </c>
      <c r="D10" s="567"/>
      <c r="E10" s="567"/>
      <c r="F10" s="568">
        <v>58882.700000000004</v>
      </c>
      <c r="G10" s="568">
        <v>100960.6</v>
      </c>
      <c r="H10" s="568">
        <v>56973.5</v>
      </c>
      <c r="I10" s="568">
        <v>98276.299999999988</v>
      </c>
      <c r="J10" s="569">
        <v>38609.949999999997</v>
      </c>
      <c r="K10" s="569">
        <v>-3.2423784914754208</v>
      </c>
      <c r="L10" s="570">
        <v>-32.23173931740196</v>
      </c>
      <c r="M10" s="571"/>
    </row>
    <row r="11" spans="1:14">
      <c r="A11" s="566"/>
      <c r="B11" s="567" t="s">
        <v>578</v>
      </c>
      <c r="C11" s="567"/>
      <c r="D11" s="567"/>
      <c r="E11" s="567"/>
      <c r="F11" s="568">
        <v>-385341.09999999992</v>
      </c>
      <c r="G11" s="568">
        <v>-696373.29999999993</v>
      </c>
      <c r="H11" s="568">
        <v>-436129.70000000007</v>
      </c>
      <c r="I11" s="568">
        <v>-761773</v>
      </c>
      <c r="J11" s="569">
        <v>-339635.50000000006</v>
      </c>
      <c r="K11" s="569">
        <v>13.180166870339079</v>
      </c>
      <c r="L11" s="570">
        <v>-22.125115533292046</v>
      </c>
      <c r="M11" s="571"/>
    </row>
    <row r="12" spans="1:14">
      <c r="A12" s="566"/>
      <c r="B12" s="567"/>
      <c r="C12" s="567" t="s">
        <v>576</v>
      </c>
      <c r="D12" s="567"/>
      <c r="E12" s="567"/>
      <c r="F12" s="568">
        <v>-73802.399999999994</v>
      </c>
      <c r="G12" s="568">
        <v>-132976.4</v>
      </c>
      <c r="H12" s="568">
        <v>-66572.3</v>
      </c>
      <c r="I12" s="568">
        <v>-112044.59999999999</v>
      </c>
      <c r="J12" s="569">
        <v>-25466.2</v>
      </c>
      <c r="K12" s="569">
        <v>-9.7965648813588473</v>
      </c>
      <c r="L12" s="570">
        <v>-61.746552244702379</v>
      </c>
      <c r="M12" s="571"/>
    </row>
    <row r="13" spans="1:14">
      <c r="A13" s="566"/>
      <c r="B13" s="567"/>
      <c r="C13" s="567" t="s">
        <v>577</v>
      </c>
      <c r="D13" s="567"/>
      <c r="E13" s="567"/>
      <c r="F13" s="568">
        <v>-311538.69999999995</v>
      </c>
      <c r="G13" s="568">
        <v>-563396.89999999991</v>
      </c>
      <c r="H13" s="568">
        <v>-369557.4</v>
      </c>
      <c r="I13" s="568">
        <v>-649728.4</v>
      </c>
      <c r="J13" s="569">
        <v>-314169.30000000005</v>
      </c>
      <c r="K13" s="569">
        <v>18.623272164902801</v>
      </c>
      <c r="L13" s="570">
        <v>-14.987685268918966</v>
      </c>
      <c r="M13" s="571"/>
    </row>
    <row r="14" spans="1:14">
      <c r="A14" s="559"/>
      <c r="B14" s="560" t="s">
        <v>579</v>
      </c>
      <c r="C14" s="560"/>
      <c r="D14" s="560"/>
      <c r="E14" s="560"/>
      <c r="F14" s="572">
        <v>-326458.39999999991</v>
      </c>
      <c r="G14" s="572">
        <v>-595412.69999999995</v>
      </c>
      <c r="H14" s="572">
        <v>-379156.2</v>
      </c>
      <c r="I14" s="572">
        <v>-663496.70000000007</v>
      </c>
      <c r="J14" s="573">
        <v>-301025.55000000005</v>
      </c>
      <c r="K14" s="573">
        <v>16.14227111325674</v>
      </c>
      <c r="L14" s="574">
        <v>-20.606454543008908</v>
      </c>
      <c r="M14" s="571"/>
    </row>
    <row r="15" spans="1:14">
      <c r="A15" s="559"/>
      <c r="B15" s="560" t="s">
        <v>580</v>
      </c>
      <c r="C15" s="560"/>
      <c r="D15" s="560"/>
      <c r="E15" s="560"/>
      <c r="F15" s="572">
        <v>12498.700000000012</v>
      </c>
      <c r="G15" s="572">
        <v>20882.200000000004</v>
      </c>
      <c r="H15" s="572">
        <v>9156.4000000000015</v>
      </c>
      <c r="I15" s="572">
        <v>27617.499999999996</v>
      </c>
      <c r="J15" s="573">
        <v>2814.099999999984</v>
      </c>
      <c r="K15" s="573">
        <v>-26.741181082832668</v>
      </c>
      <c r="L15" s="574">
        <v>-69.266305534926573</v>
      </c>
      <c r="M15" s="571"/>
    </row>
    <row r="16" spans="1:14">
      <c r="A16" s="566"/>
      <c r="B16" s="567"/>
      <c r="C16" s="567" t="s">
        <v>581</v>
      </c>
      <c r="D16" s="567"/>
      <c r="E16" s="567"/>
      <c r="F16" s="568">
        <v>69647</v>
      </c>
      <c r="G16" s="568">
        <v>125061.2</v>
      </c>
      <c r="H16" s="568">
        <v>80844</v>
      </c>
      <c r="I16" s="568">
        <v>149288.4</v>
      </c>
      <c r="J16" s="569">
        <v>75213.199999999983</v>
      </c>
      <c r="K16" s="569">
        <v>16.07678722701624</v>
      </c>
      <c r="L16" s="570">
        <v>-6.9650190490327333</v>
      </c>
      <c r="M16" s="571"/>
    </row>
    <row r="17" spans="1:13">
      <c r="A17" s="566"/>
      <c r="B17" s="575"/>
      <c r="C17" s="575"/>
      <c r="D17" s="575" t="s">
        <v>582</v>
      </c>
      <c r="E17" s="575"/>
      <c r="F17" s="576">
        <v>27019.200000000001</v>
      </c>
      <c r="G17" s="576">
        <v>46374.9</v>
      </c>
      <c r="H17" s="576">
        <v>29142.5</v>
      </c>
      <c r="I17" s="576">
        <v>53428.6</v>
      </c>
      <c r="J17" s="577">
        <v>22968.1</v>
      </c>
      <c r="K17" s="577">
        <v>7.858485817492749</v>
      </c>
      <c r="L17" s="578">
        <v>-21.186926310371462</v>
      </c>
      <c r="M17" s="571"/>
    </row>
    <row r="18" spans="1:13">
      <c r="A18" s="566"/>
      <c r="B18" s="567"/>
      <c r="C18" s="567"/>
      <c r="D18" s="567" t="s">
        <v>583</v>
      </c>
      <c r="E18" s="567"/>
      <c r="F18" s="568">
        <v>12115.100000000002</v>
      </c>
      <c r="G18" s="568">
        <v>24352.800000000003</v>
      </c>
      <c r="H18" s="568">
        <v>16702.600000000002</v>
      </c>
      <c r="I18" s="568">
        <v>32481.100000000006</v>
      </c>
      <c r="J18" s="569">
        <v>21365.1</v>
      </c>
      <c r="K18" s="569">
        <v>37.865968914825288</v>
      </c>
      <c r="L18" s="570">
        <v>27.914815657442531</v>
      </c>
      <c r="M18" s="571"/>
    </row>
    <row r="19" spans="1:13">
      <c r="A19" s="566"/>
      <c r="B19" s="567"/>
      <c r="C19" s="567"/>
      <c r="D19" s="567" t="s">
        <v>577</v>
      </c>
      <c r="E19" s="567"/>
      <c r="F19" s="568">
        <v>30512.7</v>
      </c>
      <c r="G19" s="568">
        <v>54333.5</v>
      </c>
      <c r="H19" s="568">
        <v>34998.9</v>
      </c>
      <c r="I19" s="568">
        <v>63378.7</v>
      </c>
      <c r="J19" s="569">
        <v>30879.999999999996</v>
      </c>
      <c r="K19" s="569">
        <v>14.702730338514783</v>
      </c>
      <c r="L19" s="570">
        <v>-11.768655586318445</v>
      </c>
      <c r="M19" s="571"/>
    </row>
    <row r="20" spans="1:13">
      <c r="A20" s="566"/>
      <c r="B20" s="567"/>
      <c r="C20" s="567" t="s">
        <v>584</v>
      </c>
      <c r="D20" s="567"/>
      <c r="E20" s="567"/>
      <c r="F20" s="568">
        <v>-57148.299999999996</v>
      </c>
      <c r="G20" s="568">
        <v>-104179</v>
      </c>
      <c r="H20" s="568">
        <v>-71687.600000000006</v>
      </c>
      <c r="I20" s="568">
        <v>-121670.90000000001</v>
      </c>
      <c r="J20" s="569">
        <v>-72399.100000000006</v>
      </c>
      <c r="K20" s="569">
        <v>25.441351711249524</v>
      </c>
      <c r="L20" s="570">
        <v>0.99250079511658384</v>
      </c>
      <c r="M20" s="571"/>
    </row>
    <row r="21" spans="1:13">
      <c r="A21" s="566"/>
      <c r="B21" s="567"/>
      <c r="C21" s="567"/>
      <c r="D21" s="567" t="s">
        <v>170</v>
      </c>
      <c r="E21" s="567"/>
      <c r="F21" s="568">
        <v>-23115.9</v>
      </c>
      <c r="G21" s="568">
        <v>-39822</v>
      </c>
      <c r="H21" s="568">
        <v>-26625.7</v>
      </c>
      <c r="I21" s="568">
        <v>-43996.3</v>
      </c>
      <c r="J21" s="569">
        <v>-23584.6</v>
      </c>
      <c r="K21" s="569">
        <v>15.183488421389598</v>
      </c>
      <c r="L21" s="570">
        <v>-11.421671542907802</v>
      </c>
      <c r="M21" s="571"/>
    </row>
    <row r="22" spans="1:13">
      <c r="A22" s="566"/>
      <c r="B22" s="567"/>
      <c r="C22" s="567"/>
      <c r="D22" s="567" t="s">
        <v>582</v>
      </c>
      <c r="E22" s="567"/>
      <c r="F22" s="568">
        <v>-23181.9</v>
      </c>
      <c r="G22" s="568">
        <v>-42175.6</v>
      </c>
      <c r="H22" s="568">
        <v>-31505.5</v>
      </c>
      <c r="I22" s="568">
        <v>-53190.2</v>
      </c>
      <c r="J22" s="569">
        <v>-31936.100000000002</v>
      </c>
      <c r="K22" s="569">
        <v>35.905598764553361</v>
      </c>
      <c r="L22" s="570">
        <v>1.3667454888828985</v>
      </c>
      <c r="M22" s="571"/>
    </row>
    <row r="23" spans="1:13">
      <c r="A23" s="566"/>
      <c r="B23" s="567"/>
      <c r="C23" s="567"/>
      <c r="D23" s="567"/>
      <c r="E23" s="579" t="s">
        <v>585</v>
      </c>
      <c r="F23" s="568">
        <v>-8528.7999999999993</v>
      </c>
      <c r="G23" s="568">
        <v>-15121.3</v>
      </c>
      <c r="H23" s="568">
        <v>-9953.7999999999993</v>
      </c>
      <c r="I23" s="568">
        <v>-17065.400000000001</v>
      </c>
      <c r="J23" s="569">
        <v>-10789.3</v>
      </c>
      <c r="K23" s="569">
        <v>16.708094925429137</v>
      </c>
      <c r="L23" s="570">
        <v>8.3937792601820433</v>
      </c>
      <c r="M23" s="571"/>
    </row>
    <row r="24" spans="1:13">
      <c r="A24" s="566"/>
      <c r="B24" s="567"/>
      <c r="C24" s="567"/>
      <c r="D24" s="567" t="s">
        <v>586</v>
      </c>
      <c r="E24" s="567"/>
      <c r="F24" s="568">
        <v>-738.8</v>
      </c>
      <c r="G24" s="568">
        <v>-1625.6999999999998</v>
      </c>
      <c r="H24" s="568">
        <v>-1413.4</v>
      </c>
      <c r="I24" s="568">
        <v>-1974.8000000000002</v>
      </c>
      <c r="J24" s="569">
        <v>-1287.3999999999999</v>
      </c>
      <c r="K24" s="569">
        <v>91.310232809962116</v>
      </c>
      <c r="L24" s="570">
        <v>-8.9146738361398121</v>
      </c>
      <c r="M24" s="571"/>
    </row>
    <row r="25" spans="1:13">
      <c r="A25" s="566"/>
      <c r="B25" s="567"/>
      <c r="C25" s="567"/>
      <c r="D25" s="567" t="s">
        <v>577</v>
      </c>
      <c r="E25" s="567"/>
      <c r="F25" s="568">
        <v>-10111.700000000001</v>
      </c>
      <c r="G25" s="568">
        <v>-20555.7</v>
      </c>
      <c r="H25" s="568">
        <v>-12143</v>
      </c>
      <c r="I25" s="568">
        <v>-22509.600000000002</v>
      </c>
      <c r="J25" s="569">
        <v>-15591</v>
      </c>
      <c r="K25" s="569">
        <v>20.088610223800146</v>
      </c>
      <c r="L25" s="570">
        <v>28.394960059293425</v>
      </c>
      <c r="M25" s="571"/>
    </row>
    <row r="26" spans="1:13">
      <c r="A26" s="559"/>
      <c r="B26" s="560" t="s">
        <v>587</v>
      </c>
      <c r="C26" s="560"/>
      <c r="D26" s="560"/>
      <c r="E26" s="560"/>
      <c r="F26" s="572">
        <v>-313959.69999999995</v>
      </c>
      <c r="G26" s="572">
        <v>-574530.5</v>
      </c>
      <c r="H26" s="572">
        <v>-369999.80000000005</v>
      </c>
      <c r="I26" s="572">
        <v>-635879.20000000007</v>
      </c>
      <c r="J26" s="573">
        <v>-298211.45000000007</v>
      </c>
      <c r="K26" s="573">
        <v>17.849456474827846</v>
      </c>
      <c r="L26" s="574">
        <v>-19.402267244468774</v>
      </c>
      <c r="M26" s="571"/>
    </row>
    <row r="27" spans="1:13">
      <c r="A27" s="559"/>
      <c r="B27" s="560" t="s">
        <v>588</v>
      </c>
      <c r="C27" s="560"/>
      <c r="D27" s="560"/>
      <c r="E27" s="560"/>
      <c r="F27" s="572">
        <v>18293.2</v>
      </c>
      <c r="G27" s="572">
        <v>32751.699999999997</v>
      </c>
      <c r="H27" s="572">
        <v>15604.000000000002</v>
      </c>
      <c r="I27" s="572">
        <v>34242.5</v>
      </c>
      <c r="J27" s="573">
        <v>14064.400000000001</v>
      </c>
      <c r="K27" s="573">
        <v>-14.700544464609791</v>
      </c>
      <c r="L27" s="574">
        <v>-9.866700845936947</v>
      </c>
      <c r="M27" s="571"/>
    </row>
    <row r="28" spans="1:13">
      <c r="A28" s="566"/>
      <c r="B28" s="567"/>
      <c r="C28" s="567" t="s">
        <v>589</v>
      </c>
      <c r="D28" s="567"/>
      <c r="E28" s="567"/>
      <c r="F28" s="568">
        <v>22089.3</v>
      </c>
      <c r="G28" s="568">
        <v>39539.799999999996</v>
      </c>
      <c r="H28" s="568">
        <v>19196.900000000001</v>
      </c>
      <c r="I28" s="568">
        <v>42831.5</v>
      </c>
      <c r="J28" s="569">
        <v>20324</v>
      </c>
      <c r="K28" s="569">
        <v>-13.094122493696034</v>
      </c>
      <c r="L28" s="570">
        <v>5.8712604639290618</v>
      </c>
      <c r="M28" s="571"/>
    </row>
    <row r="29" spans="1:13">
      <c r="A29" s="566"/>
      <c r="B29" s="567"/>
      <c r="C29" s="567" t="s">
        <v>590</v>
      </c>
      <c r="D29" s="567"/>
      <c r="E29" s="567"/>
      <c r="F29" s="568">
        <v>-3796.1</v>
      </c>
      <c r="G29" s="568">
        <v>-6788.1</v>
      </c>
      <c r="H29" s="568">
        <v>-3592.9</v>
      </c>
      <c r="I29" s="568">
        <v>-8589</v>
      </c>
      <c r="J29" s="569">
        <v>-6259.6</v>
      </c>
      <c r="K29" s="569">
        <v>-5.3528621479939886</v>
      </c>
      <c r="L29" s="570">
        <v>74.221381057084812</v>
      </c>
      <c r="M29" s="571"/>
    </row>
    <row r="30" spans="1:13">
      <c r="A30" s="559"/>
      <c r="B30" s="560" t="s">
        <v>591</v>
      </c>
      <c r="C30" s="560"/>
      <c r="D30" s="560"/>
      <c r="E30" s="560"/>
      <c r="F30" s="572">
        <v>-295666.49999999994</v>
      </c>
      <c r="G30" s="572">
        <v>-541778.79999999993</v>
      </c>
      <c r="H30" s="572">
        <v>-354395.8</v>
      </c>
      <c r="I30" s="572">
        <v>-601636.70000000007</v>
      </c>
      <c r="J30" s="573">
        <v>-284147.05000000005</v>
      </c>
      <c r="K30" s="573">
        <v>19.863359562209467</v>
      </c>
      <c r="L30" s="574">
        <v>-19.822116966397445</v>
      </c>
      <c r="M30" s="571"/>
    </row>
    <row r="31" spans="1:13">
      <c r="A31" s="559"/>
      <c r="B31" s="560" t="s">
        <v>592</v>
      </c>
      <c r="C31" s="560"/>
      <c r="D31" s="560"/>
      <c r="E31" s="560"/>
      <c r="F31" s="572">
        <v>362903.80000000005</v>
      </c>
      <c r="G31" s="572">
        <v>631500.30000000016</v>
      </c>
      <c r="H31" s="572">
        <v>366088.30000000005</v>
      </c>
      <c r="I31" s="572">
        <v>709956.5</v>
      </c>
      <c r="J31" s="573">
        <v>438929.8</v>
      </c>
      <c r="K31" s="573">
        <v>0.87750527825831171</v>
      </c>
      <c r="L31" s="574">
        <v>19.897248833136686</v>
      </c>
      <c r="M31" s="571"/>
    </row>
    <row r="32" spans="1:13">
      <c r="A32" s="566"/>
      <c r="B32" s="567"/>
      <c r="C32" s="567" t="s">
        <v>593</v>
      </c>
      <c r="D32" s="567"/>
      <c r="E32" s="567"/>
      <c r="F32" s="568">
        <v>364446.30000000005</v>
      </c>
      <c r="G32" s="568">
        <v>634854.80000000005</v>
      </c>
      <c r="H32" s="568">
        <v>367248.80000000005</v>
      </c>
      <c r="I32" s="568">
        <v>712522.2</v>
      </c>
      <c r="J32" s="569">
        <v>440389.50000000006</v>
      </c>
      <c r="K32" s="569">
        <v>0.76897474332980664</v>
      </c>
      <c r="L32" s="570">
        <v>19.9158445173953</v>
      </c>
      <c r="M32" s="571"/>
    </row>
    <row r="33" spans="1:13">
      <c r="A33" s="566"/>
      <c r="B33" s="567"/>
      <c r="C33" s="567"/>
      <c r="D33" s="567" t="s">
        <v>594</v>
      </c>
      <c r="E33" s="567"/>
      <c r="F33" s="568">
        <v>27082.799999999999</v>
      </c>
      <c r="G33" s="568">
        <v>48519.8</v>
      </c>
      <c r="H33" s="568">
        <v>21627.500000000004</v>
      </c>
      <c r="I33" s="568">
        <v>52855.400000000009</v>
      </c>
      <c r="J33" s="569">
        <v>40163.300000000003</v>
      </c>
      <c r="K33" s="569">
        <v>-20.143042816843135</v>
      </c>
      <c r="L33" s="570">
        <v>85.704774014564777</v>
      </c>
      <c r="M33" s="571"/>
    </row>
    <row r="34" spans="1:13">
      <c r="A34" s="566"/>
      <c r="B34" s="575"/>
      <c r="C34" s="575"/>
      <c r="D34" s="575" t="s">
        <v>595</v>
      </c>
      <c r="E34" s="575"/>
      <c r="F34" s="576">
        <v>311906.7</v>
      </c>
      <c r="G34" s="576">
        <v>543294.10000000009</v>
      </c>
      <c r="H34" s="576">
        <v>320934.60000000003</v>
      </c>
      <c r="I34" s="576">
        <v>617278.80000000005</v>
      </c>
      <c r="J34" s="577">
        <v>375155.8</v>
      </c>
      <c r="K34" s="577">
        <v>2.8944232361792928</v>
      </c>
      <c r="L34" s="578">
        <v>16.894781678260912</v>
      </c>
      <c r="M34" s="571"/>
    </row>
    <row r="35" spans="1:13">
      <c r="A35" s="566"/>
      <c r="B35" s="567"/>
      <c r="C35" s="567"/>
      <c r="D35" s="567" t="s">
        <v>596</v>
      </c>
      <c r="E35" s="567"/>
      <c r="F35" s="568">
        <v>23789</v>
      </c>
      <c r="G35" s="568">
        <v>41373.1</v>
      </c>
      <c r="H35" s="568">
        <v>24686.7</v>
      </c>
      <c r="I35" s="568">
        <v>42388</v>
      </c>
      <c r="J35" s="569">
        <v>25070.400000000001</v>
      </c>
      <c r="K35" s="569">
        <v>3.7735928370255181</v>
      </c>
      <c r="L35" s="570">
        <v>1.5542782145851817</v>
      </c>
      <c r="M35" s="571"/>
    </row>
    <row r="36" spans="1:13">
      <c r="A36" s="566"/>
      <c r="B36" s="567"/>
      <c r="C36" s="567"/>
      <c r="D36" s="567" t="s">
        <v>597</v>
      </c>
      <c r="E36" s="567"/>
      <c r="F36" s="568">
        <v>1667.8</v>
      </c>
      <c r="G36" s="568">
        <v>1667.8</v>
      </c>
      <c r="H36" s="568">
        <v>0</v>
      </c>
      <c r="I36" s="568">
        <v>0</v>
      </c>
      <c r="J36" s="569">
        <v>0</v>
      </c>
      <c r="K36" s="569" t="s">
        <v>120</v>
      </c>
      <c r="L36" s="570" t="s">
        <v>120</v>
      </c>
      <c r="M36" s="571"/>
    </row>
    <row r="37" spans="1:13">
      <c r="A37" s="566"/>
      <c r="B37" s="567"/>
      <c r="C37" s="567" t="s">
        <v>598</v>
      </c>
      <c r="D37" s="567"/>
      <c r="E37" s="567"/>
      <c r="F37" s="568">
        <v>-1542.5</v>
      </c>
      <c r="G37" s="568">
        <v>-3354.5</v>
      </c>
      <c r="H37" s="568">
        <v>-1160.5</v>
      </c>
      <c r="I37" s="568">
        <v>-2565.6999999999998</v>
      </c>
      <c r="J37" s="569">
        <v>-1459.7</v>
      </c>
      <c r="K37" s="569">
        <v>-24.764991896272292</v>
      </c>
      <c r="L37" s="570">
        <v>25.781990521327018</v>
      </c>
      <c r="M37" s="571"/>
    </row>
    <row r="38" spans="1:13">
      <c r="A38" s="559" t="s">
        <v>599</v>
      </c>
      <c r="B38" s="560" t="s">
        <v>600</v>
      </c>
      <c r="C38" s="560"/>
      <c r="D38" s="560"/>
      <c r="E38" s="560"/>
      <c r="F38" s="572">
        <v>11112.499999999998</v>
      </c>
      <c r="G38" s="572">
        <v>17063.5</v>
      </c>
      <c r="H38" s="572">
        <v>6259.5000000000009</v>
      </c>
      <c r="I38" s="572">
        <v>14811.4</v>
      </c>
      <c r="J38" s="573">
        <v>8596.4</v>
      </c>
      <c r="K38" s="573">
        <v>-43.671541057367811</v>
      </c>
      <c r="L38" s="574">
        <v>37.333652847671516</v>
      </c>
      <c r="M38" s="571"/>
    </row>
    <row r="39" spans="1:13">
      <c r="A39" s="559" t="s">
        <v>601</v>
      </c>
      <c r="B39" s="559"/>
      <c r="C39" s="560"/>
      <c r="D39" s="560"/>
      <c r="E39" s="560"/>
      <c r="F39" s="572">
        <v>78349.800000000105</v>
      </c>
      <c r="G39" s="572">
        <v>106785.00000000012</v>
      </c>
      <c r="H39" s="572">
        <v>17952.000000000058</v>
      </c>
      <c r="I39" s="572">
        <v>123131.20000000001</v>
      </c>
      <c r="J39" s="573">
        <v>163379.14999999997</v>
      </c>
      <c r="K39" s="573">
        <v>-77.087369718876076</v>
      </c>
      <c r="L39" s="580">
        <v>810.08884803921251</v>
      </c>
      <c r="M39" s="581"/>
    </row>
    <row r="40" spans="1:13">
      <c r="A40" s="559" t="s">
        <v>602</v>
      </c>
      <c r="B40" s="560" t="s">
        <v>603</v>
      </c>
      <c r="C40" s="560"/>
      <c r="D40" s="560"/>
      <c r="E40" s="560"/>
      <c r="F40" s="572">
        <v>15021.389999999998</v>
      </c>
      <c r="G40" s="572">
        <v>11147.969999999998</v>
      </c>
      <c r="H40" s="572">
        <v>4517.7700000000059</v>
      </c>
      <c r="I40" s="572">
        <v>17720.650000000009</v>
      </c>
      <c r="J40" s="573">
        <v>1995.6599999999926</v>
      </c>
      <c r="K40" s="573">
        <v>-69.924421108832092</v>
      </c>
      <c r="L40" s="574">
        <v>-55.826436494111256</v>
      </c>
      <c r="M40" s="571"/>
    </row>
    <row r="41" spans="1:13">
      <c r="A41" s="566"/>
      <c r="B41" s="567" t="s">
        <v>604</v>
      </c>
      <c r="C41" s="567"/>
      <c r="D41" s="567"/>
      <c r="E41" s="567"/>
      <c r="F41" s="568">
        <v>1788.1000000000001</v>
      </c>
      <c r="G41" s="568">
        <v>3194.6000000000004</v>
      </c>
      <c r="H41" s="568">
        <v>1548.1</v>
      </c>
      <c r="I41" s="568">
        <v>4382.5999999999995</v>
      </c>
      <c r="J41" s="569">
        <v>2260</v>
      </c>
      <c r="K41" s="569" t="s">
        <v>120</v>
      </c>
      <c r="L41" s="570">
        <v>45.985401459854018</v>
      </c>
      <c r="M41" s="571"/>
    </row>
    <row r="42" spans="1:13">
      <c r="A42" s="566"/>
      <c r="B42" s="567" t="s">
        <v>605</v>
      </c>
      <c r="C42" s="567"/>
      <c r="D42" s="567"/>
      <c r="E42" s="567"/>
      <c r="F42" s="568">
        <v>0</v>
      </c>
      <c r="G42" s="568">
        <v>0</v>
      </c>
      <c r="H42" s="568">
        <v>0</v>
      </c>
      <c r="I42" s="568">
        <v>0</v>
      </c>
      <c r="J42" s="569">
        <v>0</v>
      </c>
      <c r="K42" s="569" t="s">
        <v>120</v>
      </c>
      <c r="L42" s="570" t="s">
        <v>120</v>
      </c>
      <c r="M42" s="571"/>
    </row>
    <row r="43" spans="1:13">
      <c r="A43" s="566"/>
      <c r="B43" s="567" t="s">
        <v>606</v>
      </c>
      <c r="C43" s="567"/>
      <c r="D43" s="567"/>
      <c r="E43" s="567"/>
      <c r="F43" s="568">
        <v>-11453.800000000001</v>
      </c>
      <c r="G43" s="568">
        <v>-21331.600000000002</v>
      </c>
      <c r="H43" s="568">
        <v>-18625.599999999999</v>
      </c>
      <c r="I43" s="568">
        <v>-34584.499999999993</v>
      </c>
      <c r="J43" s="569">
        <v>-19452.25</v>
      </c>
      <c r="K43" s="569">
        <v>62.615027327175227</v>
      </c>
      <c r="L43" s="570">
        <v>4.4382462846834585</v>
      </c>
      <c r="M43" s="571"/>
    </row>
    <row r="44" spans="1:13">
      <c r="A44" s="566"/>
      <c r="B44" s="567"/>
      <c r="C44" s="567" t="s">
        <v>607</v>
      </c>
      <c r="D44" s="567"/>
      <c r="E44" s="567"/>
      <c r="F44" s="568">
        <v>-1263.8</v>
      </c>
      <c r="G44" s="568">
        <v>-1620</v>
      </c>
      <c r="H44" s="568">
        <v>-1201.3</v>
      </c>
      <c r="I44" s="568">
        <v>-2234.3000000000002</v>
      </c>
      <c r="J44" s="569">
        <v>-1680.5499999999997</v>
      </c>
      <c r="K44" s="569">
        <v>-4.9454027536002627</v>
      </c>
      <c r="L44" s="570">
        <v>39.894281195371661</v>
      </c>
      <c r="M44" s="571"/>
    </row>
    <row r="45" spans="1:13">
      <c r="A45" s="566"/>
      <c r="B45" s="567"/>
      <c r="C45" s="567" t="s">
        <v>577</v>
      </c>
      <c r="D45" s="567"/>
      <c r="E45" s="567"/>
      <c r="F45" s="568">
        <v>-10190</v>
      </c>
      <c r="G45" s="568">
        <v>-19711.600000000002</v>
      </c>
      <c r="H45" s="568">
        <v>-17424.3</v>
      </c>
      <c r="I45" s="568">
        <v>-32350.199999999997</v>
      </c>
      <c r="J45" s="569">
        <v>-17771.7</v>
      </c>
      <c r="K45" s="569">
        <v>70.994111874386647</v>
      </c>
      <c r="L45" s="570">
        <v>1.9937673249427661</v>
      </c>
      <c r="M45" s="571"/>
    </row>
    <row r="46" spans="1:13">
      <c r="A46" s="566"/>
      <c r="B46" s="567" t="s">
        <v>608</v>
      </c>
      <c r="C46" s="567"/>
      <c r="D46" s="567"/>
      <c r="E46" s="567"/>
      <c r="F46" s="568">
        <v>24687.089999999997</v>
      </c>
      <c r="G46" s="568">
        <v>29284.97</v>
      </c>
      <c r="H46" s="568">
        <v>21595.270000000004</v>
      </c>
      <c r="I46" s="568">
        <v>47922.55</v>
      </c>
      <c r="J46" s="569">
        <v>19187.909999999993</v>
      </c>
      <c r="K46" s="569">
        <v>-12.524035842215483</v>
      </c>
      <c r="L46" s="570">
        <v>-11.147626308909366</v>
      </c>
      <c r="M46" s="571"/>
    </row>
    <row r="47" spans="1:13">
      <c r="A47" s="566"/>
      <c r="B47" s="567"/>
      <c r="C47" s="567" t="s">
        <v>607</v>
      </c>
      <c r="D47" s="567"/>
      <c r="E47" s="567"/>
      <c r="F47" s="568">
        <v>16310.399999999998</v>
      </c>
      <c r="G47" s="568">
        <v>23686.1</v>
      </c>
      <c r="H47" s="568">
        <v>15783.5</v>
      </c>
      <c r="I47" s="568">
        <v>22912.300000000003</v>
      </c>
      <c r="J47" s="569">
        <v>-7683.8000000000011</v>
      </c>
      <c r="K47" s="569">
        <v>-3.230454188738463</v>
      </c>
      <c r="L47" s="570">
        <v>-148.6824848734438</v>
      </c>
      <c r="M47" s="571"/>
    </row>
    <row r="48" spans="1:13">
      <c r="A48" s="566"/>
      <c r="B48" s="567"/>
      <c r="C48" s="567" t="s">
        <v>609</v>
      </c>
      <c r="D48" s="567"/>
      <c r="E48" s="567"/>
      <c r="F48" s="568">
        <v>1887.7999999999993</v>
      </c>
      <c r="G48" s="568">
        <v>4192.4000000000015</v>
      </c>
      <c r="H48" s="568">
        <v>3874.400000000001</v>
      </c>
      <c r="I48" s="568">
        <v>11857.300000000001</v>
      </c>
      <c r="J48" s="569">
        <v>16043.749999999996</v>
      </c>
      <c r="K48" s="569">
        <v>105.23360525479407</v>
      </c>
      <c r="L48" s="570">
        <v>314.09637621309088</v>
      </c>
      <c r="M48" s="571"/>
    </row>
    <row r="49" spans="1:13">
      <c r="A49" s="566"/>
      <c r="B49" s="567"/>
      <c r="C49" s="567"/>
      <c r="D49" s="567" t="s">
        <v>610</v>
      </c>
      <c r="E49" s="567"/>
      <c r="F49" s="568">
        <v>2073.6999999999994</v>
      </c>
      <c r="G49" s="568">
        <v>4407.8000000000011</v>
      </c>
      <c r="H49" s="568">
        <v>3904.3000000000011</v>
      </c>
      <c r="I49" s="568">
        <v>11919.400000000001</v>
      </c>
      <c r="J49" s="569">
        <v>15061.349999999997</v>
      </c>
      <c r="K49" s="569">
        <v>88.27699281477561</v>
      </c>
      <c r="L49" s="570">
        <v>285.7631329559714</v>
      </c>
      <c r="M49" s="571"/>
    </row>
    <row r="50" spans="1:13">
      <c r="A50" s="566"/>
      <c r="B50" s="567"/>
      <c r="C50" s="567"/>
      <c r="D50" s="567"/>
      <c r="E50" s="567" t="s">
        <v>611</v>
      </c>
      <c r="F50" s="568">
        <v>10479.199999999999</v>
      </c>
      <c r="G50" s="568">
        <v>21132.400000000001</v>
      </c>
      <c r="H50" s="568">
        <v>12824.300000000001</v>
      </c>
      <c r="I50" s="568">
        <v>28961.200000000001</v>
      </c>
      <c r="J50" s="569">
        <v>23578.949999999997</v>
      </c>
      <c r="K50" s="569">
        <v>22.378616688296844</v>
      </c>
      <c r="L50" s="570">
        <v>83.861497313693491</v>
      </c>
      <c r="M50" s="571"/>
    </row>
    <row r="51" spans="1:13">
      <c r="A51" s="566"/>
      <c r="B51" s="567"/>
      <c r="C51" s="567"/>
      <c r="D51" s="567"/>
      <c r="E51" s="567" t="s">
        <v>612</v>
      </c>
      <c r="F51" s="568">
        <v>-8405.5</v>
      </c>
      <c r="G51" s="568">
        <v>-16724.599999999999</v>
      </c>
      <c r="H51" s="568">
        <v>-8920</v>
      </c>
      <c r="I51" s="568">
        <v>-17041.8</v>
      </c>
      <c r="J51" s="569">
        <v>-8517.6</v>
      </c>
      <c r="K51" s="569">
        <v>6.1209922074831837</v>
      </c>
      <c r="L51" s="570">
        <v>-4.5112107623318423</v>
      </c>
      <c r="M51" s="571"/>
    </row>
    <row r="52" spans="1:13">
      <c r="A52" s="566"/>
      <c r="B52" s="567"/>
      <c r="C52" s="567"/>
      <c r="D52" s="567" t="s">
        <v>613</v>
      </c>
      <c r="E52" s="567"/>
      <c r="F52" s="568">
        <v>-185.9</v>
      </c>
      <c r="G52" s="568">
        <v>-215.4</v>
      </c>
      <c r="H52" s="568">
        <v>-29.900000000000002</v>
      </c>
      <c r="I52" s="568">
        <v>-62.100000000000009</v>
      </c>
      <c r="J52" s="569">
        <v>982.4</v>
      </c>
      <c r="K52" s="569">
        <v>-83.91608391608392</v>
      </c>
      <c r="L52" s="570">
        <v>-3385.6187290969892</v>
      </c>
      <c r="M52" s="571"/>
    </row>
    <row r="53" spans="1:13">
      <c r="A53" s="566"/>
      <c r="B53" s="567"/>
      <c r="C53" s="567" t="s">
        <v>614</v>
      </c>
      <c r="D53" s="567"/>
      <c r="E53" s="567"/>
      <c r="F53" s="568">
        <v>7203.1</v>
      </c>
      <c r="G53" s="568">
        <v>2733.4</v>
      </c>
      <c r="H53" s="568">
        <v>2573.6000000000004</v>
      </c>
      <c r="I53" s="568">
        <v>14318.599999999999</v>
      </c>
      <c r="J53" s="569">
        <v>11735.5</v>
      </c>
      <c r="K53" s="569">
        <v>-64.27093890130638</v>
      </c>
      <c r="L53" s="570">
        <v>355.99549269505741</v>
      </c>
      <c r="M53" s="571"/>
    </row>
    <row r="54" spans="1:13">
      <c r="A54" s="566"/>
      <c r="B54" s="567"/>
      <c r="C54" s="567"/>
      <c r="D54" s="567" t="s">
        <v>615</v>
      </c>
      <c r="E54" s="567"/>
      <c r="F54" s="568">
        <v>-51.4</v>
      </c>
      <c r="G54" s="568">
        <v>-36.700000000000003</v>
      </c>
      <c r="H54" s="568">
        <v>-21.2</v>
      </c>
      <c r="I54" s="568">
        <v>-20.2</v>
      </c>
      <c r="J54" s="569">
        <v>36.200000000000003</v>
      </c>
      <c r="K54" s="569" t="s">
        <v>120</v>
      </c>
      <c r="L54" s="570">
        <v>-270.75471698113211</v>
      </c>
      <c r="M54" s="571"/>
    </row>
    <row r="55" spans="1:13">
      <c r="A55" s="566"/>
      <c r="B55" s="567"/>
      <c r="C55" s="567"/>
      <c r="D55" s="567" t="s">
        <v>616</v>
      </c>
      <c r="E55" s="567"/>
      <c r="F55" s="568">
        <v>7254.5</v>
      </c>
      <c r="G55" s="568">
        <v>2770.1</v>
      </c>
      <c r="H55" s="568">
        <v>2594.8000000000002</v>
      </c>
      <c r="I55" s="568">
        <v>14338.8</v>
      </c>
      <c r="J55" s="569">
        <v>11699.3</v>
      </c>
      <c r="K55" s="569">
        <v>-64.23185608932387</v>
      </c>
      <c r="L55" s="570">
        <v>350.87482657622934</v>
      </c>
      <c r="M55" s="571"/>
    </row>
    <row r="56" spans="1:13">
      <c r="A56" s="566"/>
      <c r="B56" s="567"/>
      <c r="C56" s="567" t="s">
        <v>617</v>
      </c>
      <c r="D56" s="567"/>
      <c r="E56" s="567"/>
      <c r="F56" s="568">
        <v>-714.21</v>
      </c>
      <c r="G56" s="568">
        <v>-1326.93</v>
      </c>
      <c r="H56" s="568">
        <v>-636.23</v>
      </c>
      <c r="I56" s="568">
        <v>-1165.6500000000001</v>
      </c>
      <c r="J56" s="569">
        <v>-907.54</v>
      </c>
      <c r="K56" s="569">
        <v>-10.918357345878661</v>
      </c>
      <c r="L56" s="570">
        <v>42.643383682001769</v>
      </c>
      <c r="M56" s="571"/>
    </row>
    <row r="57" spans="1:13">
      <c r="A57" s="559" t="s">
        <v>618</v>
      </c>
      <c r="B57" s="560"/>
      <c r="C57" s="560"/>
      <c r="D57" s="560"/>
      <c r="E57" s="560"/>
      <c r="F57" s="572">
        <v>93371.19000000009</v>
      </c>
      <c r="G57" s="572">
        <v>117932.97000000009</v>
      </c>
      <c r="H57" s="572">
        <v>22469.770000000077</v>
      </c>
      <c r="I57" s="572">
        <v>140851.85000000003</v>
      </c>
      <c r="J57" s="573">
        <v>165374.80999999994</v>
      </c>
      <c r="K57" s="573">
        <v>-75.935007361478355</v>
      </c>
      <c r="L57" s="574">
        <v>635.98799631682641</v>
      </c>
      <c r="M57" s="571"/>
    </row>
    <row r="58" spans="1:13">
      <c r="A58" s="559" t="s">
        <v>619</v>
      </c>
      <c r="B58" s="560" t="s">
        <v>620</v>
      </c>
      <c r="C58" s="560"/>
      <c r="D58" s="560"/>
      <c r="E58" s="560"/>
      <c r="F58" s="572">
        <v>9609.119999999908</v>
      </c>
      <c r="G58" s="572">
        <v>11927.559999999881</v>
      </c>
      <c r="H58" s="572">
        <v>12900.719999999914</v>
      </c>
      <c r="I58" s="572">
        <v>18502.700000000012</v>
      </c>
      <c r="J58" s="573">
        <v>761.60000000006403</v>
      </c>
      <c r="K58" s="573">
        <v>34.254957790099809</v>
      </c>
      <c r="L58" s="574">
        <v>-94.096453531275245</v>
      </c>
      <c r="M58" s="571"/>
    </row>
    <row r="59" spans="1:13">
      <c r="A59" s="559" t="s">
        <v>621</v>
      </c>
      <c r="B59" s="560"/>
      <c r="C59" s="560"/>
      <c r="D59" s="560"/>
      <c r="E59" s="560"/>
      <c r="F59" s="572">
        <v>102980.31</v>
      </c>
      <c r="G59" s="572">
        <v>129860.52999999997</v>
      </c>
      <c r="H59" s="572">
        <v>35370.489999999991</v>
      </c>
      <c r="I59" s="572">
        <v>159354.55000000005</v>
      </c>
      <c r="J59" s="573">
        <v>166136.41</v>
      </c>
      <c r="K59" s="573">
        <v>-65.653152529837996</v>
      </c>
      <c r="L59" s="574">
        <v>369.70344487735412</v>
      </c>
      <c r="M59" s="571"/>
    </row>
    <row r="60" spans="1:13">
      <c r="A60" s="559" t="s">
        <v>622</v>
      </c>
      <c r="B60" s="560"/>
      <c r="C60" s="560"/>
      <c r="D60" s="560"/>
      <c r="E60" s="560"/>
      <c r="F60" s="572">
        <v>-102980.31</v>
      </c>
      <c r="G60" s="572">
        <v>-129860.53000000001</v>
      </c>
      <c r="H60" s="572">
        <v>-35370.489999999991</v>
      </c>
      <c r="I60" s="572">
        <v>-159354.54999999999</v>
      </c>
      <c r="J60" s="573">
        <v>-166136.41</v>
      </c>
      <c r="K60" s="573">
        <v>-65.653152529837996</v>
      </c>
      <c r="L60" s="574">
        <v>369.70344487735412</v>
      </c>
      <c r="M60" s="571"/>
    </row>
    <row r="61" spans="1:13">
      <c r="A61" s="566"/>
      <c r="B61" s="567" t="s">
        <v>623</v>
      </c>
      <c r="C61" s="567"/>
      <c r="D61" s="567"/>
      <c r="E61" s="567"/>
      <c r="F61" s="568">
        <v>-102267.51</v>
      </c>
      <c r="G61" s="568">
        <v>-128536.33</v>
      </c>
      <c r="H61" s="568">
        <v>-34735.789999999994</v>
      </c>
      <c r="I61" s="568">
        <v>-158191.95000000001</v>
      </c>
      <c r="J61" s="569">
        <v>-166346.01</v>
      </c>
      <c r="K61" s="569">
        <v>-66.034383745140559</v>
      </c>
      <c r="L61" s="570">
        <v>378.88938181627668</v>
      </c>
      <c r="M61" s="571"/>
    </row>
    <row r="62" spans="1:13">
      <c r="A62" s="566"/>
      <c r="B62" s="567"/>
      <c r="C62" s="567" t="s">
        <v>615</v>
      </c>
      <c r="D62" s="567"/>
      <c r="E62" s="567"/>
      <c r="F62" s="568">
        <v>-81902.710000000006</v>
      </c>
      <c r="G62" s="568">
        <v>-115992.23</v>
      </c>
      <c r="H62" s="568">
        <v>-18955.690000000002</v>
      </c>
      <c r="I62" s="568">
        <v>-130352.95</v>
      </c>
      <c r="J62" s="569">
        <v>-148615.49</v>
      </c>
      <c r="K62" s="569">
        <v>-76.855845185098275</v>
      </c>
      <c r="L62" s="570">
        <v>684.01519543735935</v>
      </c>
      <c r="M62" s="571"/>
    </row>
    <row r="63" spans="1:13">
      <c r="A63" s="566"/>
      <c r="B63" s="567"/>
      <c r="C63" s="567" t="s">
        <v>616</v>
      </c>
      <c r="D63" s="567"/>
      <c r="E63" s="567"/>
      <c r="F63" s="568">
        <v>-20364.799999999996</v>
      </c>
      <c r="G63" s="568">
        <v>-12544.100000000006</v>
      </c>
      <c r="H63" s="568">
        <v>-15780.099999999991</v>
      </c>
      <c r="I63" s="568">
        <v>-27839</v>
      </c>
      <c r="J63" s="569">
        <v>-17730.519999999997</v>
      </c>
      <c r="K63" s="569">
        <v>-22.512865336266529</v>
      </c>
      <c r="L63" s="570">
        <v>12.359997718645687</v>
      </c>
      <c r="M63" s="571"/>
    </row>
    <row r="64" spans="1:13">
      <c r="A64" s="566"/>
      <c r="B64" s="567" t="s">
        <v>624</v>
      </c>
      <c r="C64" s="567"/>
      <c r="D64" s="567"/>
      <c r="E64" s="567"/>
      <c r="F64" s="568">
        <v>-712.8</v>
      </c>
      <c r="G64" s="568">
        <v>-1324.2</v>
      </c>
      <c r="H64" s="568">
        <v>-634.70000000000005</v>
      </c>
      <c r="I64" s="568">
        <v>-1162.5999999999999</v>
      </c>
      <c r="J64" s="569">
        <v>209.6</v>
      </c>
      <c r="K64" s="569" t="s">
        <v>120</v>
      </c>
      <c r="L64" s="570" t="s">
        <v>120</v>
      </c>
      <c r="M64" s="571"/>
    </row>
    <row r="65" spans="1:13" ht="13.5" thickBot="1">
      <c r="A65" s="582" t="s">
        <v>625</v>
      </c>
      <c r="B65" s="583"/>
      <c r="C65" s="583"/>
      <c r="D65" s="583"/>
      <c r="E65" s="583"/>
      <c r="F65" s="584">
        <v>-95777.209999999992</v>
      </c>
      <c r="G65" s="584">
        <v>-127127.13000000002</v>
      </c>
      <c r="H65" s="584">
        <v>-32796.889999999985</v>
      </c>
      <c r="I65" s="584">
        <v>-145035.95000000001</v>
      </c>
      <c r="J65" s="585">
        <v>-154400.91</v>
      </c>
      <c r="K65" s="585">
        <v>-65.757104430166649</v>
      </c>
      <c r="L65" s="586">
        <v>370.7791196055482</v>
      </c>
      <c r="M65" s="571"/>
    </row>
    <row r="66" spans="1:13" ht="13.5" thickTop="1">
      <c r="A66" s="552" t="s">
        <v>626</v>
      </c>
    </row>
    <row r="67" spans="1:13">
      <c r="A67" s="587" t="s">
        <v>627</v>
      </c>
    </row>
    <row r="68" spans="1:13">
      <c r="A68" s="587" t="s">
        <v>628</v>
      </c>
    </row>
  </sheetData>
  <mergeCells count="9">
    <mergeCell ref="A1:L1"/>
    <mergeCell ref="A2:L2"/>
    <mergeCell ref="A3:L3"/>
    <mergeCell ref="A4:E6"/>
    <mergeCell ref="F4:G5"/>
    <mergeCell ref="H4:I5"/>
    <mergeCell ref="J4:J5"/>
    <mergeCell ref="K4:L4"/>
    <mergeCell ref="K5:L5"/>
  </mergeCells>
  <pageMargins left="0.75" right="0.75" top="1" bottom="1" header="0.5" footer="0.5"/>
  <pageSetup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5"/>
  <sheetViews>
    <sheetView topLeftCell="A2" workbookViewId="0">
      <selection activeCell="H21" sqref="H21"/>
    </sheetView>
  </sheetViews>
  <sheetFormatPr defaultRowHeight="12.75"/>
  <cols>
    <col min="1" max="1" width="9.140625" style="154"/>
    <col min="2" max="2" width="6.85546875" style="154" customWidth="1"/>
    <col min="3" max="3" width="25.42578125" style="154" customWidth="1"/>
    <col min="4" max="4" width="12.140625" style="154" customWidth="1"/>
    <col min="5" max="5" width="11.85546875" style="154" customWidth="1"/>
    <col min="6" max="6" width="11.5703125" style="154" customWidth="1"/>
    <col min="7" max="7" width="12.140625" style="154" customWidth="1"/>
    <col min="8" max="16384" width="9.140625" style="154"/>
  </cols>
  <sheetData>
    <row r="1" spans="1:15" ht="15" customHeight="1">
      <c r="B1" s="1647" t="s">
        <v>629</v>
      </c>
      <c r="C1" s="1647"/>
      <c r="D1" s="1647"/>
      <c r="E1" s="1647"/>
      <c r="F1" s="1647"/>
      <c r="G1" s="1647"/>
      <c r="H1" s="1647"/>
      <c r="I1" s="1647"/>
      <c r="J1" s="588"/>
    </row>
    <row r="2" spans="1:15" ht="15" customHeight="1">
      <c r="B2" s="1716" t="s">
        <v>630</v>
      </c>
      <c r="C2" s="1716"/>
      <c r="D2" s="1716"/>
      <c r="E2" s="1716"/>
      <c r="F2" s="1716"/>
      <c r="G2" s="1716"/>
      <c r="H2" s="1716"/>
      <c r="I2" s="1716"/>
    </row>
    <row r="3" spans="1:15" ht="15" customHeight="1">
      <c r="B3" s="1717" t="s">
        <v>631</v>
      </c>
      <c r="C3" s="1717"/>
      <c r="D3" s="1717"/>
      <c r="E3" s="1717"/>
      <c r="F3" s="1717"/>
      <c r="G3" s="1717"/>
      <c r="H3" s="1717"/>
      <c r="I3" s="1717"/>
    </row>
    <row r="4" spans="1:15" ht="12" customHeight="1" thickBot="1">
      <c r="B4" s="589"/>
      <c r="C4" s="590"/>
      <c r="D4" s="591"/>
      <c r="E4" s="591"/>
      <c r="F4" s="591"/>
      <c r="G4" s="590"/>
      <c r="H4" s="589"/>
      <c r="I4" s="589"/>
    </row>
    <row r="5" spans="1:15" ht="15" customHeight="1" thickTop="1">
      <c r="B5" s="592"/>
      <c r="C5" s="593"/>
      <c r="D5" s="594"/>
      <c r="E5" s="595"/>
      <c r="F5" s="594"/>
      <c r="G5" s="594"/>
      <c r="H5" s="596" t="s">
        <v>184</v>
      </c>
      <c r="I5" s="597"/>
    </row>
    <row r="6" spans="1:15" ht="15" customHeight="1">
      <c r="B6" s="598"/>
      <c r="C6" s="599"/>
      <c r="D6" s="600" t="s">
        <v>58</v>
      </c>
      <c r="E6" s="601" t="s">
        <v>632</v>
      </c>
      <c r="F6" s="600" t="s">
        <v>58</v>
      </c>
      <c r="G6" s="601" t="str">
        <f>+E6</f>
        <v>Mid-Feb.</v>
      </c>
      <c r="H6" s="602" t="s">
        <v>633</v>
      </c>
      <c r="I6" s="603"/>
    </row>
    <row r="7" spans="1:15" ht="15" customHeight="1">
      <c r="B7" s="598"/>
      <c r="C7" s="599"/>
      <c r="D7" s="604">
        <v>2014</v>
      </c>
      <c r="E7" s="605">
        <v>2015</v>
      </c>
      <c r="F7" s="604">
        <v>2015</v>
      </c>
      <c r="G7" s="604">
        <v>2016</v>
      </c>
      <c r="H7" s="606" t="s">
        <v>53</v>
      </c>
      <c r="I7" s="607" t="s">
        <v>54</v>
      </c>
    </row>
    <row r="8" spans="1:15" ht="15" customHeight="1">
      <c r="A8" s="161"/>
      <c r="B8" s="608"/>
      <c r="C8" s="609"/>
      <c r="D8" s="610"/>
      <c r="E8" s="610"/>
      <c r="F8" s="611"/>
      <c r="G8" s="612"/>
      <c r="H8" s="613"/>
      <c r="I8" s="614"/>
    </row>
    <row r="9" spans="1:15" ht="15" customHeight="1">
      <c r="A9" s="161"/>
      <c r="B9" s="1712" t="s">
        <v>634</v>
      </c>
      <c r="C9" s="1718"/>
      <c r="D9" s="615">
        <v>593752.94000000006</v>
      </c>
      <c r="E9" s="615">
        <v>612951.74</v>
      </c>
      <c r="F9" s="615">
        <v>726683.87</v>
      </c>
      <c r="G9" s="615">
        <v>904527.29999999993</v>
      </c>
      <c r="H9" s="615">
        <v>3.2334593576917428</v>
      </c>
      <c r="I9" s="616">
        <v>24.473287125528188</v>
      </c>
      <c r="M9" s="487"/>
      <c r="O9" s="487"/>
    </row>
    <row r="10" spans="1:15" ht="15" customHeight="1">
      <c r="A10" s="161"/>
      <c r="B10" s="617" t="s">
        <v>635</v>
      </c>
      <c r="C10" s="618"/>
      <c r="D10" s="619">
        <v>21352.06</v>
      </c>
      <c r="E10" s="619">
        <v>23805.199999999997</v>
      </c>
      <c r="F10" s="619">
        <v>23622.95</v>
      </c>
      <c r="G10" s="619">
        <v>28966.899999999998</v>
      </c>
      <c r="H10" s="619">
        <v>11.489008554678065</v>
      </c>
      <c r="I10" s="620">
        <v>22.621857134693158</v>
      </c>
      <c r="M10" s="487"/>
      <c r="O10" s="487"/>
    </row>
    <row r="11" spans="1:15" ht="15" customHeight="1">
      <c r="A11" s="161"/>
      <c r="B11" s="617" t="s">
        <v>636</v>
      </c>
      <c r="C11" s="618"/>
      <c r="D11" s="619">
        <v>572400.88</v>
      </c>
      <c r="E11" s="619">
        <v>589146.5</v>
      </c>
      <c r="F11" s="619">
        <v>703060.92</v>
      </c>
      <c r="G11" s="619">
        <v>875560.39999999991</v>
      </c>
      <c r="H11" s="619">
        <v>2.925505635141576</v>
      </c>
      <c r="I11" s="620">
        <v>24.535495444690596</v>
      </c>
      <c r="M11" s="487"/>
      <c r="O11" s="487"/>
    </row>
    <row r="12" spans="1:15" ht="15" customHeight="1">
      <c r="A12" s="161"/>
      <c r="B12" s="621"/>
      <c r="C12" s="622" t="s">
        <v>637</v>
      </c>
      <c r="D12" s="623">
        <v>426132.85371916002</v>
      </c>
      <c r="E12" s="623">
        <v>421632.75241386</v>
      </c>
      <c r="F12" s="623">
        <v>517456.67892682005</v>
      </c>
      <c r="G12" s="623">
        <v>661248.84324824996</v>
      </c>
      <c r="H12" s="623">
        <v>-1.0560324711001385</v>
      </c>
      <c r="I12" s="624">
        <v>27.788251688942893</v>
      </c>
      <c r="M12" s="487"/>
      <c r="O12" s="487"/>
    </row>
    <row r="13" spans="1:15" ht="15" customHeight="1">
      <c r="A13" s="161"/>
      <c r="B13" s="621"/>
      <c r="C13" s="625" t="s">
        <v>638</v>
      </c>
      <c r="D13" s="623">
        <v>146268.02628083999</v>
      </c>
      <c r="E13" s="623">
        <v>167513.74758614</v>
      </c>
      <c r="F13" s="623">
        <v>185604.24107317999</v>
      </c>
      <c r="G13" s="623">
        <v>214311.55675175</v>
      </c>
      <c r="H13" s="623">
        <v>14.525198599800234</v>
      </c>
      <c r="I13" s="624">
        <v>15.466950276880411</v>
      </c>
      <c r="M13" s="487"/>
      <c r="O13" s="487"/>
    </row>
    <row r="14" spans="1:15" ht="15" customHeight="1">
      <c r="A14" s="161"/>
      <c r="B14" s="626"/>
      <c r="C14" s="625"/>
      <c r="D14" s="627"/>
      <c r="E14" s="627"/>
      <c r="F14" s="627"/>
      <c r="G14" s="627"/>
      <c r="H14" s="627"/>
      <c r="I14" s="624"/>
      <c r="M14" s="487"/>
      <c r="O14" s="487"/>
    </row>
    <row r="15" spans="1:15" ht="15" customHeight="1">
      <c r="A15" s="161"/>
      <c r="B15" s="628"/>
      <c r="C15" s="609"/>
      <c r="D15" s="629"/>
      <c r="E15" s="629"/>
      <c r="F15" s="629"/>
      <c r="G15" s="629"/>
      <c r="H15" s="629"/>
      <c r="I15" s="630"/>
      <c r="M15" s="487"/>
      <c r="O15" s="487"/>
    </row>
    <row r="16" spans="1:15" ht="15" customHeight="1">
      <c r="A16" s="161"/>
      <c r="B16" s="1712" t="s">
        <v>639</v>
      </c>
      <c r="C16" s="1718"/>
      <c r="D16" s="619">
        <v>93006.09</v>
      </c>
      <c r="E16" s="619">
        <v>108864.24</v>
      </c>
      <c r="F16" s="619">
        <v>120995.11</v>
      </c>
      <c r="G16" s="619">
        <v>138841.5</v>
      </c>
      <c r="H16" s="619">
        <v>17.050614642546535</v>
      </c>
      <c r="I16" s="616">
        <v>14.74967872668573</v>
      </c>
      <c r="M16" s="487"/>
      <c r="O16" s="487"/>
    </row>
    <row r="17" spans="1:15" ht="15" customHeight="1">
      <c r="A17" s="161"/>
      <c r="B17" s="626"/>
      <c r="C17" s="631" t="s">
        <v>637</v>
      </c>
      <c r="D17" s="623">
        <v>87372.33</v>
      </c>
      <c r="E17" s="623">
        <v>103077.98</v>
      </c>
      <c r="F17" s="623">
        <v>114843.41</v>
      </c>
      <c r="G17" s="623">
        <v>134803.1</v>
      </c>
      <c r="H17" s="623">
        <v>17.975519251918755</v>
      </c>
      <c r="I17" s="624">
        <v>17.37991757646347</v>
      </c>
      <c r="M17" s="487"/>
      <c r="O17" s="487"/>
    </row>
    <row r="18" spans="1:15" ht="15" customHeight="1">
      <c r="A18" s="161"/>
      <c r="B18" s="626"/>
      <c r="C18" s="631" t="s">
        <v>638</v>
      </c>
      <c r="D18" s="623">
        <v>5633.76</v>
      </c>
      <c r="E18" s="623">
        <v>5786.24</v>
      </c>
      <c r="F18" s="623">
        <v>6151.7</v>
      </c>
      <c r="G18" s="623">
        <v>4038.4</v>
      </c>
      <c r="H18" s="623">
        <v>2.7065405697083094</v>
      </c>
      <c r="I18" s="624">
        <v>-34.353105645593899</v>
      </c>
      <c r="M18" s="487"/>
      <c r="O18" s="487"/>
    </row>
    <row r="19" spans="1:15" ht="15" customHeight="1">
      <c r="A19" s="161"/>
      <c r="B19" s="632"/>
      <c r="C19" s="633"/>
      <c r="D19" s="634"/>
      <c r="E19" s="634"/>
      <c r="F19" s="634"/>
      <c r="G19" s="634"/>
      <c r="H19" s="635"/>
      <c r="I19" s="636"/>
      <c r="M19" s="487"/>
      <c r="O19" s="487"/>
    </row>
    <row r="20" spans="1:15" ht="15" customHeight="1">
      <c r="A20" s="161"/>
      <c r="B20" s="637"/>
      <c r="C20" s="638"/>
      <c r="D20" s="639"/>
      <c r="E20" s="639"/>
      <c r="F20" s="639"/>
      <c r="G20" s="639"/>
      <c r="H20" s="639"/>
      <c r="I20" s="640"/>
      <c r="M20" s="487"/>
      <c r="O20" s="487"/>
    </row>
    <row r="21" spans="1:15" ht="15" customHeight="1">
      <c r="A21" s="161"/>
      <c r="B21" s="1712" t="s">
        <v>640</v>
      </c>
      <c r="C21" s="1713"/>
      <c r="D21" s="615">
        <v>665406.97</v>
      </c>
      <c r="E21" s="615">
        <v>698010.7</v>
      </c>
      <c r="F21" s="615">
        <v>824056.04</v>
      </c>
      <c r="G21" s="615">
        <v>1014401.8999999999</v>
      </c>
      <c r="H21" s="615">
        <v>4.8998179264638537</v>
      </c>
      <c r="I21" s="616">
        <v>23.09865479537045</v>
      </c>
      <c r="M21" s="487"/>
      <c r="O21" s="487"/>
    </row>
    <row r="22" spans="1:15" ht="15" customHeight="1">
      <c r="A22" s="161"/>
      <c r="B22" s="626"/>
      <c r="C22" s="631" t="s">
        <v>637</v>
      </c>
      <c r="D22" s="623">
        <v>513505.18371916004</v>
      </c>
      <c r="E22" s="623">
        <v>524710.71241386002</v>
      </c>
      <c r="F22" s="623">
        <v>632300.08892682008</v>
      </c>
      <c r="G22" s="623">
        <v>796051.94324824994</v>
      </c>
      <c r="H22" s="623">
        <v>2.1821646694083512</v>
      </c>
      <c r="I22" s="624">
        <v>25.897806625230729</v>
      </c>
      <c r="M22" s="487"/>
      <c r="O22" s="487"/>
    </row>
    <row r="23" spans="1:15" ht="15" customHeight="1">
      <c r="A23" s="161"/>
      <c r="B23" s="626"/>
      <c r="C23" s="631" t="s">
        <v>641</v>
      </c>
      <c r="D23" s="623">
        <v>77.171596762678945</v>
      </c>
      <c r="E23" s="623">
        <v>75.172302145778005</v>
      </c>
      <c r="F23" s="623">
        <v>76.730229284748646</v>
      </c>
      <c r="G23" s="623">
        <v>78.47500514818141</v>
      </c>
      <c r="H23" s="623" t="s">
        <v>120</v>
      </c>
      <c r="I23" s="624" t="s">
        <v>120</v>
      </c>
      <c r="M23" s="487"/>
      <c r="O23" s="487"/>
    </row>
    <row r="24" spans="1:15" ht="15" customHeight="1">
      <c r="A24" s="161"/>
      <c r="B24" s="626"/>
      <c r="C24" s="631" t="s">
        <v>638</v>
      </c>
      <c r="D24" s="623">
        <v>151901.78628084</v>
      </c>
      <c r="E24" s="623">
        <v>173299.98758613999</v>
      </c>
      <c r="F24" s="623">
        <v>191755.95107318001</v>
      </c>
      <c r="G24" s="623">
        <v>218349.95675175</v>
      </c>
      <c r="H24" s="623">
        <v>14.0868661450356</v>
      </c>
      <c r="I24" s="624">
        <v>13.868672930218935</v>
      </c>
      <c r="M24" s="487"/>
      <c r="O24" s="487"/>
    </row>
    <row r="25" spans="1:15" ht="15" customHeight="1">
      <c r="A25" s="161"/>
      <c r="B25" s="621"/>
      <c r="C25" s="631" t="s">
        <v>641</v>
      </c>
      <c r="D25" s="623">
        <v>22.828403237321062</v>
      </c>
      <c r="E25" s="623">
        <v>24.827697854222006</v>
      </c>
      <c r="F25" s="623">
        <v>23.269770715251354</v>
      </c>
      <c r="G25" s="623">
        <v>21.524994851818597</v>
      </c>
      <c r="H25" s="623" t="s">
        <v>120</v>
      </c>
      <c r="I25" s="624" t="s">
        <v>120</v>
      </c>
      <c r="M25" s="487"/>
      <c r="O25" s="487"/>
    </row>
    <row r="26" spans="1:15" ht="15" customHeight="1">
      <c r="A26" s="161"/>
      <c r="B26" s="641"/>
      <c r="C26" s="633"/>
      <c r="D26" s="642"/>
      <c r="E26" s="642"/>
      <c r="F26" s="642"/>
      <c r="G26" s="642"/>
      <c r="H26" s="642"/>
      <c r="I26" s="643"/>
      <c r="M26" s="487"/>
      <c r="O26" s="487"/>
    </row>
    <row r="27" spans="1:15" ht="15" customHeight="1">
      <c r="A27" s="161"/>
      <c r="B27" s="626"/>
      <c r="C27" s="622"/>
      <c r="D27" s="644"/>
      <c r="E27" s="644"/>
      <c r="F27" s="644"/>
      <c r="G27" s="644"/>
      <c r="H27" s="644"/>
      <c r="I27" s="645"/>
      <c r="M27" s="487"/>
      <c r="O27" s="487"/>
    </row>
    <row r="28" spans="1:15" ht="15" customHeight="1">
      <c r="A28" s="161"/>
      <c r="B28" s="1712" t="s">
        <v>642</v>
      </c>
      <c r="C28" s="1713"/>
      <c r="D28" s="615">
        <v>686759.03</v>
      </c>
      <c r="E28" s="615">
        <v>721816</v>
      </c>
      <c r="F28" s="615">
        <v>847678.99</v>
      </c>
      <c r="G28" s="615">
        <v>1043368.8</v>
      </c>
      <c r="H28" s="615">
        <v>5.1046827880806944</v>
      </c>
      <c r="I28" s="616">
        <v>23.085379289629444</v>
      </c>
      <c r="M28" s="487"/>
      <c r="O28" s="487"/>
    </row>
    <row r="29" spans="1:15" ht="15" customHeight="1">
      <c r="A29" s="161"/>
      <c r="B29" s="646"/>
      <c r="C29" s="647"/>
      <c r="D29" s="634"/>
      <c r="E29" s="634"/>
      <c r="F29" s="634"/>
      <c r="G29" s="634"/>
      <c r="H29" s="634"/>
      <c r="I29" s="648"/>
      <c r="M29" s="487"/>
      <c r="O29" s="487"/>
    </row>
    <row r="30" spans="1:15" ht="15" customHeight="1">
      <c r="A30" s="161"/>
      <c r="B30" s="649" t="s">
        <v>643</v>
      </c>
      <c r="C30" s="650"/>
      <c r="D30" s="644"/>
      <c r="E30" s="644"/>
      <c r="F30" s="644"/>
      <c r="G30" s="644"/>
      <c r="H30" s="644"/>
      <c r="I30" s="651"/>
      <c r="M30" s="487"/>
      <c r="O30" s="487"/>
    </row>
    <row r="31" spans="1:15" ht="9.75" hidden="1" customHeight="1">
      <c r="A31" s="161"/>
      <c r="B31" s="652"/>
      <c r="C31" s="653"/>
      <c r="D31" s="615"/>
      <c r="E31" s="615"/>
      <c r="F31" s="615"/>
      <c r="G31" s="615"/>
      <c r="H31" s="615"/>
      <c r="I31" s="616"/>
      <c r="M31" s="487"/>
      <c r="O31" s="487"/>
    </row>
    <row r="32" spans="1:15" ht="15" customHeight="1">
      <c r="B32" s="1714" t="s">
        <v>644</v>
      </c>
      <c r="C32" s="1715"/>
      <c r="D32" s="644"/>
      <c r="E32" s="644"/>
      <c r="F32" s="644"/>
      <c r="G32" s="644"/>
      <c r="H32" s="644"/>
      <c r="I32" s="654"/>
      <c r="M32" s="487"/>
      <c r="O32" s="487"/>
    </row>
    <row r="33" spans="2:15" ht="15" customHeight="1">
      <c r="B33" s="626"/>
      <c r="C33" s="622" t="s">
        <v>645</v>
      </c>
      <c r="D33" s="623">
        <v>11.466383963888333</v>
      </c>
      <c r="E33" s="623">
        <v>11.203261094119478</v>
      </c>
      <c r="F33" s="623">
        <v>12.981127553746326</v>
      </c>
      <c r="G33" s="623">
        <v>20.907158703963514</v>
      </c>
      <c r="H33" s="623" t="s">
        <v>120</v>
      </c>
      <c r="I33" s="624" t="s">
        <v>120</v>
      </c>
      <c r="M33" s="487"/>
      <c r="O33" s="487"/>
    </row>
    <row r="34" spans="2:15" ht="15" customHeight="1">
      <c r="B34" s="626"/>
      <c r="C34" s="622" t="s">
        <v>646</v>
      </c>
      <c r="D34" s="623">
        <v>9.9742185988348293</v>
      </c>
      <c r="E34" s="623">
        <v>9.6217180864062719</v>
      </c>
      <c r="F34" s="623">
        <v>11.193322496199251</v>
      </c>
      <c r="G34" s="623">
        <v>17.233536455433597</v>
      </c>
      <c r="H34" s="623" t="s">
        <v>120</v>
      </c>
      <c r="I34" s="624" t="s">
        <v>120</v>
      </c>
      <c r="M34" s="487"/>
      <c r="O34" s="487"/>
    </row>
    <row r="35" spans="2:15" ht="15" customHeight="1">
      <c r="B35" s="626"/>
      <c r="C35" s="622"/>
      <c r="D35" s="623"/>
      <c r="E35" s="623"/>
      <c r="F35" s="623"/>
      <c r="G35" s="623"/>
      <c r="H35" s="623"/>
      <c r="I35" s="624"/>
      <c r="M35" s="487"/>
      <c r="O35" s="487"/>
    </row>
    <row r="36" spans="2:15" ht="15" customHeight="1">
      <c r="B36" s="1714" t="s">
        <v>647</v>
      </c>
      <c r="C36" s="1715"/>
      <c r="D36" s="615"/>
      <c r="E36" s="615"/>
      <c r="F36" s="615"/>
      <c r="G36" s="615"/>
      <c r="H36" s="615"/>
      <c r="I36" s="616"/>
      <c r="M36" s="487"/>
      <c r="O36" s="487"/>
    </row>
    <row r="37" spans="2:15" ht="15" customHeight="1">
      <c r="B37" s="655"/>
      <c r="C37" s="622" t="s">
        <v>645</v>
      </c>
      <c r="D37" s="623">
        <v>11.834325583706326</v>
      </c>
      <c r="E37" s="627">
        <v>11.585341012088833</v>
      </c>
      <c r="F37" s="627">
        <v>13.353253370754805</v>
      </c>
      <c r="G37" s="627">
        <v>21.504178155699272</v>
      </c>
      <c r="H37" s="627" t="s">
        <v>120</v>
      </c>
      <c r="I37" s="645" t="s">
        <v>120</v>
      </c>
      <c r="M37" s="487"/>
      <c r="O37" s="487"/>
    </row>
    <row r="38" spans="2:15" ht="15" customHeight="1">
      <c r="B38" s="655"/>
      <c r="C38" s="656" t="s">
        <v>646</v>
      </c>
      <c r="D38" s="623">
        <v>10.294278537454705</v>
      </c>
      <c r="E38" s="623">
        <v>9.9498605108569542</v>
      </c>
      <c r="F38" s="623">
        <v>11.514197879457882</v>
      </c>
      <c r="G38" s="623">
        <v>17.725652894198692</v>
      </c>
      <c r="H38" s="623" t="s">
        <v>120</v>
      </c>
      <c r="I38" s="645" t="s">
        <v>120</v>
      </c>
      <c r="M38" s="487"/>
      <c r="O38" s="487"/>
    </row>
    <row r="39" spans="2:15" ht="15" customHeight="1">
      <c r="B39" s="657"/>
      <c r="C39" s="633"/>
      <c r="D39" s="642"/>
      <c r="E39" s="642"/>
      <c r="F39" s="642"/>
      <c r="G39" s="642"/>
      <c r="H39" s="642"/>
      <c r="I39" s="643"/>
      <c r="M39" s="487"/>
      <c r="O39" s="487"/>
    </row>
    <row r="40" spans="2:15" ht="15">
      <c r="B40" s="658"/>
      <c r="C40" s="659"/>
      <c r="D40" s="660"/>
      <c r="E40" s="660"/>
      <c r="F40" s="660"/>
      <c r="G40" s="660"/>
      <c r="H40" s="660"/>
      <c r="I40" s="661"/>
      <c r="M40" s="487"/>
      <c r="O40" s="487"/>
    </row>
    <row r="41" spans="2:15" ht="15.75">
      <c r="B41" s="662" t="s">
        <v>648</v>
      </c>
      <c r="C41" s="644"/>
      <c r="D41" s="627">
        <v>87539.299999999988</v>
      </c>
      <c r="E41" s="627">
        <v>89121.999999999985</v>
      </c>
      <c r="F41" s="627">
        <v>100391.6</v>
      </c>
      <c r="G41" s="627">
        <v>111666.9</v>
      </c>
      <c r="H41" s="627">
        <v>1.8079879551241618</v>
      </c>
      <c r="I41" s="645">
        <v>11.231417768020435</v>
      </c>
      <c r="M41" s="487"/>
      <c r="O41" s="487"/>
    </row>
    <row r="42" spans="2:15" ht="15.75">
      <c r="B42" s="662" t="s">
        <v>649</v>
      </c>
      <c r="C42" s="644"/>
      <c r="D42" s="627">
        <v>599219.73</v>
      </c>
      <c r="E42" s="627">
        <v>632693.89999999991</v>
      </c>
      <c r="F42" s="627">
        <v>747287.39</v>
      </c>
      <c r="G42" s="627">
        <v>931701.9</v>
      </c>
      <c r="H42" s="627">
        <v>5.5862930281017213</v>
      </c>
      <c r="I42" s="645">
        <v>24.677856533883173</v>
      </c>
      <c r="M42" s="487"/>
      <c r="O42" s="487"/>
    </row>
    <row r="43" spans="2:15" ht="15.75">
      <c r="B43" s="662" t="s">
        <v>650</v>
      </c>
      <c r="C43" s="644"/>
      <c r="D43" s="627">
        <v>-130981.76400000008</v>
      </c>
      <c r="E43" s="627">
        <v>-33474.169999999925</v>
      </c>
      <c r="F43" s="627">
        <v>-148067.66000000003</v>
      </c>
      <c r="G43" s="627">
        <v>-184414.51</v>
      </c>
      <c r="H43" s="627" t="s">
        <v>120</v>
      </c>
      <c r="I43" s="624" t="s">
        <v>120</v>
      </c>
      <c r="M43" s="487"/>
      <c r="O43" s="487"/>
    </row>
    <row r="44" spans="2:15" ht="15.75">
      <c r="B44" s="662" t="s">
        <v>651</v>
      </c>
      <c r="C44" s="644"/>
      <c r="D44" s="627">
        <v>3854.6</v>
      </c>
      <c r="E44" s="627">
        <v>677.3</v>
      </c>
      <c r="F44" s="627">
        <v>3031.7</v>
      </c>
      <c r="G44" s="627">
        <v>30013.599999999999</v>
      </c>
      <c r="H44" s="627" t="s">
        <v>120</v>
      </c>
      <c r="I44" s="624" t="s">
        <v>120</v>
      </c>
      <c r="M44" s="487"/>
      <c r="O44" s="487"/>
    </row>
    <row r="45" spans="2:15" ht="16.5" thickBot="1">
      <c r="B45" s="663" t="s">
        <v>652</v>
      </c>
      <c r="C45" s="664"/>
      <c r="D45" s="665">
        <v>-127127.06400000007</v>
      </c>
      <c r="E45" s="665">
        <v>-32796.869999999923</v>
      </c>
      <c r="F45" s="665">
        <v>-145035.96000000002</v>
      </c>
      <c r="G45" s="665">
        <v>-154400.91</v>
      </c>
      <c r="H45" s="665" t="s">
        <v>120</v>
      </c>
      <c r="I45" s="666" t="s">
        <v>120</v>
      </c>
      <c r="M45" s="487"/>
      <c r="O45" s="487"/>
    </row>
    <row r="46" spans="2:15" ht="16.5" thickTop="1">
      <c r="B46" s="667" t="s">
        <v>653</v>
      </c>
      <c r="C46" s="590"/>
      <c r="D46" s="668"/>
      <c r="E46" s="668"/>
      <c r="F46" s="668"/>
      <c r="G46" s="589"/>
      <c r="H46" s="589"/>
      <c r="I46" s="589"/>
    </row>
    <row r="47" spans="2:15" ht="15.75">
      <c r="B47" s="669" t="s">
        <v>654</v>
      </c>
      <c r="C47" s="590"/>
      <c r="D47" s="668"/>
      <c r="E47" s="668"/>
      <c r="F47" s="668"/>
      <c r="G47" s="589"/>
      <c r="H47" s="589"/>
      <c r="I47" s="589"/>
    </row>
    <row r="48" spans="2:15" ht="15.75">
      <c r="B48" s="670" t="s">
        <v>655</v>
      </c>
      <c r="C48" s="671"/>
      <c r="D48" s="668"/>
      <c r="E48" s="668"/>
      <c r="F48" s="668"/>
      <c r="G48" s="589"/>
      <c r="H48" s="589"/>
      <c r="I48" s="589"/>
    </row>
    <row r="49" spans="2:9" ht="15.75">
      <c r="B49" s="672" t="s">
        <v>656</v>
      </c>
      <c r="C49" s="673"/>
      <c r="D49" s="668"/>
      <c r="E49" s="668"/>
      <c r="F49" s="668"/>
      <c r="G49" s="589"/>
      <c r="H49" s="589"/>
      <c r="I49" s="589"/>
    </row>
    <row r="50" spans="2:9" ht="15.75">
      <c r="B50" s="673" t="s">
        <v>657</v>
      </c>
      <c r="C50" s="674"/>
      <c r="D50" s="675">
        <v>95.9</v>
      </c>
      <c r="E50" s="675">
        <v>99.31</v>
      </c>
      <c r="F50" s="675">
        <v>101.14</v>
      </c>
      <c r="G50" s="675">
        <v>108.88</v>
      </c>
      <c r="H50" s="589"/>
      <c r="I50" s="589"/>
    </row>
    <row r="52" spans="2:9" ht="15.75">
      <c r="D52" s="676"/>
      <c r="E52" s="677"/>
      <c r="F52" s="677"/>
      <c r="G52" s="677"/>
    </row>
    <row r="55" spans="2:9">
      <c r="E55" s="487"/>
    </row>
  </sheetData>
  <mergeCells count="9">
    <mergeCell ref="B28:C28"/>
    <mergeCell ref="B32:C32"/>
    <mergeCell ref="B36:C36"/>
    <mergeCell ref="B1:I1"/>
    <mergeCell ref="B2:I2"/>
    <mergeCell ref="B3:I3"/>
    <mergeCell ref="B9:C9"/>
    <mergeCell ref="B16:C16"/>
    <mergeCell ref="B21:C21"/>
  </mergeCells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workbookViewId="0">
      <selection activeCell="P12" sqref="P12"/>
    </sheetView>
  </sheetViews>
  <sheetFormatPr defaultRowHeight="14.25"/>
  <cols>
    <col min="1" max="1" width="25.7109375" style="147" bestFit="1" customWidth="1"/>
    <col min="2" max="12" width="8.28515625" style="135" customWidth="1"/>
    <col min="13" max="16384" width="9.140625" style="135"/>
  </cols>
  <sheetData>
    <row r="1" spans="1:12">
      <c r="A1" s="1548" t="s">
        <v>132</v>
      </c>
      <c r="B1" s="1548"/>
      <c r="C1" s="1548"/>
      <c r="D1" s="1548"/>
      <c r="E1" s="1548"/>
      <c r="F1" s="1548"/>
      <c r="G1" s="1548"/>
      <c r="H1" s="1548"/>
      <c r="I1" s="1548"/>
      <c r="J1" s="1548"/>
      <c r="K1" s="1548"/>
      <c r="L1" s="1548"/>
    </row>
    <row r="2" spans="1:12" ht="15.75">
      <c r="A2" s="1549" t="s">
        <v>3</v>
      </c>
      <c r="B2" s="1549"/>
      <c r="C2" s="1549"/>
      <c r="D2" s="1549"/>
      <c r="E2" s="1549"/>
      <c r="F2" s="1549"/>
      <c r="G2" s="1549"/>
      <c r="H2" s="1549"/>
      <c r="I2" s="1549"/>
      <c r="J2" s="1549"/>
      <c r="K2" s="1549"/>
      <c r="L2" s="1549"/>
    </row>
    <row r="3" spans="1:12">
      <c r="A3" s="1550" t="s">
        <v>133</v>
      </c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</row>
    <row r="4" spans="1:12">
      <c r="A4" s="1551" t="s">
        <v>134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</row>
    <row r="5" spans="1:12" ht="14.25" customHeight="1">
      <c r="A5" s="1552" t="s">
        <v>135</v>
      </c>
      <c r="B5" s="1552" t="s">
        <v>136</v>
      </c>
      <c r="C5" s="136" t="s">
        <v>137</v>
      </c>
      <c r="D5" s="1554" t="s">
        <v>138</v>
      </c>
      <c r="E5" s="1554"/>
      <c r="F5" s="1554" t="s">
        <v>139</v>
      </c>
      <c r="G5" s="1554"/>
      <c r="H5" s="1554"/>
      <c r="I5" s="1555" t="s">
        <v>140</v>
      </c>
      <c r="J5" s="1556"/>
      <c r="K5" s="1556"/>
      <c r="L5" s="1557"/>
    </row>
    <row r="6" spans="1:12">
      <c r="A6" s="1553"/>
      <c r="B6" s="1553"/>
      <c r="C6" s="137" t="str">
        <f>H6</f>
        <v>Jan/Feb</v>
      </c>
      <c r="D6" s="137" t="str">
        <f>G6</f>
        <v>Dec/Jan</v>
      </c>
      <c r="E6" s="137" t="str">
        <f>H6</f>
        <v>Jan/Feb</v>
      </c>
      <c r="F6" s="137" t="s">
        <v>141</v>
      </c>
      <c r="G6" s="137" t="s">
        <v>142</v>
      </c>
      <c r="H6" s="137" t="s">
        <v>143</v>
      </c>
      <c r="I6" s="138" t="s">
        <v>144</v>
      </c>
      <c r="J6" s="138" t="s">
        <v>144</v>
      </c>
      <c r="K6" s="138" t="s">
        <v>145</v>
      </c>
      <c r="L6" s="138" t="s">
        <v>145</v>
      </c>
    </row>
    <row r="7" spans="1:12">
      <c r="A7" s="13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8">
        <v>7</v>
      </c>
      <c r="H7" s="138">
        <v>8</v>
      </c>
      <c r="I7" s="139" t="s">
        <v>146</v>
      </c>
      <c r="J7" s="139" t="s">
        <v>147</v>
      </c>
      <c r="K7" s="139" t="s">
        <v>148</v>
      </c>
      <c r="L7" s="139" t="s">
        <v>149</v>
      </c>
    </row>
    <row r="8" spans="1:12">
      <c r="A8" s="140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</row>
    <row r="9" spans="1:12">
      <c r="A9" s="142" t="s">
        <v>150</v>
      </c>
      <c r="B9" s="143">
        <v>100</v>
      </c>
      <c r="C9" s="144">
        <v>92.205607476635507</v>
      </c>
      <c r="D9" s="144">
        <v>98.58</v>
      </c>
      <c r="E9" s="144">
        <v>98.66</v>
      </c>
      <c r="F9" s="144">
        <v>110.88</v>
      </c>
      <c r="G9" s="144">
        <v>110.46</v>
      </c>
      <c r="H9" s="144">
        <v>109.8</v>
      </c>
      <c r="I9" s="144">
        <v>7</v>
      </c>
      <c r="J9" s="144">
        <v>0.09</v>
      </c>
      <c r="K9" s="144">
        <v>11.28</v>
      </c>
      <c r="L9" s="144">
        <v>-0.6</v>
      </c>
    </row>
    <row r="10" spans="1:12">
      <c r="A10" s="142" t="s">
        <v>151</v>
      </c>
      <c r="B10" s="143">
        <v>43.91</v>
      </c>
      <c r="C10" s="144">
        <v>89.340054995417049</v>
      </c>
      <c r="D10" s="144">
        <v>97.44</v>
      </c>
      <c r="E10" s="144">
        <v>97.47</v>
      </c>
      <c r="F10" s="144">
        <v>113.74</v>
      </c>
      <c r="G10" s="144">
        <v>112.22</v>
      </c>
      <c r="H10" s="144">
        <v>109.98</v>
      </c>
      <c r="I10" s="144">
        <v>9.1</v>
      </c>
      <c r="J10" s="144">
        <v>0.03</v>
      </c>
      <c r="K10" s="144">
        <v>12.84</v>
      </c>
      <c r="L10" s="144">
        <v>-1.99</v>
      </c>
    </row>
    <row r="11" spans="1:12">
      <c r="A11" s="140" t="s">
        <v>152</v>
      </c>
      <c r="B11" s="141">
        <v>11.33</v>
      </c>
      <c r="C11" s="145">
        <v>91.957525392428451</v>
      </c>
      <c r="D11" s="145">
        <v>99.28</v>
      </c>
      <c r="E11" s="145">
        <v>99.59</v>
      </c>
      <c r="F11" s="145">
        <v>112.63</v>
      </c>
      <c r="G11" s="145">
        <v>112.3</v>
      </c>
      <c r="H11" s="145">
        <v>111.26</v>
      </c>
      <c r="I11" s="145">
        <v>8.3000000000000007</v>
      </c>
      <c r="J11" s="145">
        <v>0.31</v>
      </c>
      <c r="K11" s="145">
        <v>11.72</v>
      </c>
      <c r="L11" s="145">
        <v>-0.92</v>
      </c>
    </row>
    <row r="12" spans="1:12">
      <c r="A12" s="140" t="s">
        <v>153</v>
      </c>
      <c r="B12" s="141">
        <v>1.84</v>
      </c>
      <c r="C12" s="145">
        <v>85.5421686746988</v>
      </c>
      <c r="D12" s="145">
        <v>97.71</v>
      </c>
      <c r="E12" s="145">
        <v>99.4</v>
      </c>
      <c r="F12" s="145">
        <v>144.22999999999999</v>
      </c>
      <c r="G12" s="145">
        <v>143.5</v>
      </c>
      <c r="H12" s="145">
        <v>138.87</v>
      </c>
      <c r="I12" s="145">
        <v>16.2</v>
      </c>
      <c r="J12" s="145">
        <v>1.73</v>
      </c>
      <c r="K12" s="145">
        <v>39.71</v>
      </c>
      <c r="L12" s="145">
        <v>-3.23</v>
      </c>
    </row>
    <row r="13" spans="1:12">
      <c r="A13" s="140" t="s">
        <v>154</v>
      </c>
      <c r="B13" s="141">
        <v>5.52</v>
      </c>
      <c r="C13" s="145">
        <v>82.483349191246432</v>
      </c>
      <c r="D13" s="145">
        <v>94.35</v>
      </c>
      <c r="E13" s="145">
        <v>86.69</v>
      </c>
      <c r="F13" s="145">
        <v>116.17</v>
      </c>
      <c r="G13" s="145">
        <v>105.08</v>
      </c>
      <c r="H13" s="145">
        <v>94.25</v>
      </c>
      <c r="I13" s="145">
        <v>5.0999999999999996</v>
      </c>
      <c r="J13" s="145">
        <v>-8.1199999999999992</v>
      </c>
      <c r="K13" s="145">
        <v>8.7200000000000006</v>
      </c>
      <c r="L13" s="145">
        <v>-10.31</v>
      </c>
    </row>
    <row r="14" spans="1:12">
      <c r="A14" s="140" t="s">
        <v>155</v>
      </c>
      <c r="B14" s="141">
        <v>6.75</v>
      </c>
      <c r="C14" s="145">
        <v>93.667917448405248</v>
      </c>
      <c r="D14" s="145">
        <v>94.47</v>
      </c>
      <c r="E14" s="145">
        <v>99.85</v>
      </c>
      <c r="F14" s="145">
        <v>106.51</v>
      </c>
      <c r="G14" s="145">
        <v>110.33</v>
      </c>
      <c r="H14" s="145">
        <v>112.42</v>
      </c>
      <c r="I14" s="145">
        <v>6.6</v>
      </c>
      <c r="J14" s="145">
        <v>5.7</v>
      </c>
      <c r="K14" s="145">
        <v>12.59</v>
      </c>
      <c r="L14" s="145">
        <v>1.89</v>
      </c>
    </row>
    <row r="15" spans="1:12">
      <c r="A15" s="140" t="s">
        <v>156</v>
      </c>
      <c r="B15" s="141">
        <v>5.24</v>
      </c>
      <c r="C15" s="145">
        <v>83.409863945578238</v>
      </c>
      <c r="D15" s="145">
        <v>98.11</v>
      </c>
      <c r="E15" s="145">
        <v>98.09</v>
      </c>
      <c r="F15" s="145">
        <v>109.78</v>
      </c>
      <c r="G15" s="145">
        <v>110.74</v>
      </c>
      <c r="H15" s="145">
        <v>109.25</v>
      </c>
      <c r="I15" s="145">
        <v>17.600000000000001</v>
      </c>
      <c r="J15" s="145">
        <v>-0.01</v>
      </c>
      <c r="K15" s="145">
        <v>11.37</v>
      </c>
      <c r="L15" s="145">
        <v>-1.35</v>
      </c>
    </row>
    <row r="16" spans="1:12">
      <c r="A16" s="140" t="s">
        <v>157</v>
      </c>
      <c r="B16" s="141">
        <v>2.95</v>
      </c>
      <c r="C16" s="145">
        <v>100.75834175935289</v>
      </c>
      <c r="D16" s="145">
        <v>99.65</v>
      </c>
      <c r="E16" s="145">
        <v>99.65</v>
      </c>
      <c r="F16" s="145">
        <v>141.79</v>
      </c>
      <c r="G16" s="145">
        <v>130.79</v>
      </c>
      <c r="H16" s="145">
        <v>122.65</v>
      </c>
      <c r="I16" s="145">
        <v>-1.1000000000000001</v>
      </c>
      <c r="J16" s="145">
        <v>0</v>
      </c>
      <c r="K16" s="145">
        <v>23.08</v>
      </c>
      <c r="L16" s="145">
        <v>-6.23</v>
      </c>
    </row>
    <row r="17" spans="1:12">
      <c r="A17" s="140" t="s">
        <v>158</v>
      </c>
      <c r="B17" s="141">
        <v>2.08</v>
      </c>
      <c r="C17" s="145">
        <v>84.986225895316807</v>
      </c>
      <c r="D17" s="145">
        <v>91.47</v>
      </c>
      <c r="E17" s="145">
        <v>92.55</v>
      </c>
      <c r="F17" s="145">
        <v>106.91</v>
      </c>
      <c r="G17" s="145">
        <v>103.43</v>
      </c>
      <c r="H17" s="145">
        <v>101.85</v>
      </c>
      <c r="I17" s="145">
        <v>8.9</v>
      </c>
      <c r="J17" s="145">
        <v>1.19</v>
      </c>
      <c r="K17" s="145">
        <v>10.039999999999999</v>
      </c>
      <c r="L17" s="145">
        <v>-1.53</v>
      </c>
    </row>
    <row r="18" spans="1:12">
      <c r="A18" s="140" t="s">
        <v>159</v>
      </c>
      <c r="B18" s="141">
        <v>1.74</v>
      </c>
      <c r="C18" s="145">
        <v>102.39837398373984</v>
      </c>
      <c r="D18" s="145">
        <v>100.9</v>
      </c>
      <c r="E18" s="145">
        <v>100.76</v>
      </c>
      <c r="F18" s="145">
        <v>107.96</v>
      </c>
      <c r="G18" s="145">
        <v>107.86</v>
      </c>
      <c r="H18" s="145">
        <v>107.07</v>
      </c>
      <c r="I18" s="145">
        <v>-1.6</v>
      </c>
      <c r="J18" s="145">
        <v>-0.14000000000000001</v>
      </c>
      <c r="K18" s="145">
        <v>6.27</v>
      </c>
      <c r="L18" s="145">
        <v>-0.73</v>
      </c>
    </row>
    <row r="19" spans="1:12">
      <c r="A19" s="140" t="s">
        <v>160</v>
      </c>
      <c r="B19" s="141">
        <v>1.21</v>
      </c>
      <c r="C19" s="145">
        <v>89.762557077625573</v>
      </c>
      <c r="D19" s="145">
        <v>97.82</v>
      </c>
      <c r="E19" s="145">
        <v>98.29</v>
      </c>
      <c r="F19" s="145">
        <v>114.01</v>
      </c>
      <c r="G19" s="145">
        <v>114.99</v>
      </c>
      <c r="H19" s="145">
        <v>117.12</v>
      </c>
      <c r="I19" s="145">
        <v>9.5</v>
      </c>
      <c r="J19" s="145">
        <v>0.48</v>
      </c>
      <c r="K19" s="145">
        <v>19.149999999999999</v>
      </c>
      <c r="L19" s="145">
        <v>1.85</v>
      </c>
    </row>
    <row r="20" spans="1:12">
      <c r="A20" s="140" t="s">
        <v>161</v>
      </c>
      <c r="B20" s="141">
        <v>1.24</v>
      </c>
      <c r="C20" s="145">
        <v>96.034482758620697</v>
      </c>
      <c r="D20" s="145">
        <v>100.23</v>
      </c>
      <c r="E20" s="145">
        <v>100.26</v>
      </c>
      <c r="F20" s="145">
        <v>104.8</v>
      </c>
      <c r="G20" s="145">
        <v>104.28</v>
      </c>
      <c r="H20" s="145">
        <v>105.24</v>
      </c>
      <c r="I20" s="145">
        <v>4.4000000000000004</v>
      </c>
      <c r="J20" s="145">
        <v>0.03</v>
      </c>
      <c r="K20" s="145">
        <v>4.96</v>
      </c>
      <c r="L20" s="145">
        <v>0.91</v>
      </c>
    </row>
    <row r="21" spans="1:12">
      <c r="A21" s="140" t="s">
        <v>162</v>
      </c>
      <c r="B21" s="141">
        <v>0.68</v>
      </c>
      <c r="C21" s="145">
        <v>82.64244426094136</v>
      </c>
      <c r="D21" s="145">
        <v>99.89</v>
      </c>
      <c r="E21" s="145">
        <v>100.08</v>
      </c>
      <c r="F21" s="145">
        <v>112.72</v>
      </c>
      <c r="G21" s="145">
        <v>113.12</v>
      </c>
      <c r="H21" s="145">
        <v>115.64</v>
      </c>
      <c r="I21" s="145">
        <v>21.1</v>
      </c>
      <c r="J21" s="145">
        <v>0.2</v>
      </c>
      <c r="K21" s="145">
        <v>15.54</v>
      </c>
      <c r="L21" s="145">
        <v>2.23</v>
      </c>
    </row>
    <row r="22" spans="1:12">
      <c r="A22" s="140" t="s">
        <v>163</v>
      </c>
      <c r="B22" s="141">
        <v>0.41</v>
      </c>
      <c r="C22" s="145">
        <v>79.060031595576618</v>
      </c>
      <c r="D22" s="145">
        <v>99.9</v>
      </c>
      <c r="E22" s="145">
        <v>100.09</v>
      </c>
      <c r="F22" s="145">
        <v>107.79</v>
      </c>
      <c r="G22" s="145">
        <v>107.97</v>
      </c>
      <c r="H22" s="145">
        <v>107.64</v>
      </c>
      <c r="I22" s="145">
        <v>26.6</v>
      </c>
      <c r="J22" s="145">
        <v>0.19</v>
      </c>
      <c r="K22" s="145">
        <v>7.55</v>
      </c>
      <c r="L22" s="145">
        <v>-0.3</v>
      </c>
    </row>
    <row r="23" spans="1:12">
      <c r="A23" s="140" t="s">
        <v>164</v>
      </c>
      <c r="B23" s="141">
        <v>2.92</v>
      </c>
      <c r="C23" s="145">
        <v>89.749328558639206</v>
      </c>
      <c r="D23" s="145">
        <v>99.86</v>
      </c>
      <c r="E23" s="145">
        <v>100.25</v>
      </c>
      <c r="F23" s="145">
        <v>109.27</v>
      </c>
      <c r="G23" s="145">
        <v>110.56</v>
      </c>
      <c r="H23" s="145">
        <v>110.07</v>
      </c>
      <c r="I23" s="145">
        <v>11.7</v>
      </c>
      <c r="J23" s="145">
        <v>0.39</v>
      </c>
      <c r="K23" s="145">
        <v>9.8000000000000007</v>
      </c>
      <c r="L23" s="145">
        <v>-0.45</v>
      </c>
    </row>
    <row r="24" spans="1:12">
      <c r="A24" s="1485"/>
      <c r="B24" s="1486"/>
      <c r="C24" s="1486"/>
      <c r="D24" s="1486"/>
      <c r="E24" s="1486"/>
      <c r="F24" s="1486"/>
      <c r="G24" s="1486"/>
      <c r="H24" s="1486"/>
      <c r="I24" s="1486"/>
      <c r="J24" s="1486"/>
      <c r="K24" s="1486"/>
      <c r="L24" s="1487"/>
    </row>
    <row r="25" spans="1:12">
      <c r="A25" s="142" t="s">
        <v>165</v>
      </c>
      <c r="B25" s="143">
        <v>56.09</v>
      </c>
      <c r="C25" s="144">
        <v>94.686311787072242</v>
      </c>
      <c r="D25" s="144">
        <v>99.48</v>
      </c>
      <c r="E25" s="144">
        <v>99.61</v>
      </c>
      <c r="F25" s="144">
        <v>108.7</v>
      </c>
      <c r="G25" s="144">
        <v>109.13</v>
      </c>
      <c r="H25" s="144">
        <v>109.65</v>
      </c>
      <c r="I25" s="144">
        <v>5.2</v>
      </c>
      <c r="J25" s="144">
        <v>0.13</v>
      </c>
      <c r="K25" s="144">
        <v>10.08</v>
      </c>
      <c r="L25" s="144">
        <v>0.48</v>
      </c>
    </row>
    <row r="26" spans="1:12">
      <c r="A26" s="140" t="s">
        <v>166</v>
      </c>
      <c r="B26" s="141">
        <v>7.19</v>
      </c>
      <c r="C26" s="145">
        <v>91.381818181818176</v>
      </c>
      <c r="D26" s="145">
        <v>99.6</v>
      </c>
      <c r="E26" s="145">
        <v>100.52</v>
      </c>
      <c r="F26" s="145">
        <v>114.12</v>
      </c>
      <c r="G26" s="145">
        <v>113.22</v>
      </c>
      <c r="H26" s="145">
        <v>115.46</v>
      </c>
      <c r="I26" s="145">
        <v>10</v>
      </c>
      <c r="J26" s="145">
        <v>0.92</v>
      </c>
      <c r="K26" s="145">
        <v>14.86</v>
      </c>
      <c r="L26" s="145">
        <v>1.98</v>
      </c>
    </row>
    <row r="27" spans="1:12">
      <c r="A27" s="140" t="s">
        <v>167</v>
      </c>
      <c r="B27" s="141">
        <v>20.3</v>
      </c>
      <c r="C27" s="145">
        <v>98.852621167161232</v>
      </c>
      <c r="D27" s="145">
        <v>100</v>
      </c>
      <c r="E27" s="145">
        <v>99.94</v>
      </c>
      <c r="F27" s="145">
        <v>111.4</v>
      </c>
      <c r="G27" s="145">
        <v>112.87</v>
      </c>
      <c r="H27" s="145">
        <v>113.05</v>
      </c>
      <c r="I27" s="145">
        <v>1.1000000000000001</v>
      </c>
      <c r="J27" s="145">
        <v>-7.0000000000000007E-2</v>
      </c>
      <c r="K27" s="145">
        <v>13.12</v>
      </c>
      <c r="L27" s="145">
        <v>0.16</v>
      </c>
    </row>
    <row r="28" spans="1:12">
      <c r="A28" s="140" t="s">
        <v>168</v>
      </c>
      <c r="B28" s="141">
        <v>4.3</v>
      </c>
      <c r="C28" s="145">
        <v>92.359963269054177</v>
      </c>
      <c r="D28" s="145">
        <v>99.74</v>
      </c>
      <c r="E28" s="145">
        <v>100.58</v>
      </c>
      <c r="F28" s="145">
        <v>105.74</v>
      </c>
      <c r="G28" s="145">
        <v>106.15</v>
      </c>
      <c r="H28" s="145">
        <v>107.41</v>
      </c>
      <c r="I28" s="145">
        <v>8.9</v>
      </c>
      <c r="J28" s="145">
        <v>0.84</v>
      </c>
      <c r="K28" s="145">
        <v>6.79</v>
      </c>
      <c r="L28" s="145">
        <v>1.19</v>
      </c>
    </row>
    <row r="29" spans="1:12">
      <c r="A29" s="140" t="s">
        <v>169</v>
      </c>
      <c r="B29" s="141">
        <v>3.47</v>
      </c>
      <c r="C29" s="145">
        <v>95.953978906999041</v>
      </c>
      <c r="D29" s="145">
        <v>99.81</v>
      </c>
      <c r="E29" s="145">
        <v>100.08</v>
      </c>
      <c r="F29" s="145">
        <v>101.64</v>
      </c>
      <c r="G29" s="145">
        <v>101.51</v>
      </c>
      <c r="H29" s="145">
        <v>102.41</v>
      </c>
      <c r="I29" s="145">
        <v>4.3</v>
      </c>
      <c r="J29" s="145">
        <v>0.27</v>
      </c>
      <c r="K29" s="145">
        <v>2.33</v>
      </c>
      <c r="L29" s="145">
        <v>0.89</v>
      </c>
    </row>
    <row r="30" spans="1:12">
      <c r="A30" s="140" t="s">
        <v>170</v>
      </c>
      <c r="B30" s="141">
        <v>5.34</v>
      </c>
      <c r="C30" s="145">
        <v>97.859266600594651</v>
      </c>
      <c r="D30" s="145">
        <v>99.57</v>
      </c>
      <c r="E30" s="145">
        <v>98.74</v>
      </c>
      <c r="F30" s="145">
        <v>106.21</v>
      </c>
      <c r="G30" s="145">
        <v>104.64</v>
      </c>
      <c r="H30" s="145">
        <v>103.57</v>
      </c>
      <c r="I30" s="145">
        <v>0.9</v>
      </c>
      <c r="J30" s="145">
        <v>-0.83</v>
      </c>
      <c r="K30" s="145">
        <v>4.8899999999999997</v>
      </c>
      <c r="L30" s="145">
        <v>-1.02</v>
      </c>
    </row>
    <row r="31" spans="1:12">
      <c r="A31" s="140" t="s">
        <v>171</v>
      </c>
      <c r="B31" s="141">
        <v>2.82</v>
      </c>
      <c r="C31" s="145">
        <v>99.591226321036899</v>
      </c>
      <c r="D31" s="145">
        <v>99.86</v>
      </c>
      <c r="E31" s="145">
        <v>99.89</v>
      </c>
      <c r="F31" s="145">
        <v>105.61</v>
      </c>
      <c r="G31" s="145">
        <v>106.08</v>
      </c>
      <c r="H31" s="145">
        <v>105.31</v>
      </c>
      <c r="I31" s="145">
        <v>0.3</v>
      </c>
      <c r="J31" s="145">
        <v>0.04</v>
      </c>
      <c r="K31" s="145">
        <v>5.42</v>
      </c>
      <c r="L31" s="145">
        <v>-0.73</v>
      </c>
    </row>
    <row r="32" spans="1:12">
      <c r="A32" s="140" t="s">
        <v>172</v>
      </c>
      <c r="B32" s="141">
        <v>2.46</v>
      </c>
      <c r="C32" s="145">
        <v>93.088372093023253</v>
      </c>
      <c r="D32" s="145">
        <v>99.93</v>
      </c>
      <c r="E32" s="145">
        <v>100.07</v>
      </c>
      <c r="F32" s="145">
        <v>103.65</v>
      </c>
      <c r="G32" s="145">
        <v>103.63</v>
      </c>
      <c r="H32" s="145">
        <v>104.58</v>
      </c>
      <c r="I32" s="145">
        <v>7.5</v>
      </c>
      <c r="J32" s="145">
        <v>0.14000000000000001</v>
      </c>
      <c r="K32" s="145">
        <v>4.5</v>
      </c>
      <c r="L32" s="145">
        <v>0.91</v>
      </c>
    </row>
    <row r="33" spans="1:12">
      <c r="A33" s="140" t="s">
        <v>173</v>
      </c>
      <c r="B33" s="141">
        <v>7.41</v>
      </c>
      <c r="C33" s="145">
        <v>92.047393364928908</v>
      </c>
      <c r="D33" s="145">
        <v>97.07</v>
      </c>
      <c r="E33" s="145">
        <v>97.11</v>
      </c>
      <c r="F33" s="145">
        <v>109.16</v>
      </c>
      <c r="G33" s="145">
        <v>109.34</v>
      </c>
      <c r="H33" s="145">
        <v>109.42</v>
      </c>
      <c r="I33" s="145">
        <v>5.5</v>
      </c>
      <c r="J33" s="145">
        <v>0.04</v>
      </c>
      <c r="K33" s="145">
        <v>12.67</v>
      </c>
      <c r="L33" s="145">
        <v>7.0000000000000007E-2</v>
      </c>
    </row>
    <row r="34" spans="1:12">
      <c r="A34" s="140" t="s">
        <v>174</v>
      </c>
      <c r="B34" s="141">
        <v>2.81</v>
      </c>
      <c r="C34" s="145">
        <v>93.324048282265565</v>
      </c>
      <c r="D34" s="145">
        <v>100</v>
      </c>
      <c r="E34" s="145">
        <v>100.51</v>
      </c>
      <c r="F34" s="145">
        <v>100.95</v>
      </c>
      <c r="G34" s="145">
        <v>101.99</v>
      </c>
      <c r="H34" s="145">
        <v>105.89</v>
      </c>
      <c r="I34" s="145">
        <v>7.7</v>
      </c>
      <c r="J34" s="145">
        <v>0.52</v>
      </c>
      <c r="K34" s="145">
        <v>5.35</v>
      </c>
      <c r="L34" s="145">
        <v>3.82</v>
      </c>
    </row>
    <row r="35" spans="1:12">
      <c r="A35" s="1558"/>
      <c r="B35" s="1559"/>
      <c r="C35" s="1559"/>
      <c r="D35" s="1559"/>
      <c r="E35" s="1559"/>
      <c r="F35" s="1559"/>
      <c r="G35" s="1559"/>
      <c r="H35" s="1559"/>
      <c r="I35" s="1559"/>
      <c r="J35" s="1559"/>
      <c r="K35" s="1559"/>
      <c r="L35" s="1560"/>
    </row>
    <row r="36" spans="1:12">
      <c r="A36" s="1561" t="s">
        <v>175</v>
      </c>
      <c r="B36" s="1562"/>
      <c r="C36" s="1562"/>
      <c r="D36" s="1562"/>
      <c r="E36" s="1562"/>
      <c r="F36" s="1562"/>
      <c r="G36" s="1562"/>
      <c r="H36" s="1562"/>
      <c r="I36" s="1562"/>
      <c r="J36" s="1562"/>
      <c r="K36" s="1562"/>
      <c r="L36" s="1563"/>
    </row>
    <row r="37" spans="1:12">
      <c r="A37" s="146" t="s">
        <v>150</v>
      </c>
      <c r="B37" s="145">
        <v>100</v>
      </c>
      <c r="C37" s="145">
        <v>92.226379794200199</v>
      </c>
      <c r="D37" s="145">
        <v>98.55</v>
      </c>
      <c r="E37" s="145">
        <v>98.59</v>
      </c>
      <c r="F37" s="145">
        <v>112.25</v>
      </c>
      <c r="G37" s="145">
        <v>112.13</v>
      </c>
      <c r="H37" s="145">
        <v>112.67</v>
      </c>
      <c r="I37" s="145">
        <v>6.9</v>
      </c>
      <c r="J37" s="145">
        <v>0.04</v>
      </c>
      <c r="K37" s="145">
        <v>14.28</v>
      </c>
      <c r="L37" s="145">
        <v>0.48</v>
      </c>
    </row>
    <row r="38" spans="1:12">
      <c r="A38" s="146" t="s">
        <v>151</v>
      </c>
      <c r="B38" s="145">
        <v>39.770000000000003</v>
      </c>
      <c r="C38" s="145">
        <v>88.561020036429866</v>
      </c>
      <c r="D38" s="145">
        <v>97.16</v>
      </c>
      <c r="E38" s="145">
        <v>97.24</v>
      </c>
      <c r="F38" s="145">
        <v>115.62</v>
      </c>
      <c r="G38" s="145">
        <v>115.13</v>
      </c>
      <c r="H38" s="145">
        <v>114.85</v>
      </c>
      <c r="I38" s="145">
        <v>9.8000000000000007</v>
      </c>
      <c r="J38" s="145">
        <v>7.0000000000000007E-2</v>
      </c>
      <c r="K38" s="145">
        <v>18.11</v>
      </c>
      <c r="L38" s="145">
        <v>-0.24</v>
      </c>
    </row>
    <row r="39" spans="1:12">
      <c r="A39" s="146" t="s">
        <v>165</v>
      </c>
      <c r="B39" s="145">
        <v>60.23</v>
      </c>
      <c r="C39" s="145">
        <v>95.388302972195589</v>
      </c>
      <c r="D39" s="145">
        <v>99.47</v>
      </c>
      <c r="E39" s="145">
        <v>99.49</v>
      </c>
      <c r="F39" s="145">
        <v>110.08</v>
      </c>
      <c r="G39" s="145">
        <v>110.18</v>
      </c>
      <c r="H39" s="145">
        <v>111.25</v>
      </c>
      <c r="I39" s="145">
        <v>4.3</v>
      </c>
      <c r="J39" s="145">
        <v>0.02</v>
      </c>
      <c r="K39" s="145">
        <v>11.82</v>
      </c>
      <c r="L39" s="145">
        <v>0.97</v>
      </c>
    </row>
    <row r="40" spans="1:12">
      <c r="A40" s="1564"/>
      <c r="B40" s="1565"/>
      <c r="C40" s="1565"/>
      <c r="D40" s="1565"/>
      <c r="E40" s="1565"/>
      <c r="F40" s="1565"/>
      <c r="G40" s="1565"/>
      <c r="H40" s="1565"/>
      <c r="I40" s="1565"/>
      <c r="J40" s="1565"/>
      <c r="K40" s="1565"/>
      <c r="L40" s="1566"/>
    </row>
    <row r="41" spans="1:12">
      <c r="A41" s="1561" t="s">
        <v>176</v>
      </c>
      <c r="B41" s="1562"/>
      <c r="C41" s="1562"/>
      <c r="D41" s="1562"/>
      <c r="E41" s="1562"/>
      <c r="F41" s="1562"/>
      <c r="G41" s="1562"/>
      <c r="H41" s="1562"/>
      <c r="I41" s="1562"/>
      <c r="J41" s="1562"/>
      <c r="K41" s="1562"/>
      <c r="L41" s="1563"/>
    </row>
    <row r="42" spans="1:12">
      <c r="A42" s="140" t="s">
        <v>150</v>
      </c>
      <c r="B42" s="141">
        <v>100</v>
      </c>
      <c r="C42" s="145">
        <v>92.179607109448099</v>
      </c>
      <c r="D42" s="145">
        <v>98.4</v>
      </c>
      <c r="E42" s="145">
        <v>98.54</v>
      </c>
      <c r="F42" s="145">
        <v>109.64</v>
      </c>
      <c r="G42" s="145">
        <v>108.97</v>
      </c>
      <c r="H42" s="145">
        <v>107.99</v>
      </c>
      <c r="I42" s="145">
        <v>6.9</v>
      </c>
      <c r="J42" s="145">
        <v>0.14000000000000001</v>
      </c>
      <c r="K42" s="145">
        <v>9.59</v>
      </c>
      <c r="L42" s="145">
        <v>-0.9</v>
      </c>
    </row>
    <row r="43" spans="1:12">
      <c r="A43" s="140" t="s">
        <v>151</v>
      </c>
      <c r="B43" s="141">
        <v>44.14</v>
      </c>
      <c r="C43" s="145">
        <v>88.748858447488587</v>
      </c>
      <c r="D43" s="145">
        <v>97.09</v>
      </c>
      <c r="E43" s="145">
        <v>97.18</v>
      </c>
      <c r="F43" s="145">
        <v>112.65</v>
      </c>
      <c r="G43" s="145">
        <v>110.27</v>
      </c>
      <c r="H43" s="145">
        <v>107.67</v>
      </c>
      <c r="I43" s="145">
        <v>9.5</v>
      </c>
      <c r="J43" s="145">
        <v>0.1</v>
      </c>
      <c r="K43" s="145">
        <v>10.79</v>
      </c>
      <c r="L43" s="145">
        <v>-2.36</v>
      </c>
    </row>
    <row r="44" spans="1:12">
      <c r="A44" s="140" t="s">
        <v>165</v>
      </c>
      <c r="B44" s="141">
        <v>55.86</v>
      </c>
      <c r="C44" s="145">
        <v>94.885714285714272</v>
      </c>
      <c r="D44" s="145">
        <v>99.46</v>
      </c>
      <c r="E44" s="145">
        <v>99.63</v>
      </c>
      <c r="F44" s="145">
        <v>107.31</v>
      </c>
      <c r="G44" s="145">
        <v>107.96</v>
      </c>
      <c r="H44" s="145">
        <v>108.24</v>
      </c>
      <c r="I44" s="145">
        <v>5</v>
      </c>
      <c r="J44" s="145">
        <v>0.18</v>
      </c>
      <c r="K44" s="145">
        <v>8.64</v>
      </c>
      <c r="L44" s="145">
        <v>0.26</v>
      </c>
    </row>
    <row r="45" spans="1:12">
      <c r="A45" s="1558"/>
      <c r="B45" s="1559"/>
      <c r="C45" s="1559"/>
      <c r="D45" s="1559"/>
      <c r="E45" s="1559"/>
      <c r="F45" s="1559"/>
      <c r="G45" s="1559"/>
      <c r="H45" s="1559"/>
      <c r="I45" s="1559"/>
      <c r="J45" s="1559"/>
      <c r="K45" s="1559"/>
      <c r="L45" s="1560"/>
    </row>
    <row r="46" spans="1:12">
      <c r="A46" s="1561" t="s">
        <v>177</v>
      </c>
      <c r="B46" s="1562"/>
      <c r="C46" s="1562"/>
      <c r="D46" s="1562"/>
      <c r="E46" s="1562"/>
      <c r="F46" s="1562"/>
      <c r="G46" s="1562"/>
      <c r="H46" s="1562"/>
      <c r="I46" s="1562"/>
      <c r="J46" s="1562"/>
      <c r="K46" s="1562"/>
      <c r="L46" s="1563"/>
    </row>
    <row r="47" spans="1:12">
      <c r="A47" s="140" t="s">
        <v>150</v>
      </c>
      <c r="B47" s="141">
        <v>100</v>
      </c>
      <c r="C47" s="145">
        <v>92.257462686567166</v>
      </c>
      <c r="D47" s="145">
        <v>98.85</v>
      </c>
      <c r="E47" s="145">
        <v>98.9</v>
      </c>
      <c r="F47" s="145">
        <v>111.61</v>
      </c>
      <c r="G47" s="145">
        <v>110.77</v>
      </c>
      <c r="H47" s="145">
        <v>110.18</v>
      </c>
      <c r="I47" s="145">
        <v>7.2</v>
      </c>
      <c r="J47" s="145">
        <v>0.04</v>
      </c>
      <c r="K47" s="145">
        <v>11.4</v>
      </c>
      <c r="L47" s="145">
        <v>-0.54</v>
      </c>
    </row>
    <row r="48" spans="1:12">
      <c r="A48" s="140" t="s">
        <v>151</v>
      </c>
      <c r="B48" s="141">
        <v>46.88</v>
      </c>
      <c r="C48" s="145">
        <v>91.096654275092931</v>
      </c>
      <c r="D48" s="145">
        <v>98.13</v>
      </c>
      <c r="E48" s="145">
        <v>98.02</v>
      </c>
      <c r="F48" s="145">
        <v>113.94</v>
      </c>
      <c r="G48" s="145">
        <v>112.03</v>
      </c>
      <c r="H48" s="145">
        <v>110.08</v>
      </c>
      <c r="I48" s="145">
        <v>7.6</v>
      </c>
      <c r="J48" s="145">
        <v>-0.12</v>
      </c>
      <c r="K48" s="145">
        <v>12.3</v>
      </c>
      <c r="L48" s="145">
        <v>-1.74</v>
      </c>
    </row>
    <row r="49" spans="1:12">
      <c r="A49" s="140" t="s">
        <v>165</v>
      </c>
      <c r="B49" s="141">
        <v>53.12</v>
      </c>
      <c r="C49" s="145">
        <v>93.596244131455407</v>
      </c>
      <c r="D49" s="145">
        <v>99.5</v>
      </c>
      <c r="E49" s="145">
        <v>99.68</v>
      </c>
      <c r="F49" s="145">
        <v>109.59</v>
      </c>
      <c r="G49" s="145">
        <v>109.68</v>
      </c>
      <c r="H49" s="145">
        <v>110.27</v>
      </c>
      <c r="I49" s="145">
        <v>6.5</v>
      </c>
      <c r="J49" s="145">
        <v>0.19</v>
      </c>
      <c r="K49" s="145">
        <v>10.62</v>
      </c>
      <c r="L49" s="145">
        <v>0.54</v>
      </c>
    </row>
    <row r="50" spans="1:12">
      <c r="A50" s="1558"/>
      <c r="B50" s="1559"/>
      <c r="C50" s="1559"/>
      <c r="D50" s="1559"/>
      <c r="E50" s="1559"/>
      <c r="F50" s="1559"/>
      <c r="G50" s="1559"/>
      <c r="H50" s="1559"/>
      <c r="I50" s="1559"/>
      <c r="J50" s="1559"/>
      <c r="K50" s="1559"/>
      <c r="L50" s="1560"/>
    </row>
    <row r="51" spans="1:12">
      <c r="A51" s="1561" t="s">
        <v>178</v>
      </c>
      <c r="B51" s="1562"/>
      <c r="C51" s="1562"/>
      <c r="D51" s="1562"/>
      <c r="E51" s="1562"/>
      <c r="F51" s="1562"/>
      <c r="G51" s="1562"/>
      <c r="H51" s="1562"/>
      <c r="I51" s="1562"/>
      <c r="J51" s="1562"/>
      <c r="K51" s="1562"/>
      <c r="L51" s="1563"/>
    </row>
    <row r="52" spans="1:12">
      <c r="A52" s="140" t="s">
        <v>150</v>
      </c>
      <c r="B52" s="141">
        <v>100</v>
      </c>
      <c r="C52" s="141"/>
      <c r="D52" s="145">
        <v>99.25</v>
      </c>
      <c r="E52" s="145">
        <v>99.4</v>
      </c>
      <c r="F52" s="145">
        <v>109.93</v>
      </c>
      <c r="G52" s="145">
        <v>109.18</v>
      </c>
      <c r="H52" s="145">
        <v>109.78</v>
      </c>
      <c r="I52" s="145"/>
      <c r="J52" s="145">
        <v>0.15</v>
      </c>
      <c r="K52" s="145">
        <v>10.45</v>
      </c>
      <c r="L52" s="145">
        <v>0.55000000000000004</v>
      </c>
    </row>
    <row r="53" spans="1:12">
      <c r="A53" s="140" t="s">
        <v>151</v>
      </c>
      <c r="B53" s="141">
        <v>59.53</v>
      </c>
      <c r="C53" s="141"/>
      <c r="D53" s="145">
        <v>98.91</v>
      </c>
      <c r="E53" s="145">
        <v>98.95</v>
      </c>
      <c r="F53" s="145">
        <v>111.86</v>
      </c>
      <c r="G53" s="145">
        <v>110.3</v>
      </c>
      <c r="H53" s="145">
        <v>108.08</v>
      </c>
      <c r="I53" s="145"/>
      <c r="J53" s="145">
        <v>0.04</v>
      </c>
      <c r="K53" s="145">
        <v>9.23</v>
      </c>
      <c r="L53" s="145">
        <v>-2.0099999999999998</v>
      </c>
    </row>
    <row r="54" spans="1:12">
      <c r="A54" s="140" t="s">
        <v>165</v>
      </c>
      <c r="B54" s="141">
        <v>40.47</v>
      </c>
      <c r="C54" s="141"/>
      <c r="D54" s="145">
        <v>99.76</v>
      </c>
      <c r="E54" s="145">
        <v>100.07</v>
      </c>
      <c r="F54" s="145">
        <v>107.14</v>
      </c>
      <c r="G54" s="145">
        <v>107.56</v>
      </c>
      <c r="H54" s="145">
        <v>112.39</v>
      </c>
      <c r="I54" s="145"/>
      <c r="J54" s="145">
        <v>0.31</v>
      </c>
      <c r="K54" s="145">
        <v>12.32</v>
      </c>
      <c r="L54" s="145">
        <v>4.49</v>
      </c>
    </row>
  </sheetData>
  <mergeCells count="17">
    <mergeCell ref="A50:L50"/>
    <mergeCell ref="A51:L51"/>
    <mergeCell ref="A35:L35"/>
    <mergeCell ref="A36:L36"/>
    <mergeCell ref="A40:L40"/>
    <mergeCell ref="A41:L41"/>
    <mergeCell ref="A45:L45"/>
    <mergeCell ref="A46:L46"/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rintOptions horizontalCentered="1"/>
  <pageMargins left="0.75" right="0.7" top="0.25" bottom="0.23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6"/>
  <sheetViews>
    <sheetView topLeftCell="A7" workbookViewId="0">
      <selection activeCell="I21" sqref="I21"/>
    </sheetView>
  </sheetViews>
  <sheetFormatPr defaultRowHeight="12.75"/>
  <cols>
    <col min="1" max="1" width="9.140625" style="154"/>
    <col min="2" max="2" width="5.85546875" style="154" customWidth="1"/>
    <col min="3" max="3" width="25.5703125" style="154" customWidth="1"/>
    <col min="4" max="4" width="16.42578125" style="154" customWidth="1"/>
    <col min="5" max="5" width="13.7109375" style="154" customWidth="1"/>
    <col min="6" max="6" width="14.28515625" style="154" customWidth="1"/>
    <col min="7" max="7" width="11.7109375" style="154" customWidth="1"/>
    <col min="8" max="16384" width="9.140625" style="154"/>
  </cols>
  <sheetData>
    <row r="2" spans="2:10">
      <c r="B2" s="1647" t="s">
        <v>658</v>
      </c>
      <c r="C2" s="1647"/>
      <c r="D2" s="1647"/>
      <c r="E2" s="1647"/>
      <c r="F2" s="1647"/>
      <c r="G2" s="1647"/>
      <c r="H2" s="1647"/>
      <c r="I2" s="1647"/>
      <c r="J2" s="588"/>
    </row>
    <row r="3" spans="2:10" ht="15.75">
      <c r="B3" s="1716" t="s">
        <v>630</v>
      </c>
      <c r="C3" s="1716"/>
      <c r="D3" s="1716"/>
      <c r="E3" s="1716"/>
      <c r="F3" s="1716"/>
      <c r="G3" s="1716"/>
      <c r="H3" s="1716"/>
      <c r="I3" s="1716"/>
      <c r="J3" s="678"/>
    </row>
    <row r="4" spans="2:10" ht="18" customHeight="1" thickBot="1">
      <c r="B4" s="1719" t="s">
        <v>659</v>
      </c>
      <c r="C4" s="1719"/>
      <c r="D4" s="1719"/>
      <c r="E4" s="1719"/>
      <c r="F4" s="1719"/>
      <c r="G4" s="1719"/>
      <c r="H4" s="1719"/>
      <c r="I4" s="1719"/>
      <c r="J4" s="678"/>
    </row>
    <row r="5" spans="2:10" ht="15" customHeight="1" thickTop="1">
      <c r="B5" s="592"/>
      <c r="C5" s="593"/>
      <c r="D5" s="594"/>
      <c r="E5" s="595"/>
      <c r="F5" s="594"/>
      <c r="G5" s="594"/>
      <c r="H5" s="596" t="s">
        <v>184</v>
      </c>
      <c r="I5" s="597"/>
      <c r="J5" s="678"/>
    </row>
    <row r="6" spans="2:10" ht="15" customHeight="1">
      <c r="B6" s="598"/>
      <c r="C6" s="599"/>
      <c r="D6" s="600" t="s">
        <v>58</v>
      </c>
      <c r="E6" s="601" t="str">
        <f>ReserveRs!E6</f>
        <v>Mid-Feb.</v>
      </c>
      <c r="F6" s="600" t="s">
        <v>58</v>
      </c>
      <c r="G6" s="601" t="str">
        <f>+E6</f>
        <v>Mid-Feb.</v>
      </c>
      <c r="H6" s="602" t="str">
        <f>ReserveRs!H6</f>
        <v>Mid-Jul To Mid-Feb.</v>
      </c>
      <c r="I6" s="603"/>
      <c r="J6" s="678"/>
    </row>
    <row r="7" spans="2:10" ht="15" customHeight="1">
      <c r="B7" s="598"/>
      <c r="C7" s="599"/>
      <c r="D7" s="604">
        <v>2014</v>
      </c>
      <c r="E7" s="605">
        <v>2015</v>
      </c>
      <c r="F7" s="604">
        <v>2015</v>
      </c>
      <c r="G7" s="604">
        <v>2016</v>
      </c>
      <c r="H7" s="606" t="s">
        <v>53</v>
      </c>
      <c r="I7" s="607" t="s">
        <v>54</v>
      </c>
      <c r="J7" s="678"/>
    </row>
    <row r="8" spans="2:10" ht="15" customHeight="1">
      <c r="B8" s="608"/>
      <c r="C8" s="609"/>
      <c r="D8" s="612"/>
      <c r="E8" s="612"/>
      <c r="F8" s="612"/>
      <c r="G8" s="612"/>
      <c r="H8" s="613"/>
      <c r="I8" s="614"/>
      <c r="J8" s="678"/>
    </row>
    <row r="9" spans="2:10" ht="15" customHeight="1">
      <c r="B9" s="655" t="s">
        <v>634</v>
      </c>
      <c r="C9" s="679"/>
      <c r="D9" s="615">
        <v>6191.3758081334727</v>
      </c>
      <c r="E9" s="615">
        <v>6172.1045211962537</v>
      </c>
      <c r="F9" s="615">
        <v>7184.9304923867903</v>
      </c>
      <c r="G9" s="615">
        <v>8307.5615356355611</v>
      </c>
      <c r="H9" s="615">
        <v>-0.31126017115457216</v>
      </c>
      <c r="I9" s="616">
        <v>15.624800329499621</v>
      </c>
      <c r="J9" s="678"/>
    </row>
    <row r="10" spans="2:10" ht="15" customHeight="1">
      <c r="B10" s="617" t="s">
        <v>635</v>
      </c>
      <c r="C10" s="618"/>
      <c r="D10" s="619">
        <v>222.64921793534933</v>
      </c>
      <c r="E10" s="619">
        <v>239.70597120128886</v>
      </c>
      <c r="F10" s="619">
        <v>233.56683804627249</v>
      </c>
      <c r="G10" s="619">
        <v>266.04426891991181</v>
      </c>
      <c r="H10" s="619">
        <v>7.660818854029074</v>
      </c>
      <c r="I10" s="620">
        <v>13.904983749107885</v>
      </c>
      <c r="J10" s="678"/>
    </row>
    <row r="11" spans="2:10" ht="15" customHeight="1">
      <c r="B11" s="617" t="s">
        <v>636</v>
      </c>
      <c r="C11" s="618"/>
      <c r="D11" s="619">
        <v>5968.7265901981227</v>
      </c>
      <c r="E11" s="619">
        <v>5932.3985499949649</v>
      </c>
      <c r="F11" s="619">
        <v>6951.3636543405182</v>
      </c>
      <c r="G11" s="619">
        <v>8041.5172667156494</v>
      </c>
      <c r="H11" s="619">
        <v>-0.60863970989751692</v>
      </c>
      <c r="I11" s="620">
        <v>15.682586418773028</v>
      </c>
      <c r="J11" s="678"/>
    </row>
    <row r="12" spans="2:10" ht="15" customHeight="1">
      <c r="B12" s="621"/>
      <c r="C12" s="622" t="s">
        <v>637</v>
      </c>
      <c r="D12" s="623">
        <v>4443.5125518160585</v>
      </c>
      <c r="E12" s="623">
        <v>4245.6223181337227</v>
      </c>
      <c r="F12" s="623">
        <v>5116.2416346333803</v>
      </c>
      <c r="G12" s="623">
        <v>6073.1892289515981</v>
      </c>
      <c r="H12" s="623">
        <v>-4.4534640416725892</v>
      </c>
      <c r="I12" s="624">
        <v>18.704112562634862</v>
      </c>
      <c r="J12" s="678"/>
    </row>
    <row r="13" spans="2:10" ht="15" customHeight="1">
      <c r="B13" s="621"/>
      <c r="C13" s="625" t="s">
        <v>638</v>
      </c>
      <c r="D13" s="623">
        <v>1525.2140383820645</v>
      </c>
      <c r="E13" s="623">
        <v>1686.7762318612426</v>
      </c>
      <c r="F13" s="623">
        <v>1835.1220197071384</v>
      </c>
      <c r="G13" s="623">
        <v>1968.3280377640522</v>
      </c>
      <c r="H13" s="623">
        <v>10.592755469951086</v>
      </c>
      <c r="I13" s="624">
        <v>7.2587008725540727</v>
      </c>
      <c r="J13" s="678"/>
    </row>
    <row r="14" spans="2:10" ht="15" customHeight="1">
      <c r="B14" s="632"/>
      <c r="C14" s="680"/>
      <c r="D14" s="627"/>
      <c r="E14" s="627"/>
      <c r="F14" s="627"/>
      <c r="G14" s="627"/>
      <c r="H14" s="627"/>
      <c r="I14" s="624"/>
      <c r="J14" s="678"/>
    </row>
    <row r="15" spans="2:10" ht="15" customHeight="1">
      <c r="B15" s="628"/>
      <c r="C15" s="609"/>
      <c r="D15" s="629"/>
      <c r="E15" s="629"/>
      <c r="F15" s="629"/>
      <c r="G15" s="629"/>
      <c r="H15" s="629"/>
      <c r="I15" s="630"/>
      <c r="J15" s="678"/>
    </row>
    <row r="16" spans="2:10" ht="15" customHeight="1">
      <c r="B16" s="655" t="s">
        <v>639</v>
      </c>
      <c r="C16" s="679"/>
      <c r="D16" s="619">
        <v>969.82367049009372</v>
      </c>
      <c r="E16" s="619">
        <v>1096.2058201590978</v>
      </c>
      <c r="F16" s="619">
        <v>1196.3131303144157</v>
      </c>
      <c r="G16" s="619">
        <v>1275.1790962527555</v>
      </c>
      <c r="H16" s="619">
        <v>13.031456491996906</v>
      </c>
      <c r="I16" s="616">
        <v>6.5924183175697522</v>
      </c>
      <c r="J16" s="678"/>
    </row>
    <row r="17" spans="2:10" ht="15" customHeight="1">
      <c r="B17" s="626"/>
      <c r="C17" s="631" t="s">
        <v>637</v>
      </c>
      <c r="D17" s="623">
        <v>911.07747653806041</v>
      </c>
      <c r="E17" s="623">
        <v>1037.9413956298458</v>
      </c>
      <c r="F17" s="623">
        <v>1135.4895194779515</v>
      </c>
      <c r="G17" s="623">
        <v>1238.088721528288</v>
      </c>
      <c r="H17" s="623">
        <v>13.924602721367535</v>
      </c>
      <c r="I17" s="624">
        <v>9.0356802322144887</v>
      </c>
      <c r="J17" s="678"/>
    </row>
    <row r="18" spans="2:10" ht="15" customHeight="1">
      <c r="B18" s="626"/>
      <c r="C18" s="631" t="s">
        <v>638</v>
      </c>
      <c r="D18" s="623">
        <v>58.746193952033366</v>
      </c>
      <c r="E18" s="623">
        <v>58.264424529251833</v>
      </c>
      <c r="F18" s="623">
        <v>60.823610836464304</v>
      </c>
      <c r="G18" s="623">
        <v>37.090374724467303</v>
      </c>
      <c r="H18" s="623">
        <v>-0.82008618834932179</v>
      </c>
      <c r="I18" s="624">
        <v>-39.019775027510718</v>
      </c>
      <c r="J18" s="678"/>
    </row>
    <row r="19" spans="2:10" ht="15" customHeight="1">
      <c r="B19" s="632"/>
      <c r="C19" s="633"/>
      <c r="D19" s="681"/>
      <c r="E19" s="681"/>
      <c r="F19" s="682"/>
      <c r="G19" s="682"/>
      <c r="H19" s="635"/>
      <c r="I19" s="636"/>
      <c r="J19" s="678"/>
    </row>
    <row r="20" spans="2:10" ht="15" customHeight="1">
      <c r="B20" s="683"/>
      <c r="C20" s="684"/>
      <c r="D20" s="639"/>
      <c r="E20" s="639"/>
      <c r="F20" s="639"/>
      <c r="G20" s="639"/>
      <c r="H20" s="639"/>
      <c r="I20" s="640"/>
      <c r="J20" s="678"/>
    </row>
    <row r="21" spans="2:10" ht="15" customHeight="1">
      <c r="B21" s="655" t="s">
        <v>640</v>
      </c>
      <c r="C21" s="679"/>
      <c r="D21" s="615">
        <v>6938.5502606882164</v>
      </c>
      <c r="E21" s="615">
        <v>7028.604370154063</v>
      </c>
      <c r="F21" s="615">
        <v>8147.6768835277835</v>
      </c>
      <c r="G21" s="615">
        <v>9316.6963629684051</v>
      </c>
      <c r="H21" s="615">
        <v>1.2978807687834575</v>
      </c>
      <c r="I21" s="616">
        <v>14.347887086735554</v>
      </c>
      <c r="J21" s="678"/>
    </row>
    <row r="22" spans="2:10" ht="15" customHeight="1">
      <c r="B22" s="626"/>
      <c r="C22" s="631" t="s">
        <v>637</v>
      </c>
      <c r="D22" s="623">
        <v>5354.5900283541187</v>
      </c>
      <c r="E22" s="623">
        <v>5283.5637137635686</v>
      </c>
      <c r="F22" s="623">
        <v>6251.7311541113313</v>
      </c>
      <c r="G22" s="623">
        <v>7311.2779504798855</v>
      </c>
      <c r="H22" s="623">
        <v>-1.3264566328037262</v>
      </c>
      <c r="I22" s="624">
        <v>16.948054390850828</v>
      </c>
      <c r="J22" s="678"/>
    </row>
    <row r="23" spans="2:10" ht="15" customHeight="1">
      <c r="B23" s="626"/>
      <c r="C23" s="631" t="s">
        <v>641</v>
      </c>
      <c r="D23" s="623">
        <v>77.171596762678945</v>
      </c>
      <c r="E23" s="623">
        <v>75.172302145778005</v>
      </c>
      <c r="F23" s="623">
        <v>76.730229284748646</v>
      </c>
      <c r="G23" s="623">
        <v>78.47500514818141</v>
      </c>
      <c r="H23" s="623" t="s">
        <v>120</v>
      </c>
      <c r="I23" s="624" t="s">
        <v>120</v>
      </c>
      <c r="J23" s="678"/>
    </row>
    <row r="24" spans="2:10" ht="15" customHeight="1">
      <c r="B24" s="626"/>
      <c r="C24" s="631" t="s">
        <v>638</v>
      </c>
      <c r="D24" s="623">
        <v>1583.9602323340978</v>
      </c>
      <c r="E24" s="623">
        <v>1745.0406563904944</v>
      </c>
      <c r="F24" s="623">
        <v>1895.9457294164527</v>
      </c>
      <c r="G24" s="623">
        <v>2005.4184124885196</v>
      </c>
      <c r="H24" s="623">
        <v>10.169474003714797</v>
      </c>
      <c r="I24" s="624">
        <v>5.7740409640185959</v>
      </c>
      <c r="J24" s="678"/>
    </row>
    <row r="25" spans="2:10" ht="15" customHeight="1">
      <c r="B25" s="621"/>
      <c r="C25" s="631" t="s">
        <v>641</v>
      </c>
      <c r="D25" s="623">
        <v>22.828403237321062</v>
      </c>
      <c r="E25" s="623">
        <v>24.827697854222006</v>
      </c>
      <c r="F25" s="623">
        <v>23.269770715251354</v>
      </c>
      <c r="G25" s="623">
        <v>21.524994851818597</v>
      </c>
      <c r="H25" s="623" t="s">
        <v>120</v>
      </c>
      <c r="I25" s="624" t="s">
        <v>120</v>
      </c>
      <c r="J25" s="678"/>
    </row>
    <row r="26" spans="2:10" ht="15" customHeight="1">
      <c r="B26" s="641"/>
      <c r="C26" s="633"/>
      <c r="D26" s="642"/>
      <c r="E26" s="642"/>
      <c r="F26" s="642"/>
      <c r="G26" s="642"/>
      <c r="H26" s="642"/>
      <c r="I26" s="643"/>
      <c r="J26" s="678"/>
    </row>
    <row r="27" spans="2:10" ht="15" customHeight="1">
      <c r="B27" s="628"/>
      <c r="C27" s="609"/>
      <c r="D27" s="644"/>
      <c r="E27" s="644"/>
      <c r="F27" s="644"/>
      <c r="G27" s="644"/>
      <c r="H27" s="644"/>
      <c r="I27" s="645"/>
      <c r="J27" s="678"/>
    </row>
    <row r="28" spans="2:10" ht="15" customHeight="1">
      <c r="B28" s="655" t="s">
        <v>642</v>
      </c>
      <c r="C28" s="679"/>
      <c r="D28" s="615">
        <v>7161.1994786235664</v>
      </c>
      <c r="E28" s="615">
        <v>7268.3103413553508</v>
      </c>
      <c r="F28" s="615">
        <v>8381.2437215740556</v>
      </c>
      <c r="G28" s="615">
        <v>9582.7415503306402</v>
      </c>
      <c r="H28" s="615">
        <v>24.23209384206902</v>
      </c>
      <c r="I28" s="616">
        <v>14.3</v>
      </c>
      <c r="J28" s="678"/>
    </row>
    <row r="29" spans="2:10" ht="15" customHeight="1">
      <c r="B29" s="646"/>
      <c r="C29" s="647"/>
      <c r="D29" s="634"/>
      <c r="E29" s="634"/>
      <c r="F29" s="634"/>
      <c r="G29" s="634"/>
      <c r="H29" s="634"/>
      <c r="I29" s="648"/>
      <c r="J29" s="678"/>
    </row>
    <row r="30" spans="2:10" ht="15" customHeight="1">
      <c r="B30" s="649" t="s">
        <v>643</v>
      </c>
      <c r="C30" s="650"/>
      <c r="D30" s="644"/>
      <c r="E30" s="644"/>
      <c r="F30" s="644"/>
      <c r="G30" s="644"/>
      <c r="H30" s="644"/>
      <c r="I30" s="651"/>
      <c r="J30" s="678"/>
    </row>
    <row r="31" spans="2:10" ht="6.75" customHeight="1">
      <c r="B31" s="652"/>
      <c r="C31" s="653"/>
      <c r="D31" s="615"/>
      <c r="E31" s="615"/>
      <c r="F31" s="615"/>
      <c r="G31" s="615"/>
      <c r="H31" s="615"/>
      <c r="I31" s="616"/>
      <c r="J31" s="678"/>
    </row>
    <row r="32" spans="2:10" ht="15" customHeight="1">
      <c r="B32" s="1714" t="s">
        <v>644</v>
      </c>
      <c r="C32" s="1715"/>
      <c r="D32" s="644"/>
      <c r="E32" s="644"/>
      <c r="F32" s="644"/>
      <c r="G32" s="644"/>
      <c r="H32" s="644"/>
      <c r="I32" s="654"/>
      <c r="J32" s="678"/>
    </row>
    <row r="33" spans="2:10" ht="15" customHeight="1">
      <c r="B33" s="626"/>
      <c r="C33" s="622" t="s">
        <v>645</v>
      </c>
      <c r="D33" s="623">
        <v>11.466383963888333</v>
      </c>
      <c r="E33" s="623">
        <v>11.203261094119478</v>
      </c>
      <c r="F33" s="623">
        <v>12.981127553746326</v>
      </c>
      <c r="G33" s="623">
        <v>20.907158703963514</v>
      </c>
      <c r="H33" s="623" t="s">
        <v>120</v>
      </c>
      <c r="I33" s="624" t="s">
        <v>120</v>
      </c>
      <c r="J33" s="678"/>
    </row>
    <row r="34" spans="2:10" ht="15" customHeight="1">
      <c r="B34" s="626"/>
      <c r="C34" s="622" t="s">
        <v>646</v>
      </c>
      <c r="D34" s="623">
        <v>9.9742185988348293</v>
      </c>
      <c r="E34" s="623">
        <v>9.6217180864062719</v>
      </c>
      <c r="F34" s="623">
        <v>11.193322496199251</v>
      </c>
      <c r="G34" s="623">
        <v>17.233536455433597</v>
      </c>
      <c r="H34" s="623" t="s">
        <v>120</v>
      </c>
      <c r="I34" s="624" t="s">
        <v>120</v>
      </c>
      <c r="J34" s="678"/>
    </row>
    <row r="35" spans="2:10" ht="15" customHeight="1">
      <c r="B35" s="626"/>
      <c r="C35" s="622"/>
      <c r="D35" s="623"/>
      <c r="E35" s="623"/>
      <c r="F35" s="623"/>
      <c r="G35" s="623"/>
      <c r="H35" s="623"/>
      <c r="I35" s="624"/>
      <c r="J35" s="678"/>
    </row>
    <row r="36" spans="2:10" ht="15">
      <c r="B36" s="1714" t="s">
        <v>647</v>
      </c>
      <c r="C36" s="1715"/>
      <c r="D36" s="615"/>
      <c r="E36" s="615"/>
      <c r="F36" s="615"/>
      <c r="G36" s="615"/>
      <c r="H36" s="615"/>
      <c r="I36" s="616"/>
      <c r="J36" s="678"/>
    </row>
    <row r="37" spans="2:10" ht="15">
      <c r="B37" s="655"/>
      <c r="C37" s="656" t="s">
        <v>645</v>
      </c>
      <c r="D37" s="623">
        <v>11.834325583706326</v>
      </c>
      <c r="E37" s="627">
        <v>11.585341012088833</v>
      </c>
      <c r="F37" s="627">
        <v>13.353253370754805</v>
      </c>
      <c r="G37" s="627">
        <v>21.504178155699272</v>
      </c>
      <c r="H37" s="627" t="s">
        <v>120</v>
      </c>
      <c r="I37" s="645" t="s">
        <v>120</v>
      </c>
      <c r="J37" s="678"/>
    </row>
    <row r="38" spans="2:10" ht="15">
      <c r="B38" s="655"/>
      <c r="C38" s="656" t="s">
        <v>646</v>
      </c>
      <c r="D38" s="623">
        <v>10.294278537454705</v>
      </c>
      <c r="E38" s="623">
        <v>9.9498605108569542</v>
      </c>
      <c r="F38" s="623">
        <v>11.514197879457882</v>
      </c>
      <c r="G38" s="623">
        <v>17.725652894198692</v>
      </c>
      <c r="H38" s="623" t="s">
        <v>120</v>
      </c>
      <c r="I38" s="645" t="s">
        <v>120</v>
      </c>
      <c r="J38" s="678"/>
    </row>
    <row r="39" spans="2:10" ht="15">
      <c r="B39" s="657"/>
      <c r="C39" s="633"/>
      <c r="D39" s="642"/>
      <c r="E39" s="642"/>
      <c r="F39" s="642"/>
      <c r="G39" s="642"/>
      <c r="H39" s="642"/>
      <c r="I39" s="643"/>
      <c r="J39" s="678"/>
    </row>
    <row r="40" spans="2:10" ht="15">
      <c r="B40" s="658"/>
      <c r="C40" s="659"/>
      <c r="D40" s="660"/>
      <c r="E40" s="660"/>
      <c r="F40" s="660"/>
      <c r="G40" s="660"/>
      <c r="H40" s="660"/>
      <c r="I40" s="661"/>
      <c r="J40" s="678"/>
    </row>
    <row r="41" spans="2:10" ht="15.75">
      <c r="B41" s="662" t="s">
        <v>648</v>
      </c>
      <c r="C41" s="644"/>
      <c r="D41" s="627">
        <v>912.81856100104255</v>
      </c>
      <c r="E41" s="627">
        <v>897.41214379216581</v>
      </c>
      <c r="F41" s="627">
        <v>992.60035594225826</v>
      </c>
      <c r="G41" s="627">
        <v>1025.5969875091844</v>
      </c>
      <c r="H41" s="627">
        <v>-1.6877852693947517</v>
      </c>
      <c r="I41" s="645">
        <v>3.3242615086111869</v>
      </c>
      <c r="J41" s="678"/>
    </row>
    <row r="42" spans="2:10" ht="15.75">
      <c r="B42" s="662" t="s">
        <v>649</v>
      </c>
      <c r="C42" s="644"/>
      <c r="D42" s="627">
        <v>6248.3809176225232</v>
      </c>
      <c r="E42" s="627">
        <v>6370.898197563185</v>
      </c>
      <c r="F42" s="627">
        <v>7388.6433656317977</v>
      </c>
      <c r="G42" s="627">
        <v>8557.1445628214551</v>
      </c>
      <c r="H42" s="627">
        <v>1.9607844264923528</v>
      </c>
      <c r="I42" s="645">
        <v>15.814827423190152</v>
      </c>
      <c r="J42" s="678"/>
    </row>
    <row r="43" spans="2:10" ht="15.75">
      <c r="B43" s="662" t="s">
        <v>650</v>
      </c>
      <c r="C43" s="644"/>
      <c r="D43" s="627">
        <v>-1365.8161001042761</v>
      </c>
      <c r="E43" s="627">
        <v>-337.06746551203224</v>
      </c>
      <c r="F43" s="627">
        <v>-1463.9871465295632</v>
      </c>
      <c r="G43" s="627">
        <v>-1693.7409074210141</v>
      </c>
      <c r="H43" s="627" t="s">
        <v>120</v>
      </c>
      <c r="I43" s="624" t="s">
        <v>120</v>
      </c>
      <c r="J43" s="678"/>
    </row>
    <row r="44" spans="2:10" ht="15.75">
      <c r="B44" s="662" t="s">
        <v>651</v>
      </c>
      <c r="C44" s="644"/>
      <c r="D44" s="627">
        <v>40.193952033368092</v>
      </c>
      <c r="E44" s="627">
        <v>6.8200584029805649</v>
      </c>
      <c r="F44" s="627">
        <v>29.975281787621118</v>
      </c>
      <c r="G44" s="627">
        <v>275.65760470242469</v>
      </c>
      <c r="H44" s="627" t="s">
        <v>120</v>
      </c>
      <c r="I44" s="624" t="s">
        <v>120</v>
      </c>
      <c r="J44" s="678"/>
    </row>
    <row r="45" spans="2:10" ht="16.5" thickBot="1">
      <c r="B45" s="663" t="s">
        <v>652</v>
      </c>
      <c r="C45" s="664"/>
      <c r="D45" s="665">
        <v>-1325.6211053180402</v>
      </c>
      <c r="E45" s="665">
        <v>-330.24740710905166</v>
      </c>
      <c r="F45" s="665">
        <v>-1434.011864741942</v>
      </c>
      <c r="G45" s="665">
        <v>-1418.0833027185893</v>
      </c>
      <c r="H45" s="665" t="s">
        <v>120</v>
      </c>
      <c r="I45" s="666" t="s">
        <v>120</v>
      </c>
      <c r="J45" s="678"/>
    </row>
    <row r="46" spans="2:10" ht="16.5" thickTop="1">
      <c r="B46" s="667" t="s">
        <v>653</v>
      </c>
      <c r="C46" s="590"/>
      <c r="D46" s="668"/>
      <c r="E46" s="668"/>
      <c r="F46" s="668"/>
      <c r="G46" s="589"/>
      <c r="H46" s="589"/>
      <c r="I46" s="589"/>
      <c r="J46" s="678"/>
    </row>
    <row r="47" spans="2:10" ht="15.75">
      <c r="B47" s="669" t="s">
        <v>654</v>
      </c>
      <c r="C47" s="590"/>
      <c r="D47" s="668"/>
      <c r="E47" s="668"/>
      <c r="F47" s="668"/>
      <c r="G47" s="589"/>
      <c r="H47" s="589"/>
      <c r="I47" s="589"/>
      <c r="J47" s="678"/>
    </row>
    <row r="48" spans="2:10" ht="15.75">
      <c r="B48" s="670" t="s">
        <v>655</v>
      </c>
      <c r="C48" s="671"/>
      <c r="D48" s="668"/>
      <c r="E48" s="668"/>
      <c r="F48" s="668"/>
      <c r="G48" s="589"/>
      <c r="H48" s="589"/>
      <c r="I48" s="589"/>
      <c r="J48" s="678"/>
    </row>
    <row r="49" spans="2:11" ht="15.75">
      <c r="B49" s="672" t="s">
        <v>656</v>
      </c>
      <c r="C49" s="673"/>
      <c r="D49" s="668"/>
      <c r="E49" s="668"/>
      <c r="F49" s="668"/>
      <c r="G49" s="589"/>
      <c r="H49" s="589"/>
      <c r="I49" s="589"/>
      <c r="J49" s="678"/>
    </row>
    <row r="50" spans="2:11" ht="15.75">
      <c r="B50" s="673" t="s">
        <v>657</v>
      </c>
      <c r="C50" s="674"/>
      <c r="D50" s="675">
        <v>95.9</v>
      </c>
      <c r="E50" s="675">
        <v>99.31</v>
      </c>
      <c r="F50" s="675">
        <v>101.14</v>
      </c>
      <c r="G50" s="675">
        <v>108.88</v>
      </c>
      <c r="H50" s="589"/>
      <c r="I50" s="589"/>
      <c r="J50" s="678"/>
    </row>
    <row r="51" spans="2:11" ht="15">
      <c r="B51" s="678"/>
      <c r="C51" s="678"/>
      <c r="D51" s="678"/>
      <c r="E51" s="678"/>
      <c r="F51" s="678"/>
      <c r="G51" s="678"/>
      <c r="H51" s="678"/>
      <c r="I51" s="678"/>
      <c r="J51" s="678"/>
    </row>
    <row r="52" spans="2:11">
      <c r="H52" s="487"/>
      <c r="I52" s="487"/>
      <c r="J52" s="487"/>
      <c r="K52" s="487"/>
    </row>
    <row r="53" spans="2:11">
      <c r="H53" s="487"/>
      <c r="I53" s="487"/>
      <c r="J53" s="487"/>
      <c r="K53" s="487"/>
    </row>
    <row r="54" spans="2:11">
      <c r="H54" s="487"/>
      <c r="I54" s="487"/>
      <c r="J54" s="487"/>
      <c r="K54" s="487"/>
    </row>
    <row r="55" spans="2:11">
      <c r="H55" s="487"/>
      <c r="I55" s="487"/>
      <c r="J55" s="487"/>
      <c r="K55" s="487"/>
    </row>
    <row r="56" spans="2:11">
      <c r="H56" s="487"/>
      <c r="I56" s="487"/>
      <c r="J56" s="487"/>
      <c r="K56" s="487"/>
    </row>
    <row r="57" spans="2:11">
      <c r="H57" s="487"/>
      <c r="I57" s="487"/>
      <c r="J57" s="487"/>
      <c r="K57" s="487"/>
    </row>
    <row r="58" spans="2:11">
      <c r="H58" s="487"/>
      <c r="I58" s="487"/>
      <c r="J58" s="487"/>
      <c r="K58" s="487"/>
    </row>
    <row r="59" spans="2:11">
      <c r="H59" s="487"/>
      <c r="I59" s="487"/>
      <c r="J59" s="487"/>
      <c r="K59" s="487"/>
    </row>
    <row r="60" spans="2:11">
      <c r="H60" s="487"/>
      <c r="I60" s="487"/>
      <c r="J60" s="487"/>
      <c r="K60" s="487"/>
    </row>
    <row r="61" spans="2:11">
      <c r="H61" s="487"/>
      <c r="I61" s="487"/>
      <c r="J61" s="487"/>
      <c r="K61" s="487"/>
    </row>
    <row r="62" spans="2:11">
      <c r="H62" s="487"/>
      <c r="I62" s="487"/>
      <c r="J62" s="487"/>
      <c r="K62" s="487"/>
    </row>
    <row r="63" spans="2:11">
      <c r="H63" s="487"/>
      <c r="I63" s="487"/>
      <c r="J63" s="487"/>
      <c r="K63" s="487"/>
    </row>
    <row r="64" spans="2:11">
      <c r="H64" s="487"/>
      <c r="I64" s="487"/>
      <c r="J64" s="487"/>
      <c r="K64" s="487"/>
    </row>
    <row r="65" spans="8:11">
      <c r="H65" s="487"/>
      <c r="I65" s="487"/>
      <c r="J65" s="487"/>
      <c r="K65" s="487"/>
    </row>
    <row r="66" spans="8:11">
      <c r="H66" s="487"/>
      <c r="I66" s="487"/>
      <c r="J66" s="487"/>
      <c r="K66" s="487"/>
    </row>
    <row r="67" spans="8:11">
      <c r="H67" s="487"/>
      <c r="I67" s="487"/>
      <c r="J67" s="487"/>
      <c r="K67" s="487"/>
    </row>
    <row r="68" spans="8:11">
      <c r="H68" s="487"/>
      <c r="I68" s="487"/>
      <c r="J68" s="487"/>
      <c r="K68" s="487"/>
    </row>
    <row r="69" spans="8:11">
      <c r="H69" s="487"/>
      <c r="I69" s="487"/>
      <c r="J69" s="487"/>
      <c r="K69" s="487"/>
    </row>
    <row r="70" spans="8:11">
      <c r="H70" s="487"/>
      <c r="I70" s="487"/>
      <c r="J70" s="487"/>
      <c r="K70" s="487"/>
    </row>
    <row r="71" spans="8:11">
      <c r="H71" s="487"/>
      <c r="I71" s="487"/>
      <c r="J71" s="487"/>
      <c r="K71" s="487"/>
    </row>
    <row r="72" spans="8:11">
      <c r="H72" s="487"/>
      <c r="I72" s="487"/>
      <c r="J72" s="487"/>
      <c r="K72" s="487"/>
    </row>
    <row r="73" spans="8:11">
      <c r="H73" s="487"/>
      <c r="I73" s="487"/>
      <c r="J73" s="487"/>
      <c r="K73" s="487"/>
    </row>
    <row r="74" spans="8:11">
      <c r="H74" s="487"/>
      <c r="I74" s="487"/>
      <c r="J74" s="487"/>
      <c r="K74" s="487"/>
    </row>
    <row r="75" spans="8:11">
      <c r="H75" s="487"/>
      <c r="I75" s="487"/>
      <c r="J75" s="487"/>
      <c r="K75" s="487"/>
    </row>
    <row r="76" spans="8:11">
      <c r="H76" s="487"/>
      <c r="I76" s="487"/>
      <c r="J76" s="487"/>
      <c r="K76" s="487"/>
    </row>
    <row r="77" spans="8:11">
      <c r="H77" s="487"/>
      <c r="I77" s="487"/>
      <c r="J77" s="487"/>
      <c r="K77" s="487"/>
    </row>
    <row r="78" spans="8:11">
      <c r="H78" s="487"/>
      <c r="I78" s="487"/>
      <c r="J78" s="487"/>
      <c r="K78" s="487"/>
    </row>
    <row r="79" spans="8:11">
      <c r="H79" s="487"/>
      <c r="I79" s="487"/>
      <c r="J79" s="487"/>
      <c r="K79" s="487"/>
    </row>
    <row r="80" spans="8:11">
      <c r="H80" s="487"/>
      <c r="I80" s="487"/>
      <c r="J80" s="487"/>
      <c r="K80" s="487"/>
    </row>
    <row r="81" spans="8:11">
      <c r="H81" s="487"/>
      <c r="I81" s="487"/>
      <c r="J81" s="487"/>
      <c r="K81" s="487"/>
    </row>
    <row r="82" spans="8:11">
      <c r="H82" s="487"/>
      <c r="I82" s="487"/>
      <c r="J82" s="487"/>
      <c r="K82" s="487"/>
    </row>
    <row r="83" spans="8:11">
      <c r="H83" s="487"/>
      <c r="I83" s="487"/>
      <c r="J83" s="487"/>
      <c r="K83" s="487"/>
    </row>
    <row r="84" spans="8:11">
      <c r="H84" s="487"/>
      <c r="I84" s="487"/>
      <c r="J84" s="487"/>
      <c r="K84" s="487"/>
    </row>
    <row r="85" spans="8:11">
      <c r="H85" s="487"/>
      <c r="I85" s="487"/>
      <c r="J85" s="487"/>
      <c r="K85" s="487"/>
    </row>
    <row r="86" spans="8:11">
      <c r="H86" s="487"/>
      <c r="I86" s="487"/>
      <c r="J86" s="487"/>
      <c r="K86" s="487"/>
    </row>
  </sheetData>
  <mergeCells count="5">
    <mergeCell ref="B2:I2"/>
    <mergeCell ref="B3:I3"/>
    <mergeCell ref="B4:I4"/>
    <mergeCell ref="B32:C32"/>
    <mergeCell ref="B36:C36"/>
  </mergeCells>
  <pageMargins left="0.75" right="0.75" top="1" bottom="1" header="0.5" footer="0.5"/>
  <pageSetup scale="8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81"/>
  <sheetViews>
    <sheetView topLeftCell="A43" workbookViewId="0">
      <selection activeCell="L72" sqref="L72"/>
    </sheetView>
  </sheetViews>
  <sheetFormatPr defaultRowHeight="12.75"/>
  <cols>
    <col min="1" max="1" width="9.140625" style="275"/>
    <col min="2" max="2" width="14.5703125" style="275" customWidth="1"/>
    <col min="3" max="3" width="13.7109375" style="275" bestFit="1" customWidth="1"/>
    <col min="4" max="4" width="12.5703125" style="275" customWidth="1"/>
    <col min="5" max="5" width="10.85546875" style="275" customWidth="1"/>
    <col min="6" max="6" width="10.7109375" style="275" customWidth="1"/>
    <col min="7" max="7" width="10.85546875" style="275" customWidth="1"/>
    <col min="8" max="8" width="10.5703125" style="275" customWidth="1"/>
    <col min="9" max="9" width="10.140625" style="275" customWidth="1"/>
    <col min="10" max="16384" width="9.140625" style="275"/>
  </cols>
  <sheetData>
    <row r="1" spans="2:9">
      <c r="B1" s="1647" t="s">
        <v>660</v>
      </c>
      <c r="C1" s="1647"/>
      <c r="D1" s="1647"/>
      <c r="E1" s="1647"/>
      <c r="F1" s="1647"/>
      <c r="G1" s="1647"/>
      <c r="H1" s="1647"/>
      <c r="I1" s="1647"/>
    </row>
    <row r="2" spans="2:9" ht="16.5" thickBot="1">
      <c r="B2" s="1720" t="s">
        <v>661</v>
      </c>
      <c r="C2" s="1721"/>
      <c r="D2" s="1721"/>
      <c r="E2" s="1721"/>
      <c r="F2" s="1721"/>
      <c r="G2" s="1721"/>
      <c r="H2" s="1721"/>
      <c r="I2" s="1721"/>
    </row>
    <row r="3" spans="2:9" ht="13.5" thickTop="1">
      <c r="B3" s="1722" t="s">
        <v>662</v>
      </c>
      <c r="C3" s="1724" t="s">
        <v>550</v>
      </c>
      <c r="D3" s="1726" t="s">
        <v>663</v>
      </c>
      <c r="E3" s="1726"/>
      <c r="F3" s="1726"/>
      <c r="G3" s="1727" t="s">
        <v>664</v>
      </c>
      <c r="H3" s="1726"/>
      <c r="I3" s="1728"/>
    </row>
    <row r="4" spans="2:9" ht="13.5" thickBot="1">
      <c r="B4" s="1723"/>
      <c r="C4" s="1725"/>
      <c r="D4" s="685" t="s">
        <v>665</v>
      </c>
      <c r="E4" s="685" t="s">
        <v>666</v>
      </c>
      <c r="F4" s="685" t="s">
        <v>667</v>
      </c>
      <c r="G4" s="686" t="s">
        <v>665</v>
      </c>
      <c r="H4" s="685" t="s">
        <v>666</v>
      </c>
      <c r="I4" s="687" t="s">
        <v>667</v>
      </c>
    </row>
    <row r="5" spans="2:9">
      <c r="B5" s="531" t="s">
        <v>542</v>
      </c>
      <c r="C5" s="688" t="s">
        <v>553</v>
      </c>
      <c r="D5" s="689">
        <v>72.099999999999994</v>
      </c>
      <c r="E5" s="689">
        <v>72.7</v>
      </c>
      <c r="F5" s="689">
        <v>72.400000000000006</v>
      </c>
      <c r="G5" s="689">
        <v>71.107187499999995</v>
      </c>
      <c r="H5" s="689">
        <v>71.707187500000003</v>
      </c>
      <c r="I5" s="690">
        <v>71.407187500000006</v>
      </c>
    </row>
    <row r="6" spans="2:9">
      <c r="B6" s="531"/>
      <c r="C6" s="688" t="s">
        <v>554</v>
      </c>
      <c r="D6" s="689">
        <v>75.599999999999994</v>
      </c>
      <c r="E6" s="689">
        <v>76.2</v>
      </c>
      <c r="F6" s="689">
        <v>75.900000000000006</v>
      </c>
      <c r="G6" s="689">
        <v>73.617096774193527</v>
      </c>
      <c r="H6" s="689">
        <v>74.21709677419355</v>
      </c>
      <c r="I6" s="690">
        <v>73.917096774193539</v>
      </c>
    </row>
    <row r="7" spans="2:9">
      <c r="B7" s="531"/>
      <c r="C7" s="688" t="s">
        <v>555</v>
      </c>
      <c r="D7" s="689">
        <v>78.099999999999994</v>
      </c>
      <c r="E7" s="689">
        <v>78.7</v>
      </c>
      <c r="F7" s="689">
        <v>78.400000000000006</v>
      </c>
      <c r="G7" s="689">
        <v>77.85466666666666</v>
      </c>
      <c r="H7" s="689">
        <v>78.454666666666668</v>
      </c>
      <c r="I7" s="690">
        <v>78.154666666666657</v>
      </c>
    </row>
    <row r="8" spans="2:9">
      <c r="B8" s="531"/>
      <c r="C8" s="688" t="s">
        <v>556</v>
      </c>
      <c r="D8" s="689">
        <v>80.739999999999995</v>
      </c>
      <c r="E8" s="689">
        <v>81.34</v>
      </c>
      <c r="F8" s="689">
        <v>81.040000000000006</v>
      </c>
      <c r="G8" s="689">
        <v>78.983333333333334</v>
      </c>
      <c r="H8" s="689">
        <v>79.583333333333329</v>
      </c>
      <c r="I8" s="690">
        <v>79.283333333333331</v>
      </c>
    </row>
    <row r="9" spans="2:9">
      <c r="B9" s="531"/>
      <c r="C9" s="688" t="s">
        <v>557</v>
      </c>
      <c r="D9" s="689">
        <v>85.51</v>
      </c>
      <c r="E9" s="689">
        <v>86.11</v>
      </c>
      <c r="F9" s="689">
        <v>85.81</v>
      </c>
      <c r="G9" s="689">
        <v>82.697241379310341</v>
      </c>
      <c r="H9" s="689">
        <v>83.297241379310336</v>
      </c>
      <c r="I9" s="690">
        <v>82.997241379310339</v>
      </c>
    </row>
    <row r="10" spans="2:9">
      <c r="B10" s="531"/>
      <c r="C10" s="688" t="s">
        <v>558</v>
      </c>
      <c r="D10" s="689">
        <v>81.900000000000006</v>
      </c>
      <c r="E10" s="689">
        <v>82.5</v>
      </c>
      <c r="F10" s="689">
        <v>82.2</v>
      </c>
      <c r="G10" s="689">
        <v>84.163666666666657</v>
      </c>
      <c r="H10" s="689">
        <v>84.763666666666666</v>
      </c>
      <c r="I10" s="690">
        <v>84.463666666666654</v>
      </c>
    </row>
    <row r="11" spans="2:9">
      <c r="B11" s="531"/>
      <c r="C11" s="688" t="s">
        <v>559</v>
      </c>
      <c r="D11" s="689">
        <v>79.05</v>
      </c>
      <c r="E11" s="689">
        <v>79.650000000000006</v>
      </c>
      <c r="F11" s="689">
        <v>79.349999999999994</v>
      </c>
      <c r="G11" s="689">
        <v>79.455517241379312</v>
      </c>
      <c r="H11" s="689">
        <v>80.055517241379306</v>
      </c>
      <c r="I11" s="690">
        <v>79.755517241379309</v>
      </c>
    </row>
    <row r="12" spans="2:9">
      <c r="B12" s="531"/>
      <c r="C12" s="688" t="s">
        <v>560</v>
      </c>
      <c r="D12" s="689">
        <v>79.55</v>
      </c>
      <c r="E12" s="689">
        <v>80.150000000000006</v>
      </c>
      <c r="F12" s="689">
        <v>79.849999999999994</v>
      </c>
      <c r="G12" s="689">
        <v>78.760000000000005</v>
      </c>
      <c r="H12" s="689">
        <v>79.36</v>
      </c>
      <c r="I12" s="690">
        <v>79.06</v>
      </c>
    </row>
    <row r="13" spans="2:9">
      <c r="B13" s="531"/>
      <c r="C13" s="688" t="s">
        <v>561</v>
      </c>
      <c r="D13" s="689">
        <v>82.13</v>
      </c>
      <c r="E13" s="689">
        <v>82.73</v>
      </c>
      <c r="F13" s="689">
        <v>82.43</v>
      </c>
      <c r="G13" s="689">
        <v>80.99233333333332</v>
      </c>
      <c r="H13" s="689">
        <v>81.592333333333343</v>
      </c>
      <c r="I13" s="690">
        <v>81.292333333333332</v>
      </c>
    </row>
    <row r="14" spans="2:9">
      <c r="B14" s="531"/>
      <c r="C14" s="688" t="s">
        <v>562</v>
      </c>
      <c r="D14" s="689">
        <v>85.32</v>
      </c>
      <c r="E14" s="689">
        <v>85.92</v>
      </c>
      <c r="F14" s="689">
        <v>85.62</v>
      </c>
      <c r="G14" s="689">
        <v>83.74677419354839</v>
      </c>
      <c r="H14" s="689">
        <v>84.346774193548384</v>
      </c>
      <c r="I14" s="690">
        <v>84.046774193548387</v>
      </c>
    </row>
    <row r="15" spans="2:9">
      <c r="B15" s="531"/>
      <c r="C15" s="688" t="s">
        <v>563</v>
      </c>
      <c r="D15" s="691">
        <v>88.6</v>
      </c>
      <c r="E15" s="689">
        <v>89.2</v>
      </c>
      <c r="F15" s="691">
        <v>88.9</v>
      </c>
      <c r="G15" s="689">
        <v>88.055937499999999</v>
      </c>
      <c r="H15" s="691">
        <v>88.655937499999993</v>
      </c>
      <c r="I15" s="690">
        <v>88.355937499999996</v>
      </c>
    </row>
    <row r="16" spans="2:9">
      <c r="B16" s="531"/>
      <c r="C16" s="692" t="s">
        <v>564</v>
      </c>
      <c r="D16" s="693">
        <v>88.6</v>
      </c>
      <c r="E16" s="693">
        <v>89.2</v>
      </c>
      <c r="F16" s="693">
        <v>88.9</v>
      </c>
      <c r="G16" s="693">
        <v>89.202903225806452</v>
      </c>
      <c r="H16" s="693">
        <v>89.80290322580646</v>
      </c>
      <c r="I16" s="694">
        <v>89.502903225806449</v>
      </c>
    </row>
    <row r="17" spans="2:12">
      <c r="B17" s="695"/>
      <c r="C17" s="696" t="s">
        <v>668</v>
      </c>
      <c r="D17" s="697">
        <v>81.433333333333323</v>
      </c>
      <c r="E17" s="697">
        <v>82.033333333333346</v>
      </c>
      <c r="F17" s="697">
        <v>81.733333333333334</v>
      </c>
      <c r="G17" s="697">
        <v>80.719721484519837</v>
      </c>
      <c r="H17" s="697">
        <v>81.319721484519846</v>
      </c>
      <c r="I17" s="698">
        <v>81.019721484519806</v>
      </c>
    </row>
    <row r="18" spans="2:12">
      <c r="B18" s="531" t="s">
        <v>543</v>
      </c>
      <c r="C18" s="688" t="s">
        <v>553</v>
      </c>
      <c r="D18" s="699">
        <v>88.75</v>
      </c>
      <c r="E18" s="699">
        <v>89.35</v>
      </c>
      <c r="F18" s="699">
        <v>89.05</v>
      </c>
      <c r="G18" s="700">
        <v>88.448437499999997</v>
      </c>
      <c r="H18" s="699">
        <v>89.048437500000006</v>
      </c>
      <c r="I18" s="701">
        <v>88.748437499999994</v>
      </c>
    </row>
    <row r="19" spans="2:12">
      <c r="B19" s="531"/>
      <c r="C19" s="688" t="s">
        <v>554</v>
      </c>
      <c r="D19" s="699">
        <v>87.23</v>
      </c>
      <c r="E19" s="699">
        <v>87.83</v>
      </c>
      <c r="F19" s="699">
        <v>87.53</v>
      </c>
      <c r="G19" s="700">
        <v>88.500967741935511</v>
      </c>
      <c r="H19" s="699">
        <v>89.100967741935477</v>
      </c>
      <c r="I19" s="701">
        <v>88.800967741935494</v>
      </c>
    </row>
    <row r="20" spans="2:12">
      <c r="B20" s="531"/>
      <c r="C20" s="688" t="s">
        <v>555</v>
      </c>
      <c r="D20" s="699">
        <v>84.6</v>
      </c>
      <c r="E20" s="699">
        <v>85.2</v>
      </c>
      <c r="F20" s="699">
        <v>84.9</v>
      </c>
      <c r="G20" s="700">
        <v>84.469333333333324</v>
      </c>
      <c r="H20" s="699">
        <v>85.069333333333333</v>
      </c>
      <c r="I20" s="701">
        <v>84.769333333333321</v>
      </c>
    </row>
    <row r="21" spans="2:12">
      <c r="B21" s="531"/>
      <c r="C21" s="688" t="s">
        <v>556</v>
      </c>
      <c r="D21" s="699">
        <v>87.64</v>
      </c>
      <c r="E21" s="699">
        <v>88.24</v>
      </c>
      <c r="F21" s="699">
        <v>87.94</v>
      </c>
      <c r="G21" s="700">
        <v>85.926666666666677</v>
      </c>
      <c r="H21" s="699">
        <v>86.526666666666657</v>
      </c>
      <c r="I21" s="701">
        <v>86.226666666666659</v>
      </c>
    </row>
    <row r="22" spans="2:12">
      <c r="B22" s="531"/>
      <c r="C22" s="688" t="s">
        <v>557</v>
      </c>
      <c r="D22" s="699">
        <v>86.61</v>
      </c>
      <c r="E22" s="699">
        <v>87.21</v>
      </c>
      <c r="F22" s="699">
        <v>86.91</v>
      </c>
      <c r="G22" s="700">
        <v>87.38366666666667</v>
      </c>
      <c r="H22" s="699">
        <v>87.983666666666679</v>
      </c>
      <c r="I22" s="701">
        <v>87.683666666666682</v>
      </c>
    </row>
    <row r="23" spans="2:12">
      <c r="B23" s="531"/>
      <c r="C23" s="688" t="s">
        <v>558</v>
      </c>
      <c r="D23" s="699">
        <v>87.1</v>
      </c>
      <c r="E23" s="699">
        <v>87.7</v>
      </c>
      <c r="F23" s="699">
        <v>87.4</v>
      </c>
      <c r="G23" s="700">
        <v>87.402758620689667</v>
      </c>
      <c r="H23" s="699">
        <v>88.002758620689633</v>
      </c>
      <c r="I23" s="701">
        <v>87.70275862068965</v>
      </c>
    </row>
    <row r="24" spans="2:12">
      <c r="B24" s="531"/>
      <c r="C24" s="688" t="s">
        <v>559</v>
      </c>
      <c r="D24" s="699">
        <v>85.3</v>
      </c>
      <c r="E24" s="699">
        <v>85.9</v>
      </c>
      <c r="F24" s="699">
        <v>85.6</v>
      </c>
      <c r="G24" s="700">
        <v>85.646896551724126</v>
      </c>
      <c r="H24" s="699">
        <v>86.246896551724149</v>
      </c>
      <c r="I24" s="701">
        <v>85.946896551724137</v>
      </c>
    </row>
    <row r="25" spans="2:12">
      <c r="B25" s="531"/>
      <c r="C25" s="688" t="s">
        <v>560</v>
      </c>
      <c r="D25" s="699">
        <v>86.77</v>
      </c>
      <c r="E25" s="699">
        <v>87.37</v>
      </c>
      <c r="F25" s="699">
        <v>87.07</v>
      </c>
      <c r="G25" s="700">
        <v>86.572333333333333</v>
      </c>
      <c r="H25" s="699">
        <v>87.172333333333341</v>
      </c>
      <c r="I25" s="701">
        <v>86.87233333333333</v>
      </c>
    </row>
    <row r="26" spans="2:12">
      <c r="B26" s="531"/>
      <c r="C26" s="688" t="s">
        <v>561</v>
      </c>
      <c r="D26" s="699">
        <v>86.86</v>
      </c>
      <c r="E26" s="699">
        <v>87.46</v>
      </c>
      <c r="F26" s="699">
        <v>87.16</v>
      </c>
      <c r="G26" s="700">
        <v>86.686451612903213</v>
      </c>
      <c r="H26" s="699">
        <v>87.291000000000011</v>
      </c>
      <c r="I26" s="701">
        <v>86.988725806451612</v>
      </c>
    </row>
    <row r="27" spans="2:12">
      <c r="B27" s="531"/>
      <c r="C27" s="688" t="s">
        <v>562</v>
      </c>
      <c r="D27" s="699">
        <v>87.61</v>
      </c>
      <c r="E27" s="699">
        <v>88.21</v>
      </c>
      <c r="F27" s="699">
        <v>87.91</v>
      </c>
      <c r="G27" s="700">
        <v>86.455806451612901</v>
      </c>
      <c r="H27" s="699">
        <v>87.055806451612895</v>
      </c>
      <c r="I27" s="701">
        <v>86.755806451612898</v>
      </c>
    </row>
    <row r="28" spans="2:12">
      <c r="B28" s="531"/>
      <c r="C28" s="688" t="s">
        <v>563</v>
      </c>
      <c r="D28" s="699">
        <v>92.72</v>
      </c>
      <c r="E28" s="699">
        <v>93.32</v>
      </c>
      <c r="F28" s="699">
        <v>93.02</v>
      </c>
      <c r="G28" s="700">
        <v>89.458709677419364</v>
      </c>
      <c r="H28" s="699">
        <v>90.058709677419344</v>
      </c>
      <c r="I28" s="701">
        <v>89.758709677419347</v>
      </c>
    </row>
    <row r="29" spans="2:12">
      <c r="B29" s="531"/>
      <c r="C29" s="692" t="s">
        <v>564</v>
      </c>
      <c r="D29" s="699">
        <v>95</v>
      </c>
      <c r="E29" s="699">
        <v>95.6</v>
      </c>
      <c r="F29" s="699">
        <v>95.3</v>
      </c>
      <c r="G29" s="700">
        <v>94.915483870967748</v>
      </c>
      <c r="H29" s="699">
        <v>95.515483870967742</v>
      </c>
      <c r="I29" s="701">
        <v>95.215483870967745</v>
      </c>
    </row>
    <row r="30" spans="2:12">
      <c r="B30" s="702"/>
      <c r="C30" s="703" t="s">
        <v>668</v>
      </c>
      <c r="D30" s="704">
        <v>88.015833333333333</v>
      </c>
      <c r="E30" s="704">
        <v>88.615833333333327</v>
      </c>
      <c r="F30" s="704">
        <v>88.31583333333333</v>
      </c>
      <c r="G30" s="705">
        <v>87.655626002271049</v>
      </c>
      <c r="H30" s="704">
        <v>88.256005034529096</v>
      </c>
      <c r="I30" s="706">
        <v>87.955815518400073</v>
      </c>
    </row>
    <row r="31" spans="2:12">
      <c r="B31" s="707" t="s">
        <v>52</v>
      </c>
      <c r="C31" s="688" t="s">
        <v>553</v>
      </c>
      <c r="D31" s="708">
        <v>97.96</v>
      </c>
      <c r="E31" s="708">
        <v>98.56</v>
      </c>
      <c r="F31" s="708">
        <v>98.259999999999991</v>
      </c>
      <c r="G31" s="708">
        <v>96.012187499999996</v>
      </c>
      <c r="H31" s="708">
        <v>96.612187500000005</v>
      </c>
      <c r="I31" s="709">
        <v>96.312187499999993</v>
      </c>
      <c r="K31" s="375"/>
    </row>
    <row r="32" spans="2:12">
      <c r="B32" s="710"/>
      <c r="C32" s="688" t="s">
        <v>554</v>
      </c>
      <c r="D32" s="699">
        <v>101.29</v>
      </c>
      <c r="E32" s="699">
        <v>101.89</v>
      </c>
      <c r="F32" s="699">
        <v>101.59</v>
      </c>
      <c r="G32" s="699">
        <v>103.24870967741936</v>
      </c>
      <c r="H32" s="699">
        <v>103.84870967741935</v>
      </c>
      <c r="I32" s="701">
        <v>103.54870967741935</v>
      </c>
      <c r="K32" s="375"/>
      <c r="L32" s="375"/>
    </row>
    <row r="33" spans="2:18">
      <c r="B33" s="710"/>
      <c r="C33" s="688" t="s">
        <v>555</v>
      </c>
      <c r="D33" s="699">
        <v>98.64</v>
      </c>
      <c r="E33" s="699">
        <v>99.24</v>
      </c>
      <c r="F33" s="699">
        <v>98.94</v>
      </c>
      <c r="G33" s="699">
        <v>98.939677419354837</v>
      </c>
      <c r="H33" s="699">
        <v>99.539677419354845</v>
      </c>
      <c r="I33" s="701">
        <v>98.74</v>
      </c>
      <c r="K33" s="375"/>
      <c r="L33" s="375"/>
    </row>
    <row r="34" spans="2:18">
      <c r="B34" s="710"/>
      <c r="C34" s="688" t="s">
        <v>556</v>
      </c>
      <c r="D34" s="699">
        <v>100.73</v>
      </c>
      <c r="E34" s="699">
        <v>101.33</v>
      </c>
      <c r="F34" s="699">
        <v>101.03</v>
      </c>
      <c r="G34" s="699">
        <v>98.803103448275863</v>
      </c>
      <c r="H34" s="699">
        <v>99.403103448275857</v>
      </c>
      <c r="I34" s="701">
        <v>99.10310344827586</v>
      </c>
      <c r="K34" s="375"/>
      <c r="L34" s="375"/>
    </row>
    <row r="35" spans="2:18">
      <c r="B35" s="710"/>
      <c r="C35" s="688" t="s">
        <v>557</v>
      </c>
      <c r="D35" s="699">
        <v>99.11</v>
      </c>
      <c r="E35" s="699">
        <v>99.71</v>
      </c>
      <c r="F35" s="699">
        <v>99.41</v>
      </c>
      <c r="G35" s="699">
        <v>99.268333333333302</v>
      </c>
      <c r="H35" s="699">
        <v>99.868333333333339</v>
      </c>
      <c r="I35" s="701">
        <v>99.568333333333328</v>
      </c>
      <c r="K35" s="375"/>
      <c r="L35" s="375"/>
    </row>
    <row r="36" spans="2:18">
      <c r="B36" s="710"/>
      <c r="C36" s="688" t="s">
        <v>558</v>
      </c>
      <c r="D36" s="699">
        <v>98.14</v>
      </c>
      <c r="E36" s="699">
        <v>98.74</v>
      </c>
      <c r="F36" s="699">
        <v>98.44</v>
      </c>
      <c r="G36" s="699">
        <v>98.89533333333334</v>
      </c>
      <c r="H36" s="699">
        <v>99.495333333333321</v>
      </c>
      <c r="I36" s="701">
        <v>99.195333333333338</v>
      </c>
      <c r="K36" s="375"/>
      <c r="L36" s="375"/>
    </row>
    <row r="37" spans="2:18">
      <c r="B37" s="711"/>
      <c r="C37" s="712" t="s">
        <v>559</v>
      </c>
      <c r="D37" s="713">
        <v>99.26</v>
      </c>
      <c r="E37" s="713">
        <v>99.86</v>
      </c>
      <c r="F37" s="713">
        <v>99.56</v>
      </c>
      <c r="G37" s="713">
        <v>99.27</v>
      </c>
      <c r="H37" s="713">
        <v>99.87</v>
      </c>
      <c r="I37" s="714">
        <v>99.57</v>
      </c>
      <c r="K37" s="375"/>
      <c r="L37" s="375"/>
    </row>
    <row r="38" spans="2:18">
      <c r="B38" s="711"/>
      <c r="C38" s="712" t="s">
        <v>560</v>
      </c>
      <c r="D38" s="713">
        <v>97.58</v>
      </c>
      <c r="E38" s="713">
        <v>98.18</v>
      </c>
      <c r="F38" s="713">
        <v>97.88</v>
      </c>
      <c r="G38" s="713">
        <v>98.50866666666667</v>
      </c>
      <c r="H38" s="713">
        <v>99.108666666666679</v>
      </c>
      <c r="I38" s="714">
        <v>98.808666666666682</v>
      </c>
      <c r="K38" s="375"/>
      <c r="L38" s="375"/>
    </row>
    <row r="39" spans="2:18">
      <c r="B39" s="710"/>
      <c r="C39" s="688" t="s">
        <v>561</v>
      </c>
      <c r="D39" s="699">
        <v>95.99</v>
      </c>
      <c r="E39" s="699">
        <v>96.59</v>
      </c>
      <c r="F39" s="699">
        <v>96.289999999999992</v>
      </c>
      <c r="G39" s="699">
        <v>96.414666666666662</v>
      </c>
      <c r="H39" s="699">
        <v>97.014666666666685</v>
      </c>
      <c r="I39" s="701">
        <v>96.714666666666673</v>
      </c>
      <c r="K39" s="375"/>
      <c r="L39" s="375"/>
    </row>
    <row r="40" spans="2:18">
      <c r="B40" s="710"/>
      <c r="C40" s="688" t="s">
        <v>562</v>
      </c>
      <c r="D40" s="699">
        <v>95.2</v>
      </c>
      <c r="E40" s="699">
        <v>95.8</v>
      </c>
      <c r="F40" s="699">
        <v>95.5</v>
      </c>
      <c r="G40" s="699">
        <v>96.220967741935496</v>
      </c>
      <c r="H40" s="699">
        <v>96.820967741935476</v>
      </c>
      <c r="I40" s="701">
        <v>96.520967741935493</v>
      </c>
      <c r="K40" s="375"/>
      <c r="L40" s="375"/>
    </row>
    <row r="41" spans="2:18">
      <c r="B41" s="710"/>
      <c r="C41" s="688" t="s">
        <v>563</v>
      </c>
      <c r="D41" s="699">
        <v>95.32</v>
      </c>
      <c r="E41" s="699">
        <v>95.92</v>
      </c>
      <c r="F41" s="699">
        <v>95.62</v>
      </c>
      <c r="G41" s="699">
        <v>94.152258064516133</v>
      </c>
      <c r="H41" s="699">
        <v>94.752258064516141</v>
      </c>
      <c r="I41" s="701">
        <v>94.452258064516144</v>
      </c>
      <c r="K41" s="375"/>
      <c r="L41" s="375"/>
    </row>
    <row r="42" spans="2:18">
      <c r="B42" s="715"/>
      <c r="C42" s="692" t="s">
        <v>564</v>
      </c>
      <c r="D42" s="716">
        <v>95.9</v>
      </c>
      <c r="E42" s="716">
        <v>96.5</v>
      </c>
      <c r="F42" s="716">
        <v>96.2</v>
      </c>
      <c r="G42" s="716">
        <v>95.714062499999997</v>
      </c>
      <c r="H42" s="716">
        <v>96.314062500000006</v>
      </c>
      <c r="I42" s="717">
        <v>96.014062499999994</v>
      </c>
      <c r="K42" s="375"/>
      <c r="L42" s="375"/>
    </row>
    <row r="43" spans="2:18">
      <c r="B43" s="702"/>
      <c r="C43" s="718" t="s">
        <v>668</v>
      </c>
      <c r="D43" s="719">
        <v>97.926666666666677</v>
      </c>
      <c r="E43" s="719">
        <v>98.526666666666657</v>
      </c>
      <c r="F43" s="719">
        <v>98.251639784946235</v>
      </c>
      <c r="G43" s="719">
        <v>97.953997195958479</v>
      </c>
      <c r="H43" s="719">
        <v>98.553997195958473</v>
      </c>
      <c r="I43" s="720">
        <v>98.212357411012235</v>
      </c>
      <c r="J43" s="721"/>
    </row>
    <row r="44" spans="2:18">
      <c r="B44" s="531" t="s">
        <v>53</v>
      </c>
      <c r="C44" s="688" t="s">
        <v>553</v>
      </c>
      <c r="D44" s="722">
        <v>96.92</v>
      </c>
      <c r="E44" s="722">
        <v>97.52</v>
      </c>
      <c r="F44" s="722">
        <v>97.22</v>
      </c>
      <c r="G44" s="722">
        <v>96.714193548387101</v>
      </c>
      <c r="H44" s="722">
        <v>97.314193548387095</v>
      </c>
      <c r="I44" s="723">
        <v>97.014193548387098</v>
      </c>
      <c r="K44" s="375"/>
      <c r="L44" s="375"/>
      <c r="M44" s="721"/>
      <c r="N44" s="721"/>
      <c r="O44" s="721"/>
      <c r="P44" s="721"/>
      <c r="Q44" s="721"/>
      <c r="R44" s="721"/>
    </row>
    <row r="45" spans="2:18">
      <c r="B45" s="531"/>
      <c r="C45" s="688" t="s">
        <v>554</v>
      </c>
      <c r="D45" s="700">
        <v>97.52</v>
      </c>
      <c r="E45" s="700">
        <v>98.12</v>
      </c>
      <c r="F45" s="700">
        <v>97.82</v>
      </c>
      <c r="G45" s="700">
        <v>96.642258064516142</v>
      </c>
      <c r="H45" s="700">
        <v>97.242258064516108</v>
      </c>
      <c r="I45" s="724">
        <v>96.942258064516125</v>
      </c>
      <c r="K45" s="375"/>
      <c r="L45" s="375"/>
      <c r="M45" s="721"/>
      <c r="N45" s="721"/>
      <c r="O45" s="721"/>
      <c r="P45" s="721"/>
      <c r="Q45" s="721"/>
      <c r="R45" s="721"/>
    </row>
    <row r="46" spans="2:18">
      <c r="B46" s="531"/>
      <c r="C46" s="688" t="s">
        <v>555</v>
      </c>
      <c r="D46" s="700">
        <v>98.64</v>
      </c>
      <c r="E46" s="700">
        <v>99.24</v>
      </c>
      <c r="F46" s="700">
        <v>98.94</v>
      </c>
      <c r="G46" s="700">
        <v>97.734193548387097</v>
      </c>
      <c r="H46" s="700">
        <v>98.334193548387105</v>
      </c>
      <c r="I46" s="724">
        <v>98.034193548387094</v>
      </c>
      <c r="K46" s="375"/>
      <c r="L46" s="375"/>
    </row>
    <row r="47" spans="2:18">
      <c r="B47" s="531"/>
      <c r="C47" s="688" t="s">
        <v>556</v>
      </c>
      <c r="D47" s="700">
        <v>98.46</v>
      </c>
      <c r="E47" s="700">
        <v>99.06</v>
      </c>
      <c r="F47" s="700">
        <v>98.76</v>
      </c>
      <c r="G47" s="700">
        <v>97.996333333333311</v>
      </c>
      <c r="H47" s="700">
        <v>98.596333333333334</v>
      </c>
      <c r="I47" s="724">
        <v>98.296333333333322</v>
      </c>
      <c r="K47" s="375"/>
      <c r="L47" s="375"/>
    </row>
    <row r="48" spans="2:18">
      <c r="B48" s="531"/>
      <c r="C48" s="688" t="s">
        <v>557</v>
      </c>
      <c r="D48" s="700">
        <v>99.37</v>
      </c>
      <c r="E48" s="700">
        <v>99.97</v>
      </c>
      <c r="F48" s="700">
        <v>99.67</v>
      </c>
      <c r="G48" s="700">
        <v>98.795172413793082</v>
      </c>
      <c r="H48" s="700">
        <v>99.395172413793105</v>
      </c>
      <c r="I48" s="724">
        <v>99.095172413793094</v>
      </c>
      <c r="K48" s="375"/>
      <c r="L48" s="375"/>
    </row>
    <row r="49" spans="2:18">
      <c r="B49" s="531"/>
      <c r="C49" s="688" t="s">
        <v>558</v>
      </c>
      <c r="D49" s="700">
        <v>99.13</v>
      </c>
      <c r="E49" s="700">
        <v>99.73</v>
      </c>
      <c r="F49" s="700">
        <v>99.43</v>
      </c>
      <c r="G49" s="700">
        <v>100.75700000000002</v>
      </c>
      <c r="H49" s="700">
        <v>101.357</v>
      </c>
      <c r="I49" s="724">
        <v>101.05700000000002</v>
      </c>
      <c r="K49" s="375"/>
      <c r="L49" s="375"/>
      <c r="M49" s="721"/>
      <c r="N49" s="721"/>
      <c r="O49" s="721"/>
      <c r="P49" s="721"/>
      <c r="Q49" s="721"/>
      <c r="R49" s="721"/>
    </row>
    <row r="50" spans="2:18">
      <c r="B50" s="531"/>
      <c r="C50" s="688" t="s">
        <v>669</v>
      </c>
      <c r="D50" s="700">
        <v>99.31</v>
      </c>
      <c r="E50" s="700">
        <v>99.91</v>
      </c>
      <c r="F50" s="700">
        <v>99.61</v>
      </c>
      <c r="G50" s="700">
        <v>98.53</v>
      </c>
      <c r="H50" s="700">
        <v>99.13</v>
      </c>
      <c r="I50" s="724">
        <v>98.83</v>
      </c>
      <c r="K50" s="375"/>
      <c r="L50" s="375"/>
    </row>
    <row r="51" spans="2:18">
      <c r="B51" s="531"/>
      <c r="C51" s="688" t="s">
        <v>560</v>
      </c>
      <c r="D51" s="700">
        <v>100.45</v>
      </c>
      <c r="E51" s="700">
        <v>101.05</v>
      </c>
      <c r="F51" s="700">
        <v>100.75</v>
      </c>
      <c r="G51" s="700">
        <v>99.253666666666689</v>
      </c>
      <c r="H51" s="700">
        <v>99.853666666666655</v>
      </c>
      <c r="I51" s="724">
        <v>99.553666666666672</v>
      </c>
      <c r="K51" s="375"/>
      <c r="L51" s="375"/>
    </row>
    <row r="52" spans="2:18">
      <c r="B52" s="531"/>
      <c r="C52" s="688" t="s">
        <v>561</v>
      </c>
      <c r="D52" s="700">
        <v>99.4</v>
      </c>
      <c r="E52" s="700">
        <v>100</v>
      </c>
      <c r="F52" s="700">
        <v>99.7</v>
      </c>
      <c r="G52" s="700">
        <v>99.667000000000002</v>
      </c>
      <c r="H52" s="700">
        <v>100.26700000000001</v>
      </c>
      <c r="I52" s="724">
        <v>99.967000000000013</v>
      </c>
      <c r="K52" s="375"/>
      <c r="L52" s="375"/>
    </row>
    <row r="53" spans="2:18">
      <c r="B53" s="531"/>
      <c r="C53" s="688" t="s">
        <v>562</v>
      </c>
      <c r="D53" s="700">
        <v>102.16</v>
      </c>
      <c r="E53" s="700">
        <v>102.76</v>
      </c>
      <c r="F53" s="700">
        <v>102.46000000000001</v>
      </c>
      <c r="G53" s="700">
        <v>100.94516129032259</v>
      </c>
      <c r="H53" s="700">
        <v>101.54516129032258</v>
      </c>
      <c r="I53" s="724">
        <v>101.24516129032259</v>
      </c>
      <c r="K53" s="375"/>
      <c r="L53" s="375"/>
    </row>
    <row r="54" spans="2:18">
      <c r="B54" s="710"/>
      <c r="C54" s="688" t="s">
        <v>670</v>
      </c>
      <c r="D54" s="700">
        <v>102.2</v>
      </c>
      <c r="E54" s="700">
        <v>102.8</v>
      </c>
      <c r="F54" s="700">
        <v>102.5</v>
      </c>
      <c r="G54" s="700">
        <v>101.78375</v>
      </c>
      <c r="H54" s="700">
        <v>102.38374999999999</v>
      </c>
      <c r="I54" s="724">
        <v>102.08374999999999</v>
      </c>
      <c r="K54" s="375"/>
      <c r="L54" s="375"/>
    </row>
    <row r="55" spans="2:18">
      <c r="B55" s="710"/>
      <c r="C55" s="688" t="s">
        <v>564</v>
      </c>
      <c r="D55" s="699">
        <v>101.14</v>
      </c>
      <c r="E55" s="699">
        <v>101.74</v>
      </c>
      <c r="F55" s="699">
        <v>101.44</v>
      </c>
      <c r="G55" s="699">
        <v>101.45258064516129</v>
      </c>
      <c r="H55" s="699">
        <v>102.0525806451613</v>
      </c>
      <c r="I55" s="701">
        <v>101.75258064516129</v>
      </c>
      <c r="K55" s="375"/>
      <c r="L55" s="375"/>
    </row>
    <row r="56" spans="2:18">
      <c r="B56" s="702"/>
      <c r="C56" s="718" t="s">
        <v>668</v>
      </c>
      <c r="D56" s="704">
        <v>99.558333333333337</v>
      </c>
      <c r="E56" s="704">
        <v>100.15833333333332</v>
      </c>
      <c r="F56" s="704">
        <v>99.858333333333348</v>
      </c>
      <c r="G56" s="704">
        <v>99.189275792547292</v>
      </c>
      <c r="H56" s="704">
        <v>99.789275792547258</v>
      </c>
      <c r="I56" s="706">
        <v>99.489275792547275</v>
      </c>
      <c r="K56" s="375"/>
      <c r="L56" s="375"/>
    </row>
    <row r="57" spans="2:18">
      <c r="B57" s="531" t="s">
        <v>54</v>
      </c>
      <c r="C57" s="688" t="s">
        <v>553</v>
      </c>
      <c r="D57" s="722">
        <v>103.71</v>
      </c>
      <c r="E57" s="722">
        <v>104.31</v>
      </c>
      <c r="F57" s="722">
        <v>104.00999999999999</v>
      </c>
      <c r="G57" s="722">
        <v>102.12375000000002</v>
      </c>
      <c r="H57" s="722">
        <v>102.72375</v>
      </c>
      <c r="I57" s="723">
        <v>102.42375000000001</v>
      </c>
      <c r="K57" s="375"/>
      <c r="L57" s="375"/>
      <c r="M57" s="375"/>
    </row>
    <row r="58" spans="2:18">
      <c r="B58" s="531"/>
      <c r="C58" s="688" t="s">
        <v>554</v>
      </c>
      <c r="D58" s="700">
        <v>105.92</v>
      </c>
      <c r="E58" s="700">
        <v>106.52</v>
      </c>
      <c r="F58" s="700">
        <v>106.22</v>
      </c>
      <c r="G58" s="700">
        <v>105.59096774193547</v>
      </c>
      <c r="H58" s="700">
        <v>106.19096774193549</v>
      </c>
      <c r="I58" s="724">
        <v>105.89096774193548</v>
      </c>
      <c r="K58" s="375"/>
      <c r="L58" s="375"/>
      <c r="M58" s="375"/>
    </row>
    <row r="59" spans="2:18">
      <c r="B59" s="531"/>
      <c r="C59" s="688" t="s">
        <v>555</v>
      </c>
      <c r="D59" s="700">
        <v>103.49</v>
      </c>
      <c r="E59" s="700">
        <v>104.09</v>
      </c>
      <c r="F59" s="700">
        <v>103.78999999999999</v>
      </c>
      <c r="G59" s="700">
        <v>104.52666666666666</v>
      </c>
      <c r="H59" s="700">
        <v>105.12666666666668</v>
      </c>
      <c r="I59" s="724">
        <v>104.82666666666667</v>
      </c>
      <c r="K59" s="375"/>
      <c r="L59" s="375"/>
      <c r="M59" s="375"/>
    </row>
    <row r="60" spans="2:18">
      <c r="B60" s="531"/>
      <c r="C60" s="688" t="s">
        <v>556</v>
      </c>
      <c r="D60" s="700">
        <v>105.46</v>
      </c>
      <c r="E60" s="700">
        <v>106.06</v>
      </c>
      <c r="F60" s="700">
        <v>105.75999999999999</v>
      </c>
      <c r="G60" s="700">
        <v>104.429</v>
      </c>
      <c r="H60" s="700">
        <v>105.02900000000001</v>
      </c>
      <c r="I60" s="724">
        <v>104.72900000000001</v>
      </c>
      <c r="K60" s="375"/>
      <c r="L60" s="375"/>
    </row>
    <row r="61" spans="2:18">
      <c r="B61" s="531"/>
      <c r="C61" s="688" t="s">
        <v>557</v>
      </c>
      <c r="D61" s="700">
        <v>107</v>
      </c>
      <c r="E61" s="700">
        <v>107.6</v>
      </c>
      <c r="F61" s="700">
        <v>107.3</v>
      </c>
      <c r="G61" s="700">
        <v>106.20206896551723</v>
      </c>
      <c r="H61" s="700">
        <v>106.80206896551724</v>
      </c>
      <c r="I61" s="724">
        <v>106.50206896551722</v>
      </c>
      <c r="K61" s="375"/>
      <c r="L61" s="375"/>
    </row>
    <row r="62" spans="2:18">
      <c r="B62" s="531"/>
      <c r="C62" s="688" t="s">
        <v>558</v>
      </c>
      <c r="D62" s="700">
        <v>106.6</v>
      </c>
      <c r="E62" s="700">
        <v>107.2</v>
      </c>
      <c r="F62" s="700">
        <v>106.9</v>
      </c>
      <c r="G62" s="700">
        <v>106.06200000000003</v>
      </c>
      <c r="H62" s="700">
        <v>106.66199999999999</v>
      </c>
      <c r="I62" s="724">
        <v>106.36200000000001</v>
      </c>
      <c r="K62" s="375"/>
      <c r="L62" s="375"/>
    </row>
    <row r="63" spans="2:18" ht="13.5" thickBot="1">
      <c r="B63" s="725"/>
      <c r="C63" s="726" t="s">
        <v>671</v>
      </c>
      <c r="D63" s="727">
        <v>108.88</v>
      </c>
      <c r="E63" s="727">
        <v>109.48</v>
      </c>
      <c r="F63" s="727">
        <v>109.18</v>
      </c>
      <c r="G63" s="727">
        <v>108.18586206896553</v>
      </c>
      <c r="H63" s="727">
        <v>108.78586206896551</v>
      </c>
      <c r="I63" s="728">
        <v>108.48586206896553</v>
      </c>
      <c r="K63" s="375"/>
      <c r="L63" s="375"/>
    </row>
    <row r="64" spans="2:18" ht="13.5" thickTop="1">
      <c r="B64" s="729" t="s">
        <v>672</v>
      </c>
      <c r="J64" s="277"/>
      <c r="K64" s="277"/>
      <c r="L64" s="277"/>
    </row>
    <row r="65" spans="2:12" ht="13.5" customHeight="1">
      <c r="B65" s="1647" t="s">
        <v>673</v>
      </c>
      <c r="C65" s="1647"/>
      <c r="D65" s="1647"/>
      <c r="E65" s="1647"/>
      <c r="F65" s="1647"/>
      <c r="G65" s="1647"/>
      <c r="H65" s="1647"/>
      <c r="I65" s="1647"/>
      <c r="J65" s="1647"/>
      <c r="K65" s="1647"/>
      <c r="L65" s="1647"/>
    </row>
    <row r="66" spans="2:12">
      <c r="B66" s="1647" t="s">
        <v>22</v>
      </c>
      <c r="C66" s="1647"/>
      <c r="D66" s="1647"/>
      <c r="E66" s="1647"/>
      <c r="F66" s="1647"/>
      <c r="G66" s="1647"/>
      <c r="H66" s="1647"/>
      <c r="I66" s="1647"/>
      <c r="J66" s="1647"/>
      <c r="K66" s="1647"/>
      <c r="L66" s="1647"/>
    </row>
    <row r="67" spans="2:12" ht="16.5" thickBot="1">
      <c r="B67" s="276"/>
      <c r="C67" s="276"/>
      <c r="D67" s="276"/>
      <c r="E67" s="276"/>
      <c r="F67" s="276"/>
      <c r="G67" s="276"/>
      <c r="H67" s="276"/>
      <c r="I67" s="276"/>
    </row>
    <row r="68" spans="2:12" ht="15.75" customHeight="1" thickTop="1">
      <c r="B68" s="1729"/>
      <c r="C68" s="1731" t="s">
        <v>674</v>
      </c>
      <c r="D68" s="1732"/>
      <c r="E68" s="1733"/>
      <c r="F68" s="1731" t="s">
        <v>127</v>
      </c>
      <c r="G68" s="1732"/>
      <c r="H68" s="1733"/>
      <c r="I68" s="1737" t="s">
        <v>184</v>
      </c>
      <c r="J68" s="1738"/>
      <c r="K68" s="1738"/>
      <c r="L68" s="1739"/>
    </row>
    <row r="69" spans="2:12">
      <c r="B69" s="1730"/>
      <c r="C69" s="1734"/>
      <c r="D69" s="1735"/>
      <c r="E69" s="1736"/>
      <c r="F69" s="1734"/>
      <c r="G69" s="1735"/>
      <c r="H69" s="1736"/>
      <c r="I69" s="1740" t="s">
        <v>675</v>
      </c>
      <c r="J69" s="1741"/>
      <c r="K69" s="1740" t="s">
        <v>676</v>
      </c>
      <c r="L69" s="1742"/>
    </row>
    <row r="70" spans="2:12">
      <c r="B70" s="730"/>
      <c r="C70" s="731" t="s">
        <v>677</v>
      </c>
      <c r="D70" s="732" t="s">
        <v>678</v>
      </c>
      <c r="E70" s="732" t="s">
        <v>679</v>
      </c>
      <c r="F70" s="732">
        <v>2014</v>
      </c>
      <c r="G70" s="732">
        <v>2015</v>
      </c>
      <c r="H70" s="732">
        <v>2016</v>
      </c>
      <c r="I70" s="733">
        <v>2014</v>
      </c>
      <c r="J70" s="733">
        <v>2015</v>
      </c>
      <c r="K70" s="733">
        <v>2015</v>
      </c>
      <c r="L70" s="734">
        <v>2016</v>
      </c>
    </row>
    <row r="71" spans="2:12">
      <c r="B71" s="735" t="s">
        <v>680</v>
      </c>
      <c r="C71" s="736">
        <v>109.05</v>
      </c>
      <c r="D71" s="736">
        <v>104.73</v>
      </c>
      <c r="E71" s="736">
        <v>57.31</v>
      </c>
      <c r="F71" s="737">
        <v>108.63</v>
      </c>
      <c r="G71" s="737">
        <v>56.23</v>
      </c>
      <c r="H71" s="737">
        <v>31.8</v>
      </c>
      <c r="I71" s="738">
        <v>-3.961485557083904</v>
      </c>
      <c r="J71" s="738">
        <v>-45.278334765587701</v>
      </c>
      <c r="K71" s="739">
        <v>-48.237135229678728</v>
      </c>
      <c r="L71" s="740">
        <v>-43.446558776453848</v>
      </c>
    </row>
    <row r="72" spans="2:12" ht="13.5" thickBot="1">
      <c r="B72" s="741" t="s">
        <v>681</v>
      </c>
      <c r="C72" s="742">
        <v>1284.75</v>
      </c>
      <c r="D72" s="742">
        <v>1310</v>
      </c>
      <c r="E72" s="742">
        <v>1144.4000000000001</v>
      </c>
      <c r="F72" s="742">
        <v>1320</v>
      </c>
      <c r="G72" s="742">
        <v>1222.5</v>
      </c>
      <c r="H72" s="742">
        <v>1239.75</v>
      </c>
      <c r="I72" s="743">
        <v>1.9653629110721909</v>
      </c>
      <c r="J72" s="743">
        <v>-12.641221374045799</v>
      </c>
      <c r="K72" s="744">
        <v>-7.3863636363636402</v>
      </c>
      <c r="L72" s="745">
        <v>1.4110429447852653</v>
      </c>
    </row>
    <row r="73" spans="2:12" ht="13.5" thickTop="1">
      <c r="B73" s="729" t="s">
        <v>682</v>
      </c>
    </row>
    <row r="74" spans="2:12">
      <c r="B74" s="729" t="s">
        <v>683</v>
      </c>
    </row>
    <row r="75" spans="2:12">
      <c r="B75" s="729" t="s">
        <v>684</v>
      </c>
      <c r="C75" s="746"/>
      <c r="D75" s="746"/>
      <c r="E75" s="746"/>
      <c r="F75" s="746"/>
      <c r="G75" s="746"/>
      <c r="H75" s="746"/>
    </row>
    <row r="76" spans="2:12">
      <c r="B76" s="747" t="s">
        <v>685</v>
      </c>
      <c r="I76" s="375"/>
      <c r="J76" s="375"/>
    </row>
    <row r="77" spans="2:12">
      <c r="I77" s="375"/>
      <c r="J77" s="375"/>
    </row>
    <row r="78" spans="2:12">
      <c r="J78" s="375"/>
      <c r="K78" s="375"/>
    </row>
    <row r="79" spans="2:12">
      <c r="J79" s="375"/>
      <c r="K79" s="375"/>
    </row>
    <row r="80" spans="2:12">
      <c r="J80" s="375"/>
      <c r="K80" s="375"/>
    </row>
    <row r="81" spans="10:11">
      <c r="J81" s="375"/>
      <c r="K81" s="375"/>
    </row>
  </sheetData>
  <mergeCells count="14">
    <mergeCell ref="B65:L65"/>
    <mergeCell ref="B66:L66"/>
    <mergeCell ref="B68:B69"/>
    <mergeCell ref="C68:E69"/>
    <mergeCell ref="F68:H69"/>
    <mergeCell ref="I68:L68"/>
    <mergeCell ref="I69:J69"/>
    <mergeCell ref="K69:L69"/>
    <mergeCell ref="B1:I1"/>
    <mergeCell ref="B2:I2"/>
    <mergeCell ref="B3:B4"/>
    <mergeCell ref="C3:C4"/>
    <mergeCell ref="D3:F3"/>
    <mergeCell ref="G3:I3"/>
  </mergeCells>
  <hyperlinks>
    <hyperlink ref="B76" r:id="rId1"/>
  </hyperlinks>
  <pageMargins left="0.75" right="0.75" top="1" bottom="1" header="0.5" footer="0.5"/>
  <pageSetup scale="67" orientation="portrait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workbookViewId="0">
      <selection activeCell="A50" sqref="A50:H50"/>
    </sheetView>
  </sheetViews>
  <sheetFormatPr defaultRowHeight="12.75"/>
  <cols>
    <col min="1" max="1" width="35.28515625" style="80" customWidth="1"/>
    <col min="2" max="2" width="12" style="80" bestFit="1" customWidth="1"/>
    <col min="3" max="3" width="13.140625" style="80" customWidth="1"/>
    <col min="4" max="4" width="12.85546875" style="80" customWidth="1"/>
    <col min="5" max="5" width="12.140625" style="80" customWidth="1"/>
    <col min="6" max="6" width="12.5703125" style="80" bestFit="1" customWidth="1"/>
    <col min="7" max="8" width="9.28515625" style="80" bestFit="1" customWidth="1"/>
    <col min="9" max="256" width="9.140625" style="80"/>
    <col min="257" max="257" width="35.28515625" style="80" customWidth="1"/>
    <col min="258" max="258" width="12" style="80" bestFit="1" customWidth="1"/>
    <col min="259" max="259" width="13.140625" style="80" customWidth="1"/>
    <col min="260" max="260" width="12.85546875" style="80" customWidth="1"/>
    <col min="261" max="261" width="12.140625" style="80" customWidth="1"/>
    <col min="262" max="262" width="12.5703125" style="80" bestFit="1" customWidth="1"/>
    <col min="263" max="264" width="9.28515625" style="80" bestFit="1" customWidth="1"/>
    <col min="265" max="512" width="9.140625" style="80"/>
    <col min="513" max="513" width="35.28515625" style="80" customWidth="1"/>
    <col min="514" max="514" width="12" style="80" bestFit="1" customWidth="1"/>
    <col min="515" max="515" width="13.140625" style="80" customWidth="1"/>
    <col min="516" max="516" width="12.85546875" style="80" customWidth="1"/>
    <col min="517" max="517" width="12.140625" style="80" customWidth="1"/>
    <col min="518" max="518" width="12.5703125" style="80" bestFit="1" customWidth="1"/>
    <col min="519" max="520" width="9.28515625" style="80" bestFit="1" customWidth="1"/>
    <col min="521" max="768" width="9.140625" style="80"/>
    <col min="769" max="769" width="35.28515625" style="80" customWidth="1"/>
    <col min="770" max="770" width="12" style="80" bestFit="1" customWidth="1"/>
    <col min="771" max="771" width="13.140625" style="80" customWidth="1"/>
    <col min="772" max="772" width="12.85546875" style="80" customWidth="1"/>
    <col min="773" max="773" width="12.140625" style="80" customWidth="1"/>
    <col min="774" max="774" width="12.5703125" style="80" bestFit="1" customWidth="1"/>
    <col min="775" max="776" width="9.28515625" style="80" bestFit="1" customWidth="1"/>
    <col min="777" max="1024" width="9.140625" style="80"/>
    <col min="1025" max="1025" width="35.28515625" style="80" customWidth="1"/>
    <col min="1026" max="1026" width="12" style="80" bestFit="1" customWidth="1"/>
    <col min="1027" max="1027" width="13.140625" style="80" customWidth="1"/>
    <col min="1028" max="1028" width="12.85546875" style="80" customWidth="1"/>
    <col min="1029" max="1029" width="12.140625" style="80" customWidth="1"/>
    <col min="1030" max="1030" width="12.5703125" style="80" bestFit="1" customWidth="1"/>
    <col min="1031" max="1032" width="9.28515625" style="80" bestFit="1" customWidth="1"/>
    <col min="1033" max="1280" width="9.140625" style="80"/>
    <col min="1281" max="1281" width="35.28515625" style="80" customWidth="1"/>
    <col min="1282" max="1282" width="12" style="80" bestFit="1" customWidth="1"/>
    <col min="1283" max="1283" width="13.140625" style="80" customWidth="1"/>
    <col min="1284" max="1284" width="12.85546875" style="80" customWidth="1"/>
    <col min="1285" max="1285" width="12.140625" style="80" customWidth="1"/>
    <col min="1286" max="1286" width="12.5703125" style="80" bestFit="1" customWidth="1"/>
    <col min="1287" max="1288" width="9.28515625" style="80" bestFit="1" customWidth="1"/>
    <col min="1289" max="1536" width="9.140625" style="80"/>
    <col min="1537" max="1537" width="35.28515625" style="80" customWidth="1"/>
    <col min="1538" max="1538" width="12" style="80" bestFit="1" customWidth="1"/>
    <col min="1539" max="1539" width="13.140625" style="80" customWidth="1"/>
    <col min="1540" max="1540" width="12.85546875" style="80" customWidth="1"/>
    <col min="1541" max="1541" width="12.140625" style="80" customWidth="1"/>
    <col min="1542" max="1542" width="12.5703125" style="80" bestFit="1" customWidth="1"/>
    <col min="1543" max="1544" width="9.28515625" style="80" bestFit="1" customWidth="1"/>
    <col min="1545" max="1792" width="9.140625" style="80"/>
    <col min="1793" max="1793" width="35.28515625" style="80" customWidth="1"/>
    <col min="1794" max="1794" width="12" style="80" bestFit="1" customWidth="1"/>
    <col min="1795" max="1795" width="13.140625" style="80" customWidth="1"/>
    <col min="1796" max="1796" width="12.85546875" style="80" customWidth="1"/>
    <col min="1797" max="1797" width="12.140625" style="80" customWidth="1"/>
    <col min="1798" max="1798" width="12.5703125" style="80" bestFit="1" customWidth="1"/>
    <col min="1799" max="1800" width="9.28515625" style="80" bestFit="1" customWidth="1"/>
    <col min="1801" max="2048" width="9.140625" style="80"/>
    <col min="2049" max="2049" width="35.28515625" style="80" customWidth="1"/>
    <col min="2050" max="2050" width="12" style="80" bestFit="1" customWidth="1"/>
    <col min="2051" max="2051" width="13.140625" style="80" customWidth="1"/>
    <col min="2052" max="2052" width="12.85546875" style="80" customWidth="1"/>
    <col min="2053" max="2053" width="12.140625" style="80" customWidth="1"/>
    <col min="2054" max="2054" width="12.5703125" style="80" bestFit="1" customWidth="1"/>
    <col min="2055" max="2056" width="9.28515625" style="80" bestFit="1" customWidth="1"/>
    <col min="2057" max="2304" width="9.140625" style="80"/>
    <col min="2305" max="2305" width="35.28515625" style="80" customWidth="1"/>
    <col min="2306" max="2306" width="12" style="80" bestFit="1" customWidth="1"/>
    <col min="2307" max="2307" width="13.140625" style="80" customWidth="1"/>
    <col min="2308" max="2308" width="12.85546875" style="80" customWidth="1"/>
    <col min="2309" max="2309" width="12.140625" style="80" customWidth="1"/>
    <col min="2310" max="2310" width="12.5703125" style="80" bestFit="1" customWidth="1"/>
    <col min="2311" max="2312" width="9.28515625" style="80" bestFit="1" customWidth="1"/>
    <col min="2313" max="2560" width="9.140625" style="80"/>
    <col min="2561" max="2561" width="35.28515625" style="80" customWidth="1"/>
    <col min="2562" max="2562" width="12" style="80" bestFit="1" customWidth="1"/>
    <col min="2563" max="2563" width="13.140625" style="80" customWidth="1"/>
    <col min="2564" max="2564" width="12.85546875" style="80" customWidth="1"/>
    <col min="2565" max="2565" width="12.140625" style="80" customWidth="1"/>
    <col min="2566" max="2566" width="12.5703125" style="80" bestFit="1" customWidth="1"/>
    <col min="2567" max="2568" width="9.28515625" style="80" bestFit="1" customWidth="1"/>
    <col min="2569" max="2816" width="9.140625" style="80"/>
    <col min="2817" max="2817" width="35.28515625" style="80" customWidth="1"/>
    <col min="2818" max="2818" width="12" style="80" bestFit="1" customWidth="1"/>
    <col min="2819" max="2819" width="13.140625" style="80" customWidth="1"/>
    <col min="2820" max="2820" width="12.85546875" style="80" customWidth="1"/>
    <col min="2821" max="2821" width="12.140625" style="80" customWidth="1"/>
    <col min="2822" max="2822" width="12.5703125" style="80" bestFit="1" customWidth="1"/>
    <col min="2823" max="2824" width="9.28515625" style="80" bestFit="1" customWidth="1"/>
    <col min="2825" max="3072" width="9.140625" style="80"/>
    <col min="3073" max="3073" width="35.28515625" style="80" customWidth="1"/>
    <col min="3074" max="3074" width="12" style="80" bestFit="1" customWidth="1"/>
    <col min="3075" max="3075" width="13.140625" style="80" customWidth="1"/>
    <col min="3076" max="3076" width="12.85546875" style="80" customWidth="1"/>
    <col min="3077" max="3077" width="12.140625" style="80" customWidth="1"/>
    <col min="3078" max="3078" width="12.5703125" style="80" bestFit="1" customWidth="1"/>
    <col min="3079" max="3080" width="9.28515625" style="80" bestFit="1" customWidth="1"/>
    <col min="3081" max="3328" width="9.140625" style="80"/>
    <col min="3329" max="3329" width="35.28515625" style="80" customWidth="1"/>
    <col min="3330" max="3330" width="12" style="80" bestFit="1" customWidth="1"/>
    <col min="3331" max="3331" width="13.140625" style="80" customWidth="1"/>
    <col min="3332" max="3332" width="12.85546875" style="80" customWidth="1"/>
    <col min="3333" max="3333" width="12.140625" style="80" customWidth="1"/>
    <col min="3334" max="3334" width="12.5703125" style="80" bestFit="1" customWidth="1"/>
    <col min="3335" max="3336" width="9.28515625" style="80" bestFit="1" customWidth="1"/>
    <col min="3337" max="3584" width="9.140625" style="80"/>
    <col min="3585" max="3585" width="35.28515625" style="80" customWidth="1"/>
    <col min="3586" max="3586" width="12" style="80" bestFit="1" customWidth="1"/>
    <col min="3587" max="3587" width="13.140625" style="80" customWidth="1"/>
    <col min="3588" max="3588" width="12.85546875" style="80" customWidth="1"/>
    <col min="3589" max="3589" width="12.140625" style="80" customWidth="1"/>
    <col min="3590" max="3590" width="12.5703125" style="80" bestFit="1" customWidth="1"/>
    <col min="3591" max="3592" width="9.28515625" style="80" bestFit="1" customWidth="1"/>
    <col min="3593" max="3840" width="9.140625" style="80"/>
    <col min="3841" max="3841" width="35.28515625" style="80" customWidth="1"/>
    <col min="3842" max="3842" width="12" style="80" bestFit="1" customWidth="1"/>
    <col min="3843" max="3843" width="13.140625" style="80" customWidth="1"/>
    <col min="3844" max="3844" width="12.85546875" style="80" customWidth="1"/>
    <col min="3845" max="3845" width="12.140625" style="80" customWidth="1"/>
    <col min="3846" max="3846" width="12.5703125" style="80" bestFit="1" customWidth="1"/>
    <col min="3847" max="3848" width="9.28515625" style="80" bestFit="1" customWidth="1"/>
    <col min="3849" max="4096" width="9.140625" style="80"/>
    <col min="4097" max="4097" width="35.28515625" style="80" customWidth="1"/>
    <col min="4098" max="4098" width="12" style="80" bestFit="1" customWidth="1"/>
    <col min="4099" max="4099" width="13.140625" style="80" customWidth="1"/>
    <col min="4100" max="4100" width="12.85546875" style="80" customWidth="1"/>
    <col min="4101" max="4101" width="12.140625" style="80" customWidth="1"/>
    <col min="4102" max="4102" width="12.5703125" style="80" bestFit="1" customWidth="1"/>
    <col min="4103" max="4104" width="9.28515625" style="80" bestFit="1" customWidth="1"/>
    <col min="4105" max="4352" width="9.140625" style="80"/>
    <col min="4353" max="4353" width="35.28515625" style="80" customWidth="1"/>
    <col min="4354" max="4354" width="12" style="80" bestFit="1" customWidth="1"/>
    <col min="4355" max="4355" width="13.140625" style="80" customWidth="1"/>
    <col min="4356" max="4356" width="12.85546875" style="80" customWidth="1"/>
    <col min="4357" max="4357" width="12.140625" style="80" customWidth="1"/>
    <col min="4358" max="4358" width="12.5703125" style="80" bestFit="1" customWidth="1"/>
    <col min="4359" max="4360" width="9.28515625" style="80" bestFit="1" customWidth="1"/>
    <col min="4361" max="4608" width="9.140625" style="80"/>
    <col min="4609" max="4609" width="35.28515625" style="80" customWidth="1"/>
    <col min="4610" max="4610" width="12" style="80" bestFit="1" customWidth="1"/>
    <col min="4611" max="4611" width="13.140625" style="80" customWidth="1"/>
    <col min="4612" max="4612" width="12.85546875" style="80" customWidth="1"/>
    <col min="4613" max="4613" width="12.140625" style="80" customWidth="1"/>
    <col min="4614" max="4614" width="12.5703125" style="80" bestFit="1" customWidth="1"/>
    <col min="4615" max="4616" width="9.28515625" style="80" bestFit="1" customWidth="1"/>
    <col min="4617" max="4864" width="9.140625" style="80"/>
    <col min="4865" max="4865" width="35.28515625" style="80" customWidth="1"/>
    <col min="4866" max="4866" width="12" style="80" bestFit="1" customWidth="1"/>
    <col min="4867" max="4867" width="13.140625" style="80" customWidth="1"/>
    <col min="4868" max="4868" width="12.85546875" style="80" customWidth="1"/>
    <col min="4869" max="4869" width="12.140625" style="80" customWidth="1"/>
    <col min="4870" max="4870" width="12.5703125" style="80" bestFit="1" customWidth="1"/>
    <col min="4871" max="4872" width="9.28515625" style="80" bestFit="1" customWidth="1"/>
    <col min="4873" max="5120" width="9.140625" style="80"/>
    <col min="5121" max="5121" width="35.28515625" style="80" customWidth="1"/>
    <col min="5122" max="5122" width="12" style="80" bestFit="1" customWidth="1"/>
    <col min="5123" max="5123" width="13.140625" style="80" customWidth="1"/>
    <col min="5124" max="5124" width="12.85546875" style="80" customWidth="1"/>
    <col min="5125" max="5125" width="12.140625" style="80" customWidth="1"/>
    <col min="5126" max="5126" width="12.5703125" style="80" bestFit="1" customWidth="1"/>
    <col min="5127" max="5128" width="9.28515625" style="80" bestFit="1" customWidth="1"/>
    <col min="5129" max="5376" width="9.140625" style="80"/>
    <col min="5377" max="5377" width="35.28515625" style="80" customWidth="1"/>
    <col min="5378" max="5378" width="12" style="80" bestFit="1" customWidth="1"/>
    <col min="5379" max="5379" width="13.140625" style="80" customWidth="1"/>
    <col min="5380" max="5380" width="12.85546875" style="80" customWidth="1"/>
    <col min="5381" max="5381" width="12.140625" style="80" customWidth="1"/>
    <col min="5382" max="5382" width="12.5703125" style="80" bestFit="1" customWidth="1"/>
    <col min="5383" max="5384" width="9.28515625" style="80" bestFit="1" customWidth="1"/>
    <col min="5385" max="5632" width="9.140625" style="80"/>
    <col min="5633" max="5633" width="35.28515625" style="80" customWidth="1"/>
    <col min="5634" max="5634" width="12" style="80" bestFit="1" customWidth="1"/>
    <col min="5635" max="5635" width="13.140625" style="80" customWidth="1"/>
    <col min="5636" max="5636" width="12.85546875" style="80" customWidth="1"/>
    <col min="5637" max="5637" width="12.140625" style="80" customWidth="1"/>
    <col min="5638" max="5638" width="12.5703125" style="80" bestFit="1" customWidth="1"/>
    <col min="5639" max="5640" width="9.28515625" style="80" bestFit="1" customWidth="1"/>
    <col min="5641" max="5888" width="9.140625" style="80"/>
    <col min="5889" max="5889" width="35.28515625" style="80" customWidth="1"/>
    <col min="5890" max="5890" width="12" style="80" bestFit="1" customWidth="1"/>
    <col min="5891" max="5891" width="13.140625" style="80" customWidth="1"/>
    <col min="5892" max="5892" width="12.85546875" style="80" customWidth="1"/>
    <col min="5893" max="5893" width="12.140625" style="80" customWidth="1"/>
    <col min="5894" max="5894" width="12.5703125" style="80" bestFit="1" customWidth="1"/>
    <col min="5895" max="5896" width="9.28515625" style="80" bestFit="1" customWidth="1"/>
    <col min="5897" max="6144" width="9.140625" style="80"/>
    <col min="6145" max="6145" width="35.28515625" style="80" customWidth="1"/>
    <col min="6146" max="6146" width="12" style="80" bestFit="1" customWidth="1"/>
    <col min="6147" max="6147" width="13.140625" style="80" customWidth="1"/>
    <col min="6148" max="6148" width="12.85546875" style="80" customWidth="1"/>
    <col min="6149" max="6149" width="12.140625" style="80" customWidth="1"/>
    <col min="6150" max="6150" width="12.5703125" style="80" bestFit="1" customWidth="1"/>
    <col min="6151" max="6152" width="9.28515625" style="80" bestFit="1" customWidth="1"/>
    <col min="6153" max="6400" width="9.140625" style="80"/>
    <col min="6401" max="6401" width="35.28515625" style="80" customWidth="1"/>
    <col min="6402" max="6402" width="12" style="80" bestFit="1" customWidth="1"/>
    <col min="6403" max="6403" width="13.140625" style="80" customWidth="1"/>
    <col min="6404" max="6404" width="12.85546875" style="80" customWidth="1"/>
    <col min="6405" max="6405" width="12.140625" style="80" customWidth="1"/>
    <col min="6406" max="6406" width="12.5703125" style="80" bestFit="1" customWidth="1"/>
    <col min="6407" max="6408" width="9.28515625" style="80" bestFit="1" customWidth="1"/>
    <col min="6409" max="6656" width="9.140625" style="80"/>
    <col min="6657" max="6657" width="35.28515625" style="80" customWidth="1"/>
    <col min="6658" max="6658" width="12" style="80" bestFit="1" customWidth="1"/>
    <col min="6659" max="6659" width="13.140625" style="80" customWidth="1"/>
    <col min="6660" max="6660" width="12.85546875" style="80" customWidth="1"/>
    <col min="6661" max="6661" width="12.140625" style="80" customWidth="1"/>
    <col min="6662" max="6662" width="12.5703125" style="80" bestFit="1" customWidth="1"/>
    <col min="6663" max="6664" width="9.28515625" style="80" bestFit="1" customWidth="1"/>
    <col min="6665" max="6912" width="9.140625" style="80"/>
    <col min="6913" max="6913" width="35.28515625" style="80" customWidth="1"/>
    <col min="6914" max="6914" width="12" style="80" bestFit="1" customWidth="1"/>
    <col min="6915" max="6915" width="13.140625" style="80" customWidth="1"/>
    <col min="6916" max="6916" width="12.85546875" style="80" customWidth="1"/>
    <col min="6917" max="6917" width="12.140625" style="80" customWidth="1"/>
    <col min="6918" max="6918" width="12.5703125" style="80" bestFit="1" customWidth="1"/>
    <col min="6919" max="6920" width="9.28515625" style="80" bestFit="1" customWidth="1"/>
    <col min="6921" max="7168" width="9.140625" style="80"/>
    <col min="7169" max="7169" width="35.28515625" style="80" customWidth="1"/>
    <col min="7170" max="7170" width="12" style="80" bestFit="1" customWidth="1"/>
    <col min="7171" max="7171" width="13.140625" style="80" customWidth="1"/>
    <col min="7172" max="7172" width="12.85546875" style="80" customWidth="1"/>
    <col min="7173" max="7173" width="12.140625" style="80" customWidth="1"/>
    <col min="7174" max="7174" width="12.5703125" style="80" bestFit="1" customWidth="1"/>
    <col min="7175" max="7176" width="9.28515625" style="80" bestFit="1" customWidth="1"/>
    <col min="7177" max="7424" width="9.140625" style="80"/>
    <col min="7425" max="7425" width="35.28515625" style="80" customWidth="1"/>
    <col min="7426" max="7426" width="12" style="80" bestFit="1" customWidth="1"/>
    <col min="7427" max="7427" width="13.140625" style="80" customWidth="1"/>
    <col min="7428" max="7428" width="12.85546875" style="80" customWidth="1"/>
    <col min="7429" max="7429" width="12.140625" style="80" customWidth="1"/>
    <col min="7430" max="7430" width="12.5703125" style="80" bestFit="1" customWidth="1"/>
    <col min="7431" max="7432" width="9.28515625" style="80" bestFit="1" customWidth="1"/>
    <col min="7433" max="7680" width="9.140625" style="80"/>
    <col min="7681" max="7681" width="35.28515625" style="80" customWidth="1"/>
    <col min="7682" max="7682" width="12" style="80" bestFit="1" customWidth="1"/>
    <col min="7683" max="7683" width="13.140625" style="80" customWidth="1"/>
    <col min="7684" max="7684" width="12.85546875" style="80" customWidth="1"/>
    <col min="7685" max="7685" width="12.140625" style="80" customWidth="1"/>
    <col min="7686" max="7686" width="12.5703125" style="80" bestFit="1" customWidth="1"/>
    <col min="7687" max="7688" width="9.28515625" style="80" bestFit="1" customWidth="1"/>
    <col min="7689" max="7936" width="9.140625" style="80"/>
    <col min="7937" max="7937" width="35.28515625" style="80" customWidth="1"/>
    <col min="7938" max="7938" width="12" style="80" bestFit="1" customWidth="1"/>
    <col min="7939" max="7939" width="13.140625" style="80" customWidth="1"/>
    <col min="7940" max="7940" width="12.85546875" style="80" customWidth="1"/>
    <col min="7941" max="7941" width="12.140625" style="80" customWidth="1"/>
    <col min="7942" max="7942" width="12.5703125" style="80" bestFit="1" customWidth="1"/>
    <col min="7943" max="7944" width="9.28515625" style="80" bestFit="1" customWidth="1"/>
    <col min="7945" max="8192" width="9.140625" style="80"/>
    <col min="8193" max="8193" width="35.28515625" style="80" customWidth="1"/>
    <col min="8194" max="8194" width="12" style="80" bestFit="1" customWidth="1"/>
    <col min="8195" max="8195" width="13.140625" style="80" customWidth="1"/>
    <col min="8196" max="8196" width="12.85546875" style="80" customWidth="1"/>
    <col min="8197" max="8197" width="12.140625" style="80" customWidth="1"/>
    <col min="8198" max="8198" width="12.5703125" style="80" bestFit="1" customWidth="1"/>
    <col min="8199" max="8200" width="9.28515625" style="80" bestFit="1" customWidth="1"/>
    <col min="8201" max="8448" width="9.140625" style="80"/>
    <col min="8449" max="8449" width="35.28515625" style="80" customWidth="1"/>
    <col min="8450" max="8450" width="12" style="80" bestFit="1" customWidth="1"/>
    <col min="8451" max="8451" width="13.140625" style="80" customWidth="1"/>
    <col min="8452" max="8452" width="12.85546875" style="80" customWidth="1"/>
    <col min="8453" max="8453" width="12.140625" style="80" customWidth="1"/>
    <col min="8454" max="8454" width="12.5703125" style="80" bestFit="1" customWidth="1"/>
    <col min="8455" max="8456" width="9.28515625" style="80" bestFit="1" customWidth="1"/>
    <col min="8457" max="8704" width="9.140625" style="80"/>
    <col min="8705" max="8705" width="35.28515625" style="80" customWidth="1"/>
    <col min="8706" max="8706" width="12" style="80" bestFit="1" customWidth="1"/>
    <col min="8707" max="8707" width="13.140625" style="80" customWidth="1"/>
    <col min="8708" max="8708" width="12.85546875" style="80" customWidth="1"/>
    <col min="8709" max="8709" width="12.140625" style="80" customWidth="1"/>
    <col min="8710" max="8710" width="12.5703125" style="80" bestFit="1" customWidth="1"/>
    <col min="8711" max="8712" width="9.28515625" style="80" bestFit="1" customWidth="1"/>
    <col min="8713" max="8960" width="9.140625" style="80"/>
    <col min="8961" max="8961" width="35.28515625" style="80" customWidth="1"/>
    <col min="8962" max="8962" width="12" style="80" bestFit="1" customWidth="1"/>
    <col min="8963" max="8963" width="13.140625" style="80" customWidth="1"/>
    <col min="8964" max="8964" width="12.85546875" style="80" customWidth="1"/>
    <col min="8965" max="8965" width="12.140625" style="80" customWidth="1"/>
    <col min="8966" max="8966" width="12.5703125" style="80" bestFit="1" customWidth="1"/>
    <col min="8967" max="8968" width="9.28515625" style="80" bestFit="1" customWidth="1"/>
    <col min="8969" max="9216" width="9.140625" style="80"/>
    <col min="9217" max="9217" width="35.28515625" style="80" customWidth="1"/>
    <col min="9218" max="9218" width="12" style="80" bestFit="1" customWidth="1"/>
    <col min="9219" max="9219" width="13.140625" style="80" customWidth="1"/>
    <col min="9220" max="9220" width="12.85546875" style="80" customWidth="1"/>
    <col min="9221" max="9221" width="12.140625" style="80" customWidth="1"/>
    <col min="9222" max="9222" width="12.5703125" style="80" bestFit="1" customWidth="1"/>
    <col min="9223" max="9224" width="9.28515625" style="80" bestFit="1" customWidth="1"/>
    <col min="9225" max="9472" width="9.140625" style="80"/>
    <col min="9473" max="9473" width="35.28515625" style="80" customWidth="1"/>
    <col min="9474" max="9474" width="12" style="80" bestFit="1" customWidth="1"/>
    <col min="9475" max="9475" width="13.140625" style="80" customWidth="1"/>
    <col min="9476" max="9476" width="12.85546875" style="80" customWidth="1"/>
    <col min="9477" max="9477" width="12.140625" style="80" customWidth="1"/>
    <col min="9478" max="9478" width="12.5703125" style="80" bestFit="1" customWidth="1"/>
    <col min="9479" max="9480" width="9.28515625" style="80" bestFit="1" customWidth="1"/>
    <col min="9481" max="9728" width="9.140625" style="80"/>
    <col min="9729" max="9729" width="35.28515625" style="80" customWidth="1"/>
    <col min="9730" max="9730" width="12" style="80" bestFit="1" customWidth="1"/>
    <col min="9731" max="9731" width="13.140625" style="80" customWidth="1"/>
    <col min="9732" max="9732" width="12.85546875" style="80" customWidth="1"/>
    <col min="9733" max="9733" width="12.140625" style="80" customWidth="1"/>
    <col min="9734" max="9734" width="12.5703125" style="80" bestFit="1" customWidth="1"/>
    <col min="9735" max="9736" width="9.28515625" style="80" bestFit="1" customWidth="1"/>
    <col min="9737" max="9984" width="9.140625" style="80"/>
    <col min="9985" max="9985" width="35.28515625" style="80" customWidth="1"/>
    <col min="9986" max="9986" width="12" style="80" bestFit="1" customWidth="1"/>
    <col min="9987" max="9987" width="13.140625" style="80" customWidth="1"/>
    <col min="9988" max="9988" width="12.85546875" style="80" customWidth="1"/>
    <col min="9989" max="9989" width="12.140625" style="80" customWidth="1"/>
    <col min="9990" max="9990" width="12.5703125" style="80" bestFit="1" customWidth="1"/>
    <col min="9991" max="9992" width="9.28515625" style="80" bestFit="1" customWidth="1"/>
    <col min="9993" max="10240" width="9.140625" style="80"/>
    <col min="10241" max="10241" width="35.28515625" style="80" customWidth="1"/>
    <col min="10242" max="10242" width="12" style="80" bestFit="1" customWidth="1"/>
    <col min="10243" max="10243" width="13.140625" style="80" customWidth="1"/>
    <col min="10244" max="10244" width="12.85546875" style="80" customWidth="1"/>
    <col min="10245" max="10245" width="12.140625" style="80" customWidth="1"/>
    <col min="10246" max="10246" width="12.5703125" style="80" bestFit="1" customWidth="1"/>
    <col min="10247" max="10248" width="9.28515625" style="80" bestFit="1" customWidth="1"/>
    <col min="10249" max="10496" width="9.140625" style="80"/>
    <col min="10497" max="10497" width="35.28515625" style="80" customWidth="1"/>
    <col min="10498" max="10498" width="12" style="80" bestFit="1" customWidth="1"/>
    <col min="10499" max="10499" width="13.140625" style="80" customWidth="1"/>
    <col min="10500" max="10500" width="12.85546875" style="80" customWidth="1"/>
    <col min="10501" max="10501" width="12.140625" style="80" customWidth="1"/>
    <col min="10502" max="10502" width="12.5703125" style="80" bestFit="1" customWidth="1"/>
    <col min="10503" max="10504" width="9.28515625" style="80" bestFit="1" customWidth="1"/>
    <col min="10505" max="10752" width="9.140625" style="80"/>
    <col min="10753" max="10753" width="35.28515625" style="80" customWidth="1"/>
    <col min="10754" max="10754" width="12" style="80" bestFit="1" customWidth="1"/>
    <col min="10755" max="10755" width="13.140625" style="80" customWidth="1"/>
    <col min="10756" max="10756" width="12.85546875" style="80" customWidth="1"/>
    <col min="10757" max="10757" width="12.140625" style="80" customWidth="1"/>
    <col min="10758" max="10758" width="12.5703125" style="80" bestFit="1" customWidth="1"/>
    <col min="10759" max="10760" width="9.28515625" style="80" bestFit="1" customWidth="1"/>
    <col min="10761" max="11008" width="9.140625" style="80"/>
    <col min="11009" max="11009" width="35.28515625" style="80" customWidth="1"/>
    <col min="11010" max="11010" width="12" style="80" bestFit="1" customWidth="1"/>
    <col min="11011" max="11011" width="13.140625" style="80" customWidth="1"/>
    <col min="11012" max="11012" width="12.85546875" style="80" customWidth="1"/>
    <col min="11013" max="11013" width="12.140625" style="80" customWidth="1"/>
    <col min="11014" max="11014" width="12.5703125" style="80" bestFit="1" customWidth="1"/>
    <col min="11015" max="11016" width="9.28515625" style="80" bestFit="1" customWidth="1"/>
    <col min="11017" max="11264" width="9.140625" style="80"/>
    <col min="11265" max="11265" width="35.28515625" style="80" customWidth="1"/>
    <col min="11266" max="11266" width="12" style="80" bestFit="1" customWidth="1"/>
    <col min="11267" max="11267" width="13.140625" style="80" customWidth="1"/>
    <col min="11268" max="11268" width="12.85546875" style="80" customWidth="1"/>
    <col min="11269" max="11269" width="12.140625" style="80" customWidth="1"/>
    <col min="11270" max="11270" width="12.5703125" style="80" bestFit="1" customWidth="1"/>
    <col min="11271" max="11272" width="9.28515625" style="80" bestFit="1" customWidth="1"/>
    <col min="11273" max="11520" width="9.140625" style="80"/>
    <col min="11521" max="11521" width="35.28515625" style="80" customWidth="1"/>
    <col min="11522" max="11522" width="12" style="80" bestFit="1" customWidth="1"/>
    <col min="11523" max="11523" width="13.140625" style="80" customWidth="1"/>
    <col min="11524" max="11524" width="12.85546875" style="80" customWidth="1"/>
    <col min="11525" max="11525" width="12.140625" style="80" customWidth="1"/>
    <col min="11526" max="11526" width="12.5703125" style="80" bestFit="1" customWidth="1"/>
    <col min="11527" max="11528" width="9.28515625" style="80" bestFit="1" customWidth="1"/>
    <col min="11529" max="11776" width="9.140625" style="80"/>
    <col min="11777" max="11777" width="35.28515625" style="80" customWidth="1"/>
    <col min="11778" max="11778" width="12" style="80" bestFit="1" customWidth="1"/>
    <col min="11779" max="11779" width="13.140625" style="80" customWidth="1"/>
    <col min="11780" max="11780" width="12.85546875" style="80" customWidth="1"/>
    <col min="11781" max="11781" width="12.140625" style="80" customWidth="1"/>
    <col min="11782" max="11782" width="12.5703125" style="80" bestFit="1" customWidth="1"/>
    <col min="11783" max="11784" width="9.28515625" style="80" bestFit="1" customWidth="1"/>
    <col min="11785" max="12032" width="9.140625" style="80"/>
    <col min="12033" max="12033" width="35.28515625" style="80" customWidth="1"/>
    <col min="12034" max="12034" width="12" style="80" bestFit="1" customWidth="1"/>
    <col min="12035" max="12035" width="13.140625" style="80" customWidth="1"/>
    <col min="12036" max="12036" width="12.85546875" style="80" customWidth="1"/>
    <col min="12037" max="12037" width="12.140625" style="80" customWidth="1"/>
    <col min="12038" max="12038" width="12.5703125" style="80" bestFit="1" customWidth="1"/>
    <col min="12039" max="12040" width="9.28515625" style="80" bestFit="1" customWidth="1"/>
    <col min="12041" max="12288" width="9.140625" style="80"/>
    <col min="12289" max="12289" width="35.28515625" style="80" customWidth="1"/>
    <col min="12290" max="12290" width="12" style="80" bestFit="1" customWidth="1"/>
    <col min="12291" max="12291" width="13.140625" style="80" customWidth="1"/>
    <col min="12292" max="12292" width="12.85546875" style="80" customWidth="1"/>
    <col min="12293" max="12293" width="12.140625" style="80" customWidth="1"/>
    <col min="12294" max="12294" width="12.5703125" style="80" bestFit="1" customWidth="1"/>
    <col min="12295" max="12296" width="9.28515625" style="80" bestFit="1" customWidth="1"/>
    <col min="12297" max="12544" width="9.140625" style="80"/>
    <col min="12545" max="12545" width="35.28515625" style="80" customWidth="1"/>
    <col min="12546" max="12546" width="12" style="80" bestFit="1" customWidth="1"/>
    <col min="12547" max="12547" width="13.140625" style="80" customWidth="1"/>
    <col min="12548" max="12548" width="12.85546875" style="80" customWidth="1"/>
    <col min="12549" max="12549" width="12.140625" style="80" customWidth="1"/>
    <col min="12550" max="12550" width="12.5703125" style="80" bestFit="1" customWidth="1"/>
    <col min="12551" max="12552" width="9.28515625" style="80" bestFit="1" customWidth="1"/>
    <col min="12553" max="12800" width="9.140625" style="80"/>
    <col min="12801" max="12801" width="35.28515625" style="80" customWidth="1"/>
    <col min="12802" max="12802" width="12" style="80" bestFit="1" customWidth="1"/>
    <col min="12803" max="12803" width="13.140625" style="80" customWidth="1"/>
    <col min="12804" max="12804" width="12.85546875" style="80" customWidth="1"/>
    <col min="12805" max="12805" width="12.140625" style="80" customWidth="1"/>
    <col min="12806" max="12806" width="12.5703125" style="80" bestFit="1" customWidth="1"/>
    <col min="12807" max="12808" width="9.28515625" style="80" bestFit="1" customWidth="1"/>
    <col min="12809" max="13056" width="9.140625" style="80"/>
    <col min="13057" max="13057" width="35.28515625" style="80" customWidth="1"/>
    <col min="13058" max="13058" width="12" style="80" bestFit="1" customWidth="1"/>
    <col min="13059" max="13059" width="13.140625" style="80" customWidth="1"/>
    <col min="13060" max="13060" width="12.85546875" style="80" customWidth="1"/>
    <col min="13061" max="13061" width="12.140625" style="80" customWidth="1"/>
    <col min="13062" max="13062" width="12.5703125" style="80" bestFit="1" customWidth="1"/>
    <col min="13063" max="13064" width="9.28515625" style="80" bestFit="1" customWidth="1"/>
    <col min="13065" max="13312" width="9.140625" style="80"/>
    <col min="13313" max="13313" width="35.28515625" style="80" customWidth="1"/>
    <col min="13314" max="13314" width="12" style="80" bestFit="1" customWidth="1"/>
    <col min="13315" max="13315" width="13.140625" style="80" customWidth="1"/>
    <col min="13316" max="13316" width="12.85546875" style="80" customWidth="1"/>
    <col min="13317" max="13317" width="12.140625" style="80" customWidth="1"/>
    <col min="13318" max="13318" width="12.5703125" style="80" bestFit="1" customWidth="1"/>
    <col min="13319" max="13320" width="9.28515625" style="80" bestFit="1" customWidth="1"/>
    <col min="13321" max="13568" width="9.140625" style="80"/>
    <col min="13569" max="13569" width="35.28515625" style="80" customWidth="1"/>
    <col min="13570" max="13570" width="12" style="80" bestFit="1" customWidth="1"/>
    <col min="13571" max="13571" width="13.140625" style="80" customWidth="1"/>
    <col min="13572" max="13572" width="12.85546875" style="80" customWidth="1"/>
    <col min="13573" max="13573" width="12.140625" style="80" customWidth="1"/>
    <col min="13574" max="13574" width="12.5703125" style="80" bestFit="1" customWidth="1"/>
    <col min="13575" max="13576" width="9.28515625" style="80" bestFit="1" customWidth="1"/>
    <col min="13577" max="13824" width="9.140625" style="80"/>
    <col min="13825" max="13825" width="35.28515625" style="80" customWidth="1"/>
    <col min="13826" max="13826" width="12" style="80" bestFit="1" customWidth="1"/>
    <col min="13827" max="13827" width="13.140625" style="80" customWidth="1"/>
    <col min="13828" max="13828" width="12.85546875" style="80" customWidth="1"/>
    <col min="13829" max="13829" width="12.140625" style="80" customWidth="1"/>
    <col min="13830" max="13830" width="12.5703125" style="80" bestFit="1" customWidth="1"/>
    <col min="13831" max="13832" width="9.28515625" style="80" bestFit="1" customWidth="1"/>
    <col min="13833" max="14080" width="9.140625" style="80"/>
    <col min="14081" max="14081" width="35.28515625" style="80" customWidth="1"/>
    <col min="14082" max="14082" width="12" style="80" bestFit="1" customWidth="1"/>
    <col min="14083" max="14083" width="13.140625" style="80" customWidth="1"/>
    <col min="14084" max="14084" width="12.85546875" style="80" customWidth="1"/>
    <col min="14085" max="14085" width="12.140625" style="80" customWidth="1"/>
    <col min="14086" max="14086" width="12.5703125" style="80" bestFit="1" customWidth="1"/>
    <col min="14087" max="14088" width="9.28515625" style="80" bestFit="1" customWidth="1"/>
    <col min="14089" max="14336" width="9.140625" style="80"/>
    <col min="14337" max="14337" width="35.28515625" style="80" customWidth="1"/>
    <col min="14338" max="14338" width="12" style="80" bestFit="1" customWidth="1"/>
    <col min="14339" max="14339" width="13.140625" style="80" customWidth="1"/>
    <col min="14340" max="14340" width="12.85546875" style="80" customWidth="1"/>
    <col min="14341" max="14341" width="12.140625" style="80" customWidth="1"/>
    <col min="14342" max="14342" width="12.5703125" style="80" bestFit="1" customWidth="1"/>
    <col min="14343" max="14344" width="9.28515625" style="80" bestFit="1" customWidth="1"/>
    <col min="14345" max="14592" width="9.140625" style="80"/>
    <col min="14593" max="14593" width="35.28515625" style="80" customWidth="1"/>
    <col min="14594" max="14594" width="12" style="80" bestFit="1" customWidth="1"/>
    <col min="14595" max="14595" width="13.140625" style="80" customWidth="1"/>
    <col min="14596" max="14596" width="12.85546875" style="80" customWidth="1"/>
    <col min="14597" max="14597" width="12.140625" style="80" customWidth="1"/>
    <col min="14598" max="14598" width="12.5703125" style="80" bestFit="1" customWidth="1"/>
    <col min="14599" max="14600" width="9.28515625" style="80" bestFit="1" customWidth="1"/>
    <col min="14601" max="14848" width="9.140625" style="80"/>
    <col min="14849" max="14849" width="35.28515625" style="80" customWidth="1"/>
    <col min="14850" max="14850" width="12" style="80" bestFit="1" customWidth="1"/>
    <col min="14851" max="14851" width="13.140625" style="80" customWidth="1"/>
    <col min="14852" max="14852" width="12.85546875" style="80" customWidth="1"/>
    <col min="14853" max="14853" width="12.140625" style="80" customWidth="1"/>
    <col min="14854" max="14854" width="12.5703125" style="80" bestFit="1" customWidth="1"/>
    <col min="14855" max="14856" width="9.28515625" style="80" bestFit="1" customWidth="1"/>
    <col min="14857" max="15104" width="9.140625" style="80"/>
    <col min="15105" max="15105" width="35.28515625" style="80" customWidth="1"/>
    <col min="15106" max="15106" width="12" style="80" bestFit="1" customWidth="1"/>
    <col min="15107" max="15107" width="13.140625" style="80" customWidth="1"/>
    <col min="15108" max="15108" width="12.85546875" style="80" customWidth="1"/>
    <col min="15109" max="15109" width="12.140625" style="80" customWidth="1"/>
    <col min="15110" max="15110" width="12.5703125" style="80" bestFit="1" customWidth="1"/>
    <col min="15111" max="15112" width="9.28515625" style="80" bestFit="1" customWidth="1"/>
    <col min="15113" max="15360" width="9.140625" style="80"/>
    <col min="15361" max="15361" width="35.28515625" style="80" customWidth="1"/>
    <col min="15362" max="15362" width="12" style="80" bestFit="1" customWidth="1"/>
    <col min="15363" max="15363" width="13.140625" style="80" customWidth="1"/>
    <col min="15364" max="15364" width="12.85546875" style="80" customWidth="1"/>
    <col min="15365" max="15365" width="12.140625" style="80" customWidth="1"/>
    <col min="15366" max="15366" width="12.5703125" style="80" bestFit="1" customWidth="1"/>
    <col min="15367" max="15368" width="9.28515625" style="80" bestFit="1" customWidth="1"/>
    <col min="15369" max="15616" width="9.140625" style="80"/>
    <col min="15617" max="15617" width="35.28515625" style="80" customWidth="1"/>
    <col min="15618" max="15618" width="12" style="80" bestFit="1" customWidth="1"/>
    <col min="15619" max="15619" width="13.140625" style="80" customWidth="1"/>
    <col min="15620" max="15620" width="12.85546875" style="80" customWidth="1"/>
    <col min="15621" max="15621" width="12.140625" style="80" customWidth="1"/>
    <col min="15622" max="15622" width="12.5703125" style="80" bestFit="1" customWidth="1"/>
    <col min="15623" max="15624" width="9.28515625" style="80" bestFit="1" customWidth="1"/>
    <col min="15625" max="15872" width="9.140625" style="80"/>
    <col min="15873" max="15873" width="35.28515625" style="80" customWidth="1"/>
    <col min="15874" max="15874" width="12" style="80" bestFit="1" customWidth="1"/>
    <col min="15875" max="15875" width="13.140625" style="80" customWidth="1"/>
    <col min="15876" max="15876" width="12.85546875" style="80" customWidth="1"/>
    <col min="15877" max="15877" width="12.140625" style="80" customWidth="1"/>
    <col min="15878" max="15878" width="12.5703125" style="80" bestFit="1" customWidth="1"/>
    <col min="15879" max="15880" width="9.28515625" style="80" bestFit="1" customWidth="1"/>
    <col min="15881" max="16128" width="9.140625" style="80"/>
    <col min="16129" max="16129" width="35.28515625" style="80" customWidth="1"/>
    <col min="16130" max="16130" width="12" style="80" bestFit="1" customWidth="1"/>
    <col min="16131" max="16131" width="13.140625" style="80" customWidth="1"/>
    <col min="16132" max="16132" width="12.85546875" style="80" customWidth="1"/>
    <col min="16133" max="16133" width="12.140625" style="80" customWidth="1"/>
    <col min="16134" max="16134" width="12.5703125" style="80" bestFit="1" customWidth="1"/>
    <col min="16135" max="16136" width="9.28515625" style="80" bestFit="1" customWidth="1"/>
    <col min="16137" max="16384" width="9.140625" style="80"/>
  </cols>
  <sheetData>
    <row r="1" spans="1:8">
      <c r="A1" s="1744" t="s">
        <v>124</v>
      </c>
      <c r="B1" s="1744"/>
      <c r="C1" s="1744"/>
      <c r="D1" s="1744"/>
      <c r="E1" s="1744"/>
      <c r="F1" s="1744"/>
      <c r="G1" s="1744"/>
      <c r="H1" s="1744"/>
    </row>
    <row r="2" spans="1:8" ht="15.75">
      <c r="A2" s="1745" t="s">
        <v>128</v>
      </c>
      <c r="B2" s="1745"/>
      <c r="C2" s="1745"/>
      <c r="D2" s="1745"/>
      <c r="E2" s="1745"/>
      <c r="F2" s="1745"/>
      <c r="G2" s="1745"/>
      <c r="H2" s="1745"/>
    </row>
    <row r="3" spans="1:8">
      <c r="A3" s="1746" t="s">
        <v>76</v>
      </c>
      <c r="B3" s="1746"/>
      <c r="C3" s="1746"/>
      <c r="D3" s="1746"/>
      <c r="E3" s="1746"/>
      <c r="F3" s="1746"/>
      <c r="G3" s="1746"/>
      <c r="H3" s="1746"/>
    </row>
    <row r="4" spans="1:8">
      <c r="A4" s="1747" t="s">
        <v>129</v>
      </c>
      <c r="B4" s="1747"/>
      <c r="C4" s="1747"/>
      <c r="D4" s="1747"/>
      <c r="E4" s="1747"/>
      <c r="F4" s="1747"/>
      <c r="G4" s="1747"/>
      <c r="H4" s="1747"/>
    </row>
    <row r="5" spans="1:8" ht="13.5" thickBot="1">
      <c r="A5" s="81"/>
      <c r="B5" s="1748"/>
      <c r="C5" s="1748"/>
      <c r="D5" s="1748"/>
      <c r="E5" s="81"/>
      <c r="F5" s="81"/>
      <c r="G5" s="1749" t="s">
        <v>77</v>
      </c>
      <c r="H5" s="1749"/>
    </row>
    <row r="6" spans="1:8" ht="13.5" customHeight="1" thickTop="1">
      <c r="A6" s="1750" t="s">
        <v>78</v>
      </c>
      <c r="B6" s="1752" t="s">
        <v>79</v>
      </c>
      <c r="C6" s="1753"/>
      <c r="D6" s="1753"/>
      <c r="E6" s="1753"/>
      <c r="F6" s="1753"/>
      <c r="G6" s="1754" t="s">
        <v>130</v>
      </c>
      <c r="H6" s="1755"/>
    </row>
    <row r="7" spans="1:8" ht="16.5" customHeight="1">
      <c r="A7" s="1751"/>
      <c r="B7" s="1758" t="s">
        <v>52</v>
      </c>
      <c r="C7" s="1759"/>
      <c r="D7" s="1760" t="s">
        <v>53</v>
      </c>
      <c r="E7" s="1759"/>
      <c r="F7" s="16" t="s">
        <v>80</v>
      </c>
      <c r="G7" s="1756"/>
      <c r="H7" s="1757"/>
    </row>
    <row r="8" spans="1:8" ht="15.75">
      <c r="A8" s="17"/>
      <c r="B8" s="18" t="s">
        <v>129</v>
      </c>
      <c r="C8" s="18" t="s">
        <v>81</v>
      </c>
      <c r="D8" s="18" t="str">
        <f>B8</f>
        <v>Seven Months</v>
      </c>
      <c r="E8" s="18" t="s">
        <v>121</v>
      </c>
      <c r="F8" s="18" t="str">
        <f>D8</f>
        <v>Seven Months</v>
      </c>
      <c r="G8" s="19" t="s">
        <v>53</v>
      </c>
      <c r="H8" s="20" t="s">
        <v>54</v>
      </c>
    </row>
    <row r="9" spans="1:8">
      <c r="A9" s="21" t="s">
        <v>82</v>
      </c>
      <c r="B9" s="22">
        <v>169648.541</v>
      </c>
      <c r="C9" s="22">
        <v>417327.5</v>
      </c>
      <c r="D9" s="22">
        <v>180529.8</v>
      </c>
      <c r="E9" s="22">
        <f>E10+E14+E18</f>
        <v>509213.9</v>
      </c>
      <c r="F9" s="22">
        <v>202719.5</v>
      </c>
      <c r="G9" s="23">
        <f>D9/B9*100-100</f>
        <v>6.4140009314904773</v>
      </c>
      <c r="H9" s="24">
        <f>F9/D9*100-100</f>
        <v>12.291433325689184</v>
      </c>
    </row>
    <row r="10" spans="1:8">
      <c r="A10" s="21" t="s">
        <v>83</v>
      </c>
      <c r="B10" s="25">
        <v>141105.56099999999</v>
      </c>
      <c r="C10" s="25">
        <v>296552.2</v>
      </c>
      <c r="D10" s="25">
        <v>137977.19999999998</v>
      </c>
      <c r="E10" s="25">
        <f>E11+E12+E13</f>
        <v>334881.5</v>
      </c>
      <c r="F10" s="25">
        <v>153456.1</v>
      </c>
      <c r="G10" s="23">
        <f t="shared" ref="G10:G49" si="0">D10/B10*100-100</f>
        <v>-2.2170359394978192</v>
      </c>
      <c r="H10" s="24">
        <f t="shared" ref="H10:H49" si="1">F10/D10*100-100</f>
        <v>11.218447685559667</v>
      </c>
    </row>
    <row r="11" spans="1:8">
      <c r="A11" s="26" t="s">
        <v>84</v>
      </c>
      <c r="B11" s="27">
        <v>129511.049</v>
      </c>
      <c r="C11" s="27">
        <v>268110.5</v>
      </c>
      <c r="D11" s="27">
        <v>131370.79999999999</v>
      </c>
      <c r="E11" s="27">
        <v>309169.3</v>
      </c>
      <c r="F11" s="27">
        <v>146572.4</v>
      </c>
      <c r="G11" s="28">
        <f t="shared" si="0"/>
        <v>1.4359786399382699</v>
      </c>
      <c r="H11" s="29">
        <f t="shared" si="1"/>
        <v>11.571521220849704</v>
      </c>
    </row>
    <row r="12" spans="1:8">
      <c r="A12" s="26" t="s">
        <v>85</v>
      </c>
      <c r="B12" s="27">
        <v>1863.0459999999998</v>
      </c>
      <c r="C12" s="27">
        <v>4209.5999999999995</v>
      </c>
      <c r="D12" s="27">
        <v>961</v>
      </c>
      <c r="E12" s="27">
        <v>3625.7</v>
      </c>
      <c r="F12" s="27">
        <v>1549.1000000000001</v>
      </c>
      <c r="G12" s="28">
        <f t="shared" si="0"/>
        <v>-48.417806108920544</v>
      </c>
      <c r="H12" s="29">
        <f t="shared" si="1"/>
        <v>61.196670135275753</v>
      </c>
    </row>
    <row r="13" spans="1:8">
      <c r="A13" s="26" t="s">
        <v>86</v>
      </c>
      <c r="B13" s="27">
        <v>9731.4660000000003</v>
      </c>
      <c r="C13" s="27">
        <v>24232.1</v>
      </c>
      <c r="D13" s="27">
        <v>5645.4</v>
      </c>
      <c r="E13" s="27">
        <f>19133.6+2952.9</f>
        <v>22086.5</v>
      </c>
      <c r="F13" s="27">
        <v>5334.6</v>
      </c>
      <c r="G13" s="28">
        <f t="shared" si="0"/>
        <v>-41.988185541623437</v>
      </c>
      <c r="H13" s="29">
        <f t="shared" si="1"/>
        <v>-5.5053672016154565</v>
      </c>
    </row>
    <row r="14" spans="1:8">
      <c r="A14" s="21" t="s">
        <v>87</v>
      </c>
      <c r="B14" s="25">
        <v>13112.695</v>
      </c>
      <c r="C14" s="25">
        <v>61360</v>
      </c>
      <c r="D14" s="25">
        <v>17927.300000000003</v>
      </c>
      <c r="E14" s="25">
        <f>E15+E16+E17</f>
        <v>81030.3</v>
      </c>
      <c r="F14" s="25">
        <v>17448.899999999998</v>
      </c>
      <c r="G14" s="23">
        <f t="shared" si="0"/>
        <v>36.71712794356921</v>
      </c>
      <c r="H14" s="24">
        <f t="shared" si="1"/>
        <v>-2.6685557780591864</v>
      </c>
    </row>
    <row r="15" spans="1:8">
      <c r="A15" s="26" t="s">
        <v>84</v>
      </c>
      <c r="B15" s="27">
        <v>10716.472</v>
      </c>
      <c r="C15" s="27">
        <v>48804</v>
      </c>
      <c r="D15" s="27">
        <v>14770.7</v>
      </c>
      <c r="E15" s="27">
        <v>68626</v>
      </c>
      <c r="F15" s="27">
        <v>14739.8</v>
      </c>
      <c r="G15" s="28">
        <f t="shared" si="0"/>
        <v>37.831741640345825</v>
      </c>
      <c r="H15" s="29">
        <f t="shared" si="1"/>
        <v>-0.20919793916334584</v>
      </c>
    </row>
    <row r="16" spans="1:8">
      <c r="A16" s="26" t="s">
        <v>85</v>
      </c>
      <c r="B16" s="27">
        <v>837.92</v>
      </c>
      <c r="C16" s="27">
        <v>5446.8</v>
      </c>
      <c r="D16" s="27">
        <v>1647.8999999999999</v>
      </c>
      <c r="E16" s="27">
        <f>6654.3+991.9</f>
        <v>7646.2</v>
      </c>
      <c r="F16" s="27">
        <v>1528.8</v>
      </c>
      <c r="G16" s="28">
        <f t="shared" si="0"/>
        <v>96.66555279740308</v>
      </c>
      <c r="H16" s="29">
        <f t="shared" si="1"/>
        <v>-7.2273803022028034</v>
      </c>
    </row>
    <row r="17" spans="1:8">
      <c r="A17" s="26" t="s">
        <v>86</v>
      </c>
      <c r="B17" s="27">
        <v>1558.3029999999999</v>
      </c>
      <c r="C17" s="27">
        <v>7109.2</v>
      </c>
      <c r="D17" s="27">
        <v>1508.7</v>
      </c>
      <c r="E17" s="27">
        <f>3953.2+804.9</f>
        <v>4758.0999999999995</v>
      </c>
      <c r="F17" s="27">
        <v>1180.3</v>
      </c>
      <c r="G17" s="28">
        <f t="shared" si="0"/>
        <v>-3.1831421745321649</v>
      </c>
      <c r="H17" s="29">
        <f t="shared" si="1"/>
        <v>-21.767084244713999</v>
      </c>
    </row>
    <row r="18" spans="1:8">
      <c r="A18" s="30" t="s">
        <v>88</v>
      </c>
      <c r="B18" s="25">
        <v>15430.285</v>
      </c>
      <c r="C18" s="25">
        <v>59415.3</v>
      </c>
      <c r="D18" s="25">
        <v>24625.300000000003</v>
      </c>
      <c r="E18" s="25">
        <f>E19+E20+E21</f>
        <v>93302.1</v>
      </c>
      <c r="F18" s="25">
        <v>31814.5</v>
      </c>
      <c r="G18" s="28">
        <f t="shared" si="0"/>
        <v>59.590701014271616</v>
      </c>
      <c r="H18" s="29">
        <f t="shared" si="1"/>
        <v>29.194365144790112</v>
      </c>
    </row>
    <row r="19" spans="1:8">
      <c r="A19" s="26" t="s">
        <v>84</v>
      </c>
      <c r="B19" s="27">
        <v>15296.951999999999</v>
      </c>
      <c r="C19" s="31">
        <v>57937.4</v>
      </c>
      <c r="D19" s="27">
        <v>24165.4</v>
      </c>
      <c r="E19" s="27">
        <v>87750.5</v>
      </c>
      <c r="F19" s="27">
        <v>31221.7</v>
      </c>
      <c r="G19" s="28">
        <f t="shared" si="0"/>
        <v>57.975261999906934</v>
      </c>
      <c r="H19" s="29">
        <f t="shared" si="1"/>
        <v>29.200013242073368</v>
      </c>
    </row>
    <row r="20" spans="1:8">
      <c r="A20" s="26" t="s">
        <v>85</v>
      </c>
      <c r="B20" s="27">
        <v>0</v>
      </c>
      <c r="C20" s="27">
        <v>319.3</v>
      </c>
      <c r="D20" s="27">
        <v>212.9</v>
      </c>
      <c r="E20" s="27">
        <f>3051.6+1000</f>
        <v>4051.6</v>
      </c>
      <c r="F20" s="27">
        <v>592.79999999999995</v>
      </c>
      <c r="G20" s="79" t="s">
        <v>120</v>
      </c>
      <c r="H20" s="24" t="s">
        <v>120</v>
      </c>
    </row>
    <row r="21" spans="1:8">
      <c r="A21" s="32" t="s">
        <v>86</v>
      </c>
      <c r="B21" s="33">
        <v>133.333</v>
      </c>
      <c r="C21" s="33">
        <v>1158.5999999999999</v>
      </c>
      <c r="D21" s="33">
        <v>247</v>
      </c>
      <c r="E21" s="33">
        <f>500+1000</f>
        <v>1500</v>
      </c>
      <c r="F21" s="33">
        <v>0</v>
      </c>
      <c r="G21" s="34" t="s">
        <v>120</v>
      </c>
      <c r="H21" s="35" t="s">
        <v>120</v>
      </c>
    </row>
    <row r="22" spans="1:8">
      <c r="A22" s="36" t="s">
        <v>89</v>
      </c>
      <c r="B22" s="37">
        <v>138.39999999999998</v>
      </c>
      <c r="C22" s="37">
        <v>138.39999999999998</v>
      </c>
      <c r="D22" s="38">
        <v>0</v>
      </c>
      <c r="E22" s="38">
        <v>0</v>
      </c>
      <c r="F22" s="38">
        <v>0</v>
      </c>
      <c r="G22" s="23">
        <f t="shared" si="0"/>
        <v>-100</v>
      </c>
      <c r="H22" s="29" t="s">
        <v>120</v>
      </c>
    </row>
    <row r="23" spans="1:8">
      <c r="A23" s="39" t="s">
        <v>90</v>
      </c>
      <c r="B23" s="27">
        <v>9.1999999999999993</v>
      </c>
      <c r="C23" s="40">
        <v>9.2000000000000011</v>
      </c>
      <c r="D23" s="41">
        <v>0</v>
      </c>
      <c r="E23" s="41">
        <v>0</v>
      </c>
      <c r="F23" s="41">
        <v>0</v>
      </c>
      <c r="G23" s="28">
        <f t="shared" si="0"/>
        <v>-100</v>
      </c>
      <c r="H23" s="42" t="s">
        <v>120</v>
      </c>
    </row>
    <row r="24" spans="1:8">
      <c r="A24" s="39" t="s">
        <v>91</v>
      </c>
      <c r="B24" s="27">
        <v>129.19999999999999</v>
      </c>
      <c r="C24" s="40">
        <v>129.19999999999999</v>
      </c>
      <c r="D24" s="41">
        <v>0</v>
      </c>
      <c r="E24" s="41">
        <v>0</v>
      </c>
      <c r="F24" s="41">
        <v>0</v>
      </c>
      <c r="G24" s="28">
        <f t="shared" si="0"/>
        <v>-100</v>
      </c>
      <c r="H24" s="42" t="s">
        <v>120</v>
      </c>
    </row>
    <row r="25" spans="1:8" ht="13.5" thickBot="1">
      <c r="A25" s="43" t="s">
        <v>92</v>
      </c>
      <c r="B25" s="33">
        <v>0</v>
      </c>
      <c r="C25" s="40">
        <v>0</v>
      </c>
      <c r="D25" s="44">
        <v>0</v>
      </c>
      <c r="E25" s="44">
        <v>0</v>
      </c>
      <c r="F25" s="44">
        <v>0</v>
      </c>
      <c r="G25" s="28" t="s">
        <v>120</v>
      </c>
      <c r="H25" s="45" t="s">
        <v>120</v>
      </c>
    </row>
    <row r="26" spans="1:8" ht="13.5" thickBot="1">
      <c r="A26" s="46" t="s">
        <v>93</v>
      </c>
      <c r="B26" s="47">
        <v>169786.94099999999</v>
      </c>
      <c r="C26" s="47">
        <v>417465.9</v>
      </c>
      <c r="D26" s="47">
        <v>180529.8</v>
      </c>
      <c r="E26" s="47">
        <f>E18+E14+E10</f>
        <v>509213.9</v>
      </c>
      <c r="F26" s="47">
        <v>202719.5</v>
      </c>
      <c r="G26" s="48">
        <f t="shared" si="0"/>
        <v>6.3272587024228102</v>
      </c>
      <c r="H26" s="49">
        <f t="shared" si="1"/>
        <v>12.291433325689184</v>
      </c>
    </row>
    <row r="27" spans="1:8" ht="13.5" thickBot="1">
      <c r="A27" s="46" t="s">
        <v>94</v>
      </c>
      <c r="B27" s="50">
        <v>219459.12466440003</v>
      </c>
      <c r="C27" s="50">
        <v>403715</v>
      </c>
      <c r="D27" s="50">
        <v>245778.59999999998</v>
      </c>
      <c r="E27" s="50">
        <v>461340.60000000003</v>
      </c>
      <c r="F27" s="50">
        <v>224697.3</v>
      </c>
      <c r="G27" s="48">
        <f t="shared" si="0"/>
        <v>11.992882672729181</v>
      </c>
      <c r="H27" s="49">
        <f t="shared" si="1"/>
        <v>-8.5773537647297076</v>
      </c>
    </row>
    <row r="28" spans="1:8">
      <c r="A28" s="39" t="s">
        <v>95</v>
      </c>
      <c r="B28" s="51">
        <v>212295.72447130003</v>
      </c>
      <c r="C28" s="51">
        <v>393560.30000000005</v>
      </c>
      <c r="D28" s="51">
        <v>230851.19999999998</v>
      </c>
      <c r="E28" s="51">
        <f>E29+E30</f>
        <v>434795.19999999995</v>
      </c>
      <c r="F28" s="51">
        <v>215999</v>
      </c>
      <c r="G28" s="23">
        <f t="shared" si="0"/>
        <v>8.740390591902127</v>
      </c>
      <c r="H28" s="24">
        <f t="shared" si="1"/>
        <v>-6.4336680944261815</v>
      </c>
    </row>
    <row r="29" spans="1:8">
      <c r="A29" s="52" t="s">
        <v>96</v>
      </c>
      <c r="B29" s="53">
        <v>188907.77231300002</v>
      </c>
      <c r="C29" s="54">
        <v>356619.60000000003</v>
      </c>
      <c r="D29" s="53">
        <v>215537.3</v>
      </c>
      <c r="E29" s="53">
        <v>405846.6</v>
      </c>
      <c r="F29" s="53">
        <v>193478</v>
      </c>
      <c r="G29" s="55">
        <f t="shared" si="0"/>
        <v>14.096575996289701</v>
      </c>
      <c r="H29" s="56">
        <f t="shared" si="1"/>
        <v>-10.234562648785158</v>
      </c>
    </row>
    <row r="30" spans="1:8">
      <c r="A30" s="52" t="s">
        <v>97</v>
      </c>
      <c r="B30" s="53">
        <v>23387.952158300002</v>
      </c>
      <c r="C30" s="54">
        <v>36940.699999999997</v>
      </c>
      <c r="D30" s="53">
        <v>15313.9</v>
      </c>
      <c r="E30" s="53">
        <v>28948.6</v>
      </c>
      <c r="F30" s="53">
        <v>22521.000000000004</v>
      </c>
      <c r="G30" s="55">
        <f t="shared" si="0"/>
        <v>-34.522270712934784</v>
      </c>
      <c r="H30" s="56">
        <f t="shared" si="1"/>
        <v>47.062472655561322</v>
      </c>
    </row>
    <row r="31" spans="1:8">
      <c r="A31" s="39" t="s">
        <v>98</v>
      </c>
      <c r="B31" s="27">
        <v>1538.4225821999994</v>
      </c>
      <c r="C31" s="40">
        <v>8084.4</v>
      </c>
      <c r="D31" s="27">
        <v>6866</v>
      </c>
      <c r="E31" s="27">
        <v>11104.8</v>
      </c>
      <c r="F31" s="27">
        <v>3371.8000000000029</v>
      </c>
      <c r="G31" s="28">
        <f t="shared" si="0"/>
        <v>346.30130104963575</v>
      </c>
      <c r="H31" s="29">
        <f t="shared" si="1"/>
        <v>-50.89134867462856</v>
      </c>
    </row>
    <row r="32" spans="1:8">
      <c r="A32" s="39" t="s">
        <v>99</v>
      </c>
      <c r="B32" s="27">
        <v>-21.28340970000005</v>
      </c>
      <c r="C32" s="40">
        <v>-63.400000000000034</v>
      </c>
      <c r="D32" s="27">
        <v>-21.1</v>
      </c>
      <c r="E32" s="27">
        <v>-26.499999999999943</v>
      </c>
      <c r="F32" s="27">
        <v>135.59999999999997</v>
      </c>
      <c r="G32" s="28">
        <f t="shared" si="0"/>
        <v>-0.86174960960342162</v>
      </c>
      <c r="H32" s="29">
        <f t="shared" si="1"/>
        <v>-742.65402843601873</v>
      </c>
    </row>
    <row r="33" spans="1:8">
      <c r="A33" s="39" t="s">
        <v>100</v>
      </c>
      <c r="B33" s="27">
        <v>395.42507699999999</v>
      </c>
      <c r="C33" s="40">
        <v>-44.7</v>
      </c>
      <c r="D33" s="27">
        <v>637.70000000000005</v>
      </c>
      <c r="E33" s="27">
        <v>1129.5999999999999</v>
      </c>
      <c r="F33" s="27">
        <v>-370.5</v>
      </c>
      <c r="G33" s="28">
        <f t="shared" si="0"/>
        <v>61.269488733007222</v>
      </c>
      <c r="H33" s="29">
        <f t="shared" si="1"/>
        <v>-158.09941978986984</v>
      </c>
    </row>
    <row r="34" spans="1:8">
      <c r="A34" s="39" t="s">
        <v>101</v>
      </c>
      <c r="B34" s="27">
        <v>139.18091510000005</v>
      </c>
      <c r="C34" s="40">
        <v>136.60000000000002</v>
      </c>
      <c r="D34" s="27">
        <v>843.3</v>
      </c>
      <c r="E34" s="27">
        <v>832.9</v>
      </c>
      <c r="F34" s="27">
        <v>-160.40000000000009</v>
      </c>
      <c r="G34" s="28">
        <f t="shared" si="0"/>
        <v>505.9020372111346</v>
      </c>
      <c r="H34" s="29">
        <f t="shared" si="1"/>
        <v>-119.02051464484764</v>
      </c>
    </row>
    <row r="35" spans="1:8">
      <c r="A35" s="39" t="s">
        <v>102</v>
      </c>
      <c r="B35" s="27"/>
      <c r="C35" s="57">
        <v>0</v>
      </c>
      <c r="D35" s="27"/>
      <c r="E35" s="27">
        <v>10000</v>
      </c>
      <c r="F35" s="27">
        <v>0</v>
      </c>
      <c r="G35" s="28" t="s">
        <v>120</v>
      </c>
      <c r="H35" s="29" t="s">
        <v>120</v>
      </c>
    </row>
    <row r="36" spans="1:8" ht="13.5" thickBot="1">
      <c r="A36" s="39" t="s">
        <v>103</v>
      </c>
      <c r="B36" s="58">
        <v>5111.6550284999994</v>
      </c>
      <c r="C36" s="59">
        <v>2041.7999999999993</v>
      </c>
      <c r="D36" s="58">
        <v>6601.5</v>
      </c>
      <c r="E36" s="58">
        <v>5497.4</v>
      </c>
      <c r="F36" s="58">
        <v>5721.8000000000011</v>
      </c>
      <c r="G36" s="28">
        <f t="shared" si="0"/>
        <v>29.146039065496012</v>
      </c>
      <c r="H36" s="29">
        <f t="shared" si="1"/>
        <v>-13.325759297129423</v>
      </c>
    </row>
    <row r="37" spans="1:8" ht="13.5" thickBot="1">
      <c r="A37" s="60" t="s">
        <v>104</v>
      </c>
      <c r="B37" s="50">
        <v>49672.183664400043</v>
      </c>
      <c r="C37" s="50">
        <v>-13750.900000000023</v>
      </c>
      <c r="D37" s="50">
        <v>65248.799999999988</v>
      </c>
      <c r="E37" s="50">
        <v>-45880.5</v>
      </c>
      <c r="F37" s="50">
        <v>21977.799999999988</v>
      </c>
      <c r="G37" s="48">
        <f t="shared" si="0"/>
        <v>31.358831415264888</v>
      </c>
      <c r="H37" s="49">
        <f t="shared" si="1"/>
        <v>-66.316928433932901</v>
      </c>
    </row>
    <row r="38" spans="1:8" ht="13.5" thickBot="1">
      <c r="A38" s="60" t="s">
        <v>105</v>
      </c>
      <c r="B38" s="61">
        <v>-49672.1836644</v>
      </c>
      <c r="C38" s="61">
        <v>13750.904999999959</v>
      </c>
      <c r="D38" s="61">
        <v>-65248.800000000003</v>
      </c>
      <c r="E38" s="61">
        <v>45880.5</v>
      </c>
      <c r="F38" s="62">
        <v>-21977.8</v>
      </c>
      <c r="G38" s="48">
        <f t="shared" si="0"/>
        <v>31.358831415265001</v>
      </c>
      <c r="H38" s="49">
        <f t="shared" si="1"/>
        <v>-66.316928433932887</v>
      </c>
    </row>
    <row r="39" spans="1:8">
      <c r="A39" s="63" t="s">
        <v>106</v>
      </c>
      <c r="B39" s="51">
        <v>-61217.199664400003</v>
      </c>
      <c r="C39" s="64">
        <v>-1901.7950000000419</v>
      </c>
      <c r="D39" s="64">
        <v>-72281.100000000006</v>
      </c>
      <c r="E39" s="64">
        <v>32055.3</v>
      </c>
      <c r="F39" s="51">
        <v>-42542.5</v>
      </c>
      <c r="G39" s="28">
        <f t="shared" si="0"/>
        <v>18.073189228278366</v>
      </c>
      <c r="H39" s="29">
        <f t="shared" si="1"/>
        <v>-41.142982052016364</v>
      </c>
    </row>
    <row r="40" spans="1:8">
      <c r="A40" s="65" t="s">
        <v>107</v>
      </c>
      <c r="B40" s="27">
        <v>9932.7999999999993</v>
      </c>
      <c r="C40" s="40">
        <v>19982.805</v>
      </c>
      <c r="D40" s="27">
        <v>0</v>
      </c>
      <c r="E40" s="27">
        <v>42423.1</v>
      </c>
      <c r="F40" s="27">
        <v>0</v>
      </c>
      <c r="G40" s="66">
        <f t="shared" si="0"/>
        <v>-100</v>
      </c>
      <c r="H40" s="29" t="s">
        <v>120</v>
      </c>
    </row>
    <row r="41" spans="1:8">
      <c r="A41" s="26" t="s">
        <v>108</v>
      </c>
      <c r="B41" s="51">
        <v>0</v>
      </c>
      <c r="C41" s="64">
        <v>10000</v>
      </c>
      <c r="D41" s="51">
        <v>0</v>
      </c>
      <c r="E41" s="51">
        <v>10000</v>
      </c>
      <c r="F41" s="51">
        <v>0</v>
      </c>
      <c r="G41" s="66"/>
      <c r="H41" s="29" t="s">
        <v>120</v>
      </c>
    </row>
    <row r="42" spans="1:8">
      <c r="A42" s="26" t="s">
        <v>109</v>
      </c>
      <c r="B42" s="51">
        <v>9000</v>
      </c>
      <c r="C42" s="64">
        <v>9000</v>
      </c>
      <c r="D42" s="51">
        <v>0</v>
      </c>
      <c r="E42" s="51">
        <v>30000</v>
      </c>
      <c r="F42" s="51">
        <v>0</v>
      </c>
      <c r="G42" s="66">
        <f t="shared" si="0"/>
        <v>-100</v>
      </c>
      <c r="H42" s="29" t="s">
        <v>120</v>
      </c>
    </row>
    <row r="43" spans="1:8">
      <c r="A43" s="26" t="s">
        <v>110</v>
      </c>
      <c r="B43" s="51">
        <v>906.4</v>
      </c>
      <c r="C43" s="64">
        <v>906.4</v>
      </c>
      <c r="D43" s="51">
        <v>0</v>
      </c>
      <c r="E43" s="51">
        <v>0</v>
      </c>
      <c r="F43" s="51">
        <v>0</v>
      </c>
      <c r="G43" s="66" t="s">
        <v>120</v>
      </c>
      <c r="H43" s="29" t="s">
        <v>120</v>
      </c>
    </row>
    <row r="44" spans="1:8">
      <c r="A44" s="26" t="s">
        <v>111</v>
      </c>
      <c r="B44" s="51">
        <v>0</v>
      </c>
      <c r="C44" s="64">
        <v>0</v>
      </c>
      <c r="D44" s="51">
        <v>0</v>
      </c>
      <c r="E44" s="51">
        <v>2339.4</v>
      </c>
      <c r="F44" s="51">
        <v>0</v>
      </c>
      <c r="G44" s="66" t="s">
        <v>120</v>
      </c>
      <c r="H44" s="29" t="s">
        <v>120</v>
      </c>
    </row>
    <row r="45" spans="1:8">
      <c r="A45" s="26" t="s">
        <v>112</v>
      </c>
      <c r="B45" s="67">
        <v>26.405000000000001</v>
      </c>
      <c r="C45" s="68">
        <v>76.405000000000001</v>
      </c>
      <c r="D45" s="69">
        <v>0</v>
      </c>
      <c r="E45" s="69">
        <v>83.7</v>
      </c>
      <c r="F45" s="51">
        <v>0</v>
      </c>
      <c r="G45" s="66" t="s">
        <v>120</v>
      </c>
      <c r="H45" s="29" t="s">
        <v>120</v>
      </c>
    </row>
    <row r="46" spans="1:8" ht="15.75">
      <c r="A46" s="65" t="s">
        <v>113</v>
      </c>
      <c r="B46" s="51">
        <v>-71712.199664400003</v>
      </c>
      <c r="C46" s="64">
        <v>-23316.300000000043</v>
      </c>
      <c r="D46" s="51">
        <v>-72294.5</v>
      </c>
      <c r="E46" s="51">
        <v>-10312.299999999996</v>
      </c>
      <c r="F46" s="51">
        <v>-42384.3</v>
      </c>
      <c r="G46" s="70">
        <f t="shared" si="0"/>
        <v>0.81199619914751509</v>
      </c>
      <c r="H46" s="29">
        <f t="shared" si="1"/>
        <v>-41.37271853322175</v>
      </c>
    </row>
    <row r="47" spans="1:8" ht="15">
      <c r="A47" s="71" t="s">
        <v>114</v>
      </c>
      <c r="B47" s="51">
        <v>562.20000000000073</v>
      </c>
      <c r="C47" s="64">
        <v>1431.7000000000007</v>
      </c>
      <c r="D47" s="51">
        <v>13.4</v>
      </c>
      <c r="E47" s="51">
        <v>-55.5</v>
      </c>
      <c r="F47" s="51">
        <v>-158.19999999999999</v>
      </c>
      <c r="G47" s="66" t="s">
        <v>120</v>
      </c>
      <c r="H47" s="29" t="s">
        <v>120</v>
      </c>
    </row>
    <row r="48" spans="1:8">
      <c r="A48" s="63" t="s">
        <v>115</v>
      </c>
      <c r="B48" s="51">
        <v>236.3</v>
      </c>
      <c r="C48" s="64">
        <v>569.79999999999995</v>
      </c>
      <c r="D48" s="51">
        <v>886.5</v>
      </c>
      <c r="E48" s="51">
        <v>11224</v>
      </c>
      <c r="F48" s="51">
        <v>304.5</v>
      </c>
      <c r="G48" s="70">
        <f t="shared" si="0"/>
        <v>275.15869657215404</v>
      </c>
      <c r="H48" s="29">
        <f t="shared" si="1"/>
        <v>-65.651438240270721</v>
      </c>
    </row>
    <row r="49" spans="1:8" ht="13.5" thickBot="1">
      <c r="A49" s="72" t="s">
        <v>116</v>
      </c>
      <c r="B49" s="73">
        <v>11308.716</v>
      </c>
      <c r="C49" s="74">
        <v>15082.900000000001</v>
      </c>
      <c r="D49" s="73">
        <v>6145.8</v>
      </c>
      <c r="E49" s="73">
        <v>2601.1999999999989</v>
      </c>
      <c r="F49" s="73">
        <v>20260.2</v>
      </c>
      <c r="G49" s="75">
        <f t="shared" si="0"/>
        <v>-45.654307703898475</v>
      </c>
      <c r="H49" s="76">
        <f t="shared" si="1"/>
        <v>229.65927950795668</v>
      </c>
    </row>
    <row r="50" spans="1:8" ht="33.75" customHeight="1" thickTop="1">
      <c r="A50" s="1743" t="s">
        <v>131</v>
      </c>
      <c r="B50" s="1743"/>
      <c r="C50" s="1743"/>
      <c r="D50" s="1743"/>
      <c r="E50" s="1743"/>
      <c r="F50" s="1743"/>
      <c r="G50" s="1743"/>
      <c r="H50" s="1743"/>
    </row>
    <row r="51" spans="1:8">
      <c r="A51" s="1761" t="s">
        <v>117</v>
      </c>
      <c r="B51" s="1761"/>
      <c r="C51" s="1761"/>
      <c r="D51" s="1761"/>
      <c r="E51" s="1761"/>
      <c r="F51" s="1761"/>
      <c r="G51" s="1761"/>
      <c r="H51" s="1761"/>
    </row>
    <row r="52" spans="1:8">
      <c r="A52" s="1762" t="s">
        <v>118</v>
      </c>
      <c r="B52" s="1762"/>
      <c r="C52" s="1762"/>
      <c r="D52" s="1762"/>
      <c r="E52" s="1762"/>
      <c r="F52" s="1762"/>
      <c r="G52" s="1762"/>
      <c r="H52" s="1762"/>
    </row>
    <row r="53" spans="1:8">
      <c r="A53" s="1763" t="s">
        <v>119</v>
      </c>
      <c r="B53" s="1763"/>
      <c r="C53" s="1763"/>
      <c r="D53" s="1763"/>
      <c r="E53" s="1763"/>
      <c r="F53" s="1763"/>
      <c r="G53" s="1763"/>
      <c r="H53" s="1763"/>
    </row>
    <row r="54" spans="1:8">
      <c r="A54" s="1764" t="s">
        <v>123</v>
      </c>
      <c r="B54" s="1764"/>
      <c r="C54" s="1764"/>
      <c r="D54" s="1764"/>
      <c r="E54" s="1764"/>
      <c r="F54" s="1764"/>
      <c r="G54" s="1764"/>
      <c r="H54" s="1764"/>
    </row>
    <row r="55" spans="1:8">
      <c r="A55" s="1764" t="s">
        <v>122</v>
      </c>
      <c r="B55" s="1764"/>
      <c r="C55" s="1764"/>
      <c r="D55" s="1764"/>
      <c r="E55" s="1764"/>
      <c r="F55" s="1764"/>
      <c r="G55" s="1764"/>
      <c r="H55" s="1764"/>
    </row>
  </sheetData>
  <mergeCells count="17">
    <mergeCell ref="A51:H51"/>
    <mergeCell ref="A52:H52"/>
    <mergeCell ref="A53:H53"/>
    <mergeCell ref="A54:H54"/>
    <mergeCell ref="A55:H55"/>
    <mergeCell ref="A50:H50"/>
    <mergeCell ref="A1:H1"/>
    <mergeCell ref="A2:H2"/>
    <mergeCell ref="A3:H3"/>
    <mergeCell ref="A4:H4"/>
    <mergeCell ref="B5:D5"/>
    <mergeCell ref="G5:H5"/>
    <mergeCell ref="A6:A7"/>
    <mergeCell ref="B6:F6"/>
    <mergeCell ref="G6:H7"/>
    <mergeCell ref="B7:C7"/>
    <mergeCell ref="D7:E7"/>
  </mergeCells>
  <pageMargins left="0.7" right="0.7" top="0.75" bottom="0.75" header="0.3" footer="0.3"/>
  <pageSetup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6"/>
  <sheetViews>
    <sheetView workbookViewId="0">
      <selection activeCell="A2" sqref="A2:H2"/>
    </sheetView>
  </sheetViews>
  <sheetFormatPr defaultRowHeight="12.75"/>
  <cols>
    <col min="1" max="1" width="5.5703125" style="14" bestFit="1" customWidth="1"/>
    <col min="2" max="2" width="34.5703125" style="14" customWidth="1"/>
    <col min="3" max="3" width="11.7109375" style="128" customWidth="1"/>
    <col min="4" max="4" width="10" style="129" customWidth="1"/>
    <col min="5" max="5" width="12.28515625" style="129" customWidth="1"/>
    <col min="6" max="6" width="12.140625" style="128" customWidth="1"/>
    <col min="7" max="7" width="9.28515625" style="14" customWidth="1"/>
    <col min="8" max="8" width="8.5703125" style="14" customWidth="1"/>
    <col min="9" max="9" width="10" style="130" customWidth="1"/>
    <col min="10" max="256" width="9.140625" style="14"/>
    <col min="257" max="257" width="5.5703125" style="14" bestFit="1" customWidth="1"/>
    <col min="258" max="258" width="34.5703125" style="14" customWidth="1"/>
    <col min="259" max="259" width="11.7109375" style="14" customWidth="1"/>
    <col min="260" max="260" width="10" style="14" customWidth="1"/>
    <col min="261" max="261" width="12.28515625" style="14" customWidth="1"/>
    <col min="262" max="262" width="12.140625" style="14" customWidth="1"/>
    <col min="263" max="263" width="9.28515625" style="14" customWidth="1"/>
    <col min="264" max="264" width="8.5703125" style="14" customWidth="1"/>
    <col min="265" max="265" width="10" style="14" customWidth="1"/>
    <col min="266" max="512" width="9.140625" style="14"/>
    <col min="513" max="513" width="5.5703125" style="14" bestFit="1" customWidth="1"/>
    <col min="514" max="514" width="34.5703125" style="14" customWidth="1"/>
    <col min="515" max="515" width="11.7109375" style="14" customWidth="1"/>
    <col min="516" max="516" width="10" style="14" customWidth="1"/>
    <col min="517" max="517" width="12.28515625" style="14" customWidth="1"/>
    <col min="518" max="518" width="12.140625" style="14" customWidth="1"/>
    <col min="519" max="519" width="9.28515625" style="14" customWidth="1"/>
    <col min="520" max="520" width="8.5703125" style="14" customWidth="1"/>
    <col min="521" max="521" width="10" style="14" customWidth="1"/>
    <col min="522" max="768" width="9.140625" style="14"/>
    <col min="769" max="769" width="5.5703125" style="14" bestFit="1" customWidth="1"/>
    <col min="770" max="770" width="34.5703125" style="14" customWidth="1"/>
    <col min="771" max="771" width="11.7109375" style="14" customWidth="1"/>
    <col min="772" max="772" width="10" style="14" customWidth="1"/>
    <col min="773" max="773" width="12.28515625" style="14" customWidth="1"/>
    <col min="774" max="774" width="12.140625" style="14" customWidth="1"/>
    <col min="775" max="775" width="9.28515625" style="14" customWidth="1"/>
    <col min="776" max="776" width="8.5703125" style="14" customWidth="1"/>
    <col min="777" max="777" width="10" style="14" customWidth="1"/>
    <col min="778" max="1024" width="9.140625" style="14"/>
    <col min="1025" max="1025" width="5.5703125" style="14" bestFit="1" customWidth="1"/>
    <col min="1026" max="1026" width="34.5703125" style="14" customWidth="1"/>
    <col min="1027" max="1027" width="11.7109375" style="14" customWidth="1"/>
    <col min="1028" max="1028" width="10" style="14" customWidth="1"/>
    <col min="1029" max="1029" width="12.28515625" style="14" customWidth="1"/>
    <col min="1030" max="1030" width="12.140625" style="14" customWidth="1"/>
    <col min="1031" max="1031" width="9.28515625" style="14" customWidth="1"/>
    <col min="1032" max="1032" width="8.5703125" style="14" customWidth="1"/>
    <col min="1033" max="1033" width="10" style="14" customWidth="1"/>
    <col min="1034" max="1280" width="9.140625" style="14"/>
    <col min="1281" max="1281" width="5.5703125" style="14" bestFit="1" customWidth="1"/>
    <col min="1282" max="1282" width="34.5703125" style="14" customWidth="1"/>
    <col min="1283" max="1283" width="11.7109375" style="14" customWidth="1"/>
    <col min="1284" max="1284" width="10" style="14" customWidth="1"/>
    <col min="1285" max="1285" width="12.28515625" style="14" customWidth="1"/>
    <col min="1286" max="1286" width="12.140625" style="14" customWidth="1"/>
    <col min="1287" max="1287" width="9.28515625" style="14" customWidth="1"/>
    <col min="1288" max="1288" width="8.5703125" style="14" customWidth="1"/>
    <col min="1289" max="1289" width="10" style="14" customWidth="1"/>
    <col min="1290" max="1536" width="9.140625" style="14"/>
    <col min="1537" max="1537" width="5.5703125" style="14" bestFit="1" customWidth="1"/>
    <col min="1538" max="1538" width="34.5703125" style="14" customWidth="1"/>
    <col min="1539" max="1539" width="11.7109375" style="14" customWidth="1"/>
    <col min="1540" max="1540" width="10" style="14" customWidth="1"/>
    <col min="1541" max="1541" width="12.28515625" style="14" customWidth="1"/>
    <col min="1542" max="1542" width="12.140625" style="14" customWidth="1"/>
    <col min="1543" max="1543" width="9.28515625" style="14" customWidth="1"/>
    <col min="1544" max="1544" width="8.5703125" style="14" customWidth="1"/>
    <col min="1545" max="1545" width="10" style="14" customWidth="1"/>
    <col min="1546" max="1792" width="9.140625" style="14"/>
    <col min="1793" max="1793" width="5.5703125" style="14" bestFit="1" customWidth="1"/>
    <col min="1794" max="1794" width="34.5703125" style="14" customWidth="1"/>
    <col min="1795" max="1795" width="11.7109375" style="14" customWidth="1"/>
    <col min="1796" max="1796" width="10" style="14" customWidth="1"/>
    <col min="1797" max="1797" width="12.28515625" style="14" customWidth="1"/>
    <col min="1798" max="1798" width="12.140625" style="14" customWidth="1"/>
    <col min="1799" max="1799" width="9.28515625" style="14" customWidth="1"/>
    <col min="1800" max="1800" width="8.5703125" style="14" customWidth="1"/>
    <col min="1801" max="1801" width="10" style="14" customWidth="1"/>
    <col min="1802" max="2048" width="9.140625" style="14"/>
    <col min="2049" max="2049" width="5.5703125" style="14" bestFit="1" customWidth="1"/>
    <col min="2050" max="2050" width="34.5703125" style="14" customWidth="1"/>
    <col min="2051" max="2051" width="11.7109375" style="14" customWidth="1"/>
    <col min="2052" max="2052" width="10" style="14" customWidth="1"/>
    <col min="2053" max="2053" width="12.28515625" style="14" customWidth="1"/>
    <col min="2054" max="2054" width="12.140625" style="14" customWidth="1"/>
    <col min="2055" max="2055" width="9.28515625" style="14" customWidth="1"/>
    <col min="2056" max="2056" width="8.5703125" style="14" customWidth="1"/>
    <col min="2057" max="2057" width="10" style="14" customWidth="1"/>
    <col min="2058" max="2304" width="9.140625" style="14"/>
    <col min="2305" max="2305" width="5.5703125" style="14" bestFit="1" customWidth="1"/>
    <col min="2306" max="2306" width="34.5703125" style="14" customWidth="1"/>
    <col min="2307" max="2307" width="11.7109375" style="14" customWidth="1"/>
    <col min="2308" max="2308" width="10" style="14" customWidth="1"/>
    <col min="2309" max="2309" width="12.28515625" style="14" customWidth="1"/>
    <col min="2310" max="2310" width="12.140625" style="14" customWidth="1"/>
    <col min="2311" max="2311" width="9.28515625" style="14" customWidth="1"/>
    <col min="2312" max="2312" width="8.5703125" style="14" customWidth="1"/>
    <col min="2313" max="2313" width="10" style="14" customWidth="1"/>
    <col min="2314" max="2560" width="9.140625" style="14"/>
    <col min="2561" max="2561" width="5.5703125" style="14" bestFit="1" customWidth="1"/>
    <col min="2562" max="2562" width="34.5703125" style="14" customWidth="1"/>
    <col min="2563" max="2563" width="11.7109375" style="14" customWidth="1"/>
    <col min="2564" max="2564" width="10" style="14" customWidth="1"/>
    <col min="2565" max="2565" width="12.28515625" style="14" customWidth="1"/>
    <col min="2566" max="2566" width="12.140625" style="14" customWidth="1"/>
    <col min="2567" max="2567" width="9.28515625" style="14" customWidth="1"/>
    <col min="2568" max="2568" width="8.5703125" style="14" customWidth="1"/>
    <col min="2569" max="2569" width="10" style="14" customWidth="1"/>
    <col min="2570" max="2816" width="9.140625" style="14"/>
    <col min="2817" max="2817" width="5.5703125" style="14" bestFit="1" customWidth="1"/>
    <col min="2818" max="2818" width="34.5703125" style="14" customWidth="1"/>
    <col min="2819" max="2819" width="11.7109375" style="14" customWidth="1"/>
    <col min="2820" max="2820" width="10" style="14" customWidth="1"/>
    <col min="2821" max="2821" width="12.28515625" style="14" customWidth="1"/>
    <col min="2822" max="2822" width="12.140625" style="14" customWidth="1"/>
    <col min="2823" max="2823" width="9.28515625" style="14" customWidth="1"/>
    <col min="2824" max="2824" width="8.5703125" style="14" customWidth="1"/>
    <col min="2825" max="2825" width="10" style="14" customWidth="1"/>
    <col min="2826" max="3072" width="9.140625" style="14"/>
    <col min="3073" max="3073" width="5.5703125" style="14" bestFit="1" customWidth="1"/>
    <col min="3074" max="3074" width="34.5703125" style="14" customWidth="1"/>
    <col min="3075" max="3075" width="11.7109375" style="14" customWidth="1"/>
    <col min="3076" max="3076" width="10" style="14" customWidth="1"/>
    <col min="3077" max="3077" width="12.28515625" style="14" customWidth="1"/>
    <col min="3078" max="3078" width="12.140625" style="14" customWidth="1"/>
    <col min="3079" max="3079" width="9.28515625" style="14" customWidth="1"/>
    <col min="3080" max="3080" width="8.5703125" style="14" customWidth="1"/>
    <col min="3081" max="3081" width="10" style="14" customWidth="1"/>
    <col min="3082" max="3328" width="9.140625" style="14"/>
    <col min="3329" max="3329" width="5.5703125" style="14" bestFit="1" customWidth="1"/>
    <col min="3330" max="3330" width="34.5703125" style="14" customWidth="1"/>
    <col min="3331" max="3331" width="11.7109375" style="14" customWidth="1"/>
    <col min="3332" max="3332" width="10" style="14" customWidth="1"/>
    <col min="3333" max="3333" width="12.28515625" style="14" customWidth="1"/>
    <col min="3334" max="3334" width="12.140625" style="14" customWidth="1"/>
    <col min="3335" max="3335" width="9.28515625" style="14" customWidth="1"/>
    <col min="3336" max="3336" width="8.5703125" style="14" customWidth="1"/>
    <col min="3337" max="3337" width="10" style="14" customWidth="1"/>
    <col min="3338" max="3584" width="9.140625" style="14"/>
    <col min="3585" max="3585" width="5.5703125" style="14" bestFit="1" customWidth="1"/>
    <col min="3586" max="3586" width="34.5703125" style="14" customWidth="1"/>
    <col min="3587" max="3587" width="11.7109375" style="14" customWidth="1"/>
    <col min="3588" max="3588" width="10" style="14" customWidth="1"/>
    <col min="3589" max="3589" width="12.28515625" style="14" customWidth="1"/>
    <col min="3590" max="3590" width="12.140625" style="14" customWidth="1"/>
    <col min="3591" max="3591" width="9.28515625" style="14" customWidth="1"/>
    <col min="3592" max="3592" width="8.5703125" style="14" customWidth="1"/>
    <col min="3593" max="3593" width="10" style="14" customWidth="1"/>
    <col min="3594" max="3840" width="9.140625" style="14"/>
    <col min="3841" max="3841" width="5.5703125" style="14" bestFit="1" customWidth="1"/>
    <col min="3842" max="3842" width="34.5703125" style="14" customWidth="1"/>
    <col min="3843" max="3843" width="11.7109375" style="14" customWidth="1"/>
    <col min="3844" max="3844" width="10" style="14" customWidth="1"/>
    <col min="3845" max="3845" width="12.28515625" style="14" customWidth="1"/>
    <col min="3846" max="3846" width="12.140625" style="14" customWidth="1"/>
    <col min="3847" max="3847" width="9.28515625" style="14" customWidth="1"/>
    <col min="3848" max="3848" width="8.5703125" style="14" customWidth="1"/>
    <col min="3849" max="3849" width="10" style="14" customWidth="1"/>
    <col min="3850" max="4096" width="9.140625" style="14"/>
    <col min="4097" max="4097" width="5.5703125" style="14" bestFit="1" customWidth="1"/>
    <col min="4098" max="4098" width="34.5703125" style="14" customWidth="1"/>
    <col min="4099" max="4099" width="11.7109375" style="14" customWidth="1"/>
    <col min="4100" max="4100" width="10" style="14" customWidth="1"/>
    <col min="4101" max="4101" width="12.28515625" style="14" customWidth="1"/>
    <col min="4102" max="4102" width="12.140625" style="14" customWidth="1"/>
    <col min="4103" max="4103" width="9.28515625" style="14" customWidth="1"/>
    <col min="4104" max="4104" width="8.5703125" style="14" customWidth="1"/>
    <col min="4105" max="4105" width="10" style="14" customWidth="1"/>
    <col min="4106" max="4352" width="9.140625" style="14"/>
    <col min="4353" max="4353" width="5.5703125" style="14" bestFit="1" customWidth="1"/>
    <col min="4354" max="4354" width="34.5703125" style="14" customWidth="1"/>
    <col min="4355" max="4355" width="11.7109375" style="14" customWidth="1"/>
    <col min="4356" max="4356" width="10" style="14" customWidth="1"/>
    <col min="4357" max="4357" width="12.28515625" style="14" customWidth="1"/>
    <col min="4358" max="4358" width="12.140625" style="14" customWidth="1"/>
    <col min="4359" max="4359" width="9.28515625" style="14" customWidth="1"/>
    <col min="4360" max="4360" width="8.5703125" style="14" customWidth="1"/>
    <col min="4361" max="4361" width="10" style="14" customWidth="1"/>
    <col min="4362" max="4608" width="9.140625" style="14"/>
    <col min="4609" max="4609" width="5.5703125" style="14" bestFit="1" customWidth="1"/>
    <col min="4610" max="4610" width="34.5703125" style="14" customWidth="1"/>
    <col min="4611" max="4611" width="11.7109375" style="14" customWidth="1"/>
    <col min="4612" max="4612" width="10" style="14" customWidth="1"/>
    <col min="4613" max="4613" width="12.28515625" style="14" customWidth="1"/>
    <col min="4614" max="4614" width="12.140625" style="14" customWidth="1"/>
    <col min="4615" max="4615" width="9.28515625" style="14" customWidth="1"/>
    <col min="4616" max="4616" width="8.5703125" style="14" customWidth="1"/>
    <col min="4617" max="4617" width="10" style="14" customWidth="1"/>
    <col min="4618" max="4864" width="9.140625" style="14"/>
    <col min="4865" max="4865" width="5.5703125" style="14" bestFit="1" customWidth="1"/>
    <col min="4866" max="4866" width="34.5703125" style="14" customWidth="1"/>
    <col min="4867" max="4867" width="11.7109375" style="14" customWidth="1"/>
    <col min="4868" max="4868" width="10" style="14" customWidth="1"/>
    <col min="4869" max="4869" width="12.28515625" style="14" customWidth="1"/>
    <col min="4870" max="4870" width="12.140625" style="14" customWidth="1"/>
    <col min="4871" max="4871" width="9.28515625" style="14" customWidth="1"/>
    <col min="4872" max="4872" width="8.5703125" style="14" customWidth="1"/>
    <col min="4873" max="4873" width="10" style="14" customWidth="1"/>
    <col min="4874" max="5120" width="9.140625" style="14"/>
    <col min="5121" max="5121" width="5.5703125" style="14" bestFit="1" customWidth="1"/>
    <col min="5122" max="5122" width="34.5703125" style="14" customWidth="1"/>
    <col min="5123" max="5123" width="11.7109375" style="14" customWidth="1"/>
    <col min="5124" max="5124" width="10" style="14" customWidth="1"/>
    <col min="5125" max="5125" width="12.28515625" style="14" customWidth="1"/>
    <col min="5126" max="5126" width="12.140625" style="14" customWidth="1"/>
    <col min="5127" max="5127" width="9.28515625" style="14" customWidth="1"/>
    <col min="5128" max="5128" width="8.5703125" style="14" customWidth="1"/>
    <col min="5129" max="5129" width="10" style="14" customWidth="1"/>
    <col min="5130" max="5376" width="9.140625" style="14"/>
    <col min="5377" max="5377" width="5.5703125" style="14" bestFit="1" customWidth="1"/>
    <col min="5378" max="5378" width="34.5703125" style="14" customWidth="1"/>
    <col min="5379" max="5379" width="11.7109375" style="14" customWidth="1"/>
    <col min="5380" max="5380" width="10" style="14" customWidth="1"/>
    <col min="5381" max="5381" width="12.28515625" style="14" customWidth="1"/>
    <col min="5382" max="5382" width="12.140625" style="14" customWidth="1"/>
    <col min="5383" max="5383" width="9.28515625" style="14" customWidth="1"/>
    <col min="5384" max="5384" width="8.5703125" style="14" customWidth="1"/>
    <col min="5385" max="5385" width="10" style="14" customWidth="1"/>
    <col min="5386" max="5632" width="9.140625" style="14"/>
    <col min="5633" max="5633" width="5.5703125" style="14" bestFit="1" customWidth="1"/>
    <col min="5634" max="5634" width="34.5703125" style="14" customWidth="1"/>
    <col min="5635" max="5635" width="11.7109375" style="14" customWidth="1"/>
    <col min="5636" max="5636" width="10" style="14" customWidth="1"/>
    <col min="5637" max="5637" width="12.28515625" style="14" customWidth="1"/>
    <col min="5638" max="5638" width="12.140625" style="14" customWidth="1"/>
    <col min="5639" max="5639" width="9.28515625" style="14" customWidth="1"/>
    <col min="5640" max="5640" width="8.5703125" style="14" customWidth="1"/>
    <col min="5641" max="5641" width="10" style="14" customWidth="1"/>
    <col min="5642" max="5888" width="9.140625" style="14"/>
    <col min="5889" max="5889" width="5.5703125" style="14" bestFit="1" customWidth="1"/>
    <col min="5890" max="5890" width="34.5703125" style="14" customWidth="1"/>
    <col min="5891" max="5891" width="11.7109375" style="14" customWidth="1"/>
    <col min="5892" max="5892" width="10" style="14" customWidth="1"/>
    <col min="5893" max="5893" width="12.28515625" style="14" customWidth="1"/>
    <col min="5894" max="5894" width="12.140625" style="14" customWidth="1"/>
    <col min="5895" max="5895" width="9.28515625" style="14" customWidth="1"/>
    <col min="5896" max="5896" width="8.5703125" style="14" customWidth="1"/>
    <col min="5897" max="5897" width="10" style="14" customWidth="1"/>
    <col min="5898" max="6144" width="9.140625" style="14"/>
    <col min="6145" max="6145" width="5.5703125" style="14" bestFit="1" customWidth="1"/>
    <col min="6146" max="6146" width="34.5703125" style="14" customWidth="1"/>
    <col min="6147" max="6147" width="11.7109375" style="14" customWidth="1"/>
    <col min="6148" max="6148" width="10" style="14" customWidth="1"/>
    <col min="6149" max="6149" width="12.28515625" style="14" customWidth="1"/>
    <col min="6150" max="6150" width="12.140625" style="14" customWidth="1"/>
    <col min="6151" max="6151" width="9.28515625" style="14" customWidth="1"/>
    <col min="6152" max="6152" width="8.5703125" style="14" customWidth="1"/>
    <col min="6153" max="6153" width="10" style="14" customWidth="1"/>
    <col min="6154" max="6400" width="9.140625" style="14"/>
    <col min="6401" max="6401" width="5.5703125" style="14" bestFit="1" customWidth="1"/>
    <col min="6402" max="6402" width="34.5703125" style="14" customWidth="1"/>
    <col min="6403" max="6403" width="11.7109375" style="14" customWidth="1"/>
    <col min="6404" max="6404" width="10" style="14" customWidth="1"/>
    <col min="6405" max="6405" width="12.28515625" style="14" customWidth="1"/>
    <col min="6406" max="6406" width="12.140625" style="14" customWidth="1"/>
    <col min="6407" max="6407" width="9.28515625" style="14" customWidth="1"/>
    <col min="6408" max="6408" width="8.5703125" style="14" customWidth="1"/>
    <col min="6409" max="6409" width="10" style="14" customWidth="1"/>
    <col min="6410" max="6656" width="9.140625" style="14"/>
    <col min="6657" max="6657" width="5.5703125" style="14" bestFit="1" customWidth="1"/>
    <col min="6658" max="6658" width="34.5703125" style="14" customWidth="1"/>
    <col min="6659" max="6659" width="11.7109375" style="14" customWidth="1"/>
    <col min="6660" max="6660" width="10" style="14" customWidth="1"/>
    <col min="6661" max="6661" width="12.28515625" style="14" customWidth="1"/>
    <col min="6662" max="6662" width="12.140625" style="14" customWidth="1"/>
    <col min="6663" max="6663" width="9.28515625" style="14" customWidth="1"/>
    <col min="6664" max="6664" width="8.5703125" style="14" customWidth="1"/>
    <col min="6665" max="6665" width="10" style="14" customWidth="1"/>
    <col min="6666" max="6912" width="9.140625" style="14"/>
    <col min="6913" max="6913" width="5.5703125" style="14" bestFit="1" customWidth="1"/>
    <col min="6914" max="6914" width="34.5703125" style="14" customWidth="1"/>
    <col min="6915" max="6915" width="11.7109375" style="14" customWidth="1"/>
    <col min="6916" max="6916" width="10" style="14" customWidth="1"/>
    <col min="6917" max="6917" width="12.28515625" style="14" customWidth="1"/>
    <col min="6918" max="6918" width="12.140625" style="14" customWidth="1"/>
    <col min="6919" max="6919" width="9.28515625" style="14" customWidth="1"/>
    <col min="6920" max="6920" width="8.5703125" style="14" customWidth="1"/>
    <col min="6921" max="6921" width="10" style="14" customWidth="1"/>
    <col min="6922" max="7168" width="9.140625" style="14"/>
    <col min="7169" max="7169" width="5.5703125" style="14" bestFit="1" customWidth="1"/>
    <col min="7170" max="7170" width="34.5703125" style="14" customWidth="1"/>
    <col min="7171" max="7171" width="11.7109375" style="14" customWidth="1"/>
    <col min="7172" max="7172" width="10" style="14" customWidth="1"/>
    <col min="7173" max="7173" width="12.28515625" style="14" customWidth="1"/>
    <col min="7174" max="7174" width="12.140625" style="14" customWidth="1"/>
    <col min="7175" max="7175" width="9.28515625" style="14" customWidth="1"/>
    <col min="7176" max="7176" width="8.5703125" style="14" customWidth="1"/>
    <col min="7177" max="7177" width="10" style="14" customWidth="1"/>
    <col min="7178" max="7424" width="9.140625" style="14"/>
    <col min="7425" max="7425" width="5.5703125" style="14" bestFit="1" customWidth="1"/>
    <col min="7426" max="7426" width="34.5703125" style="14" customWidth="1"/>
    <col min="7427" max="7427" width="11.7109375" style="14" customWidth="1"/>
    <col min="7428" max="7428" width="10" style="14" customWidth="1"/>
    <col min="7429" max="7429" width="12.28515625" style="14" customWidth="1"/>
    <col min="7430" max="7430" width="12.140625" style="14" customWidth="1"/>
    <col min="7431" max="7431" width="9.28515625" style="14" customWidth="1"/>
    <col min="7432" max="7432" width="8.5703125" style="14" customWidth="1"/>
    <col min="7433" max="7433" width="10" style="14" customWidth="1"/>
    <col min="7434" max="7680" width="9.140625" style="14"/>
    <col min="7681" max="7681" width="5.5703125" style="14" bestFit="1" customWidth="1"/>
    <col min="7682" max="7682" width="34.5703125" style="14" customWidth="1"/>
    <col min="7683" max="7683" width="11.7109375" style="14" customWidth="1"/>
    <col min="7684" max="7684" width="10" style="14" customWidth="1"/>
    <col min="7685" max="7685" width="12.28515625" style="14" customWidth="1"/>
    <col min="7686" max="7686" width="12.140625" style="14" customWidth="1"/>
    <col min="7687" max="7687" width="9.28515625" style="14" customWidth="1"/>
    <col min="7688" max="7688" width="8.5703125" style="14" customWidth="1"/>
    <col min="7689" max="7689" width="10" style="14" customWidth="1"/>
    <col min="7690" max="7936" width="9.140625" style="14"/>
    <col min="7937" max="7937" width="5.5703125" style="14" bestFit="1" customWidth="1"/>
    <col min="7938" max="7938" width="34.5703125" style="14" customWidth="1"/>
    <col min="7939" max="7939" width="11.7109375" style="14" customWidth="1"/>
    <col min="7940" max="7940" width="10" style="14" customWidth="1"/>
    <col min="7941" max="7941" width="12.28515625" style="14" customWidth="1"/>
    <col min="7942" max="7942" width="12.140625" style="14" customWidth="1"/>
    <col min="7943" max="7943" width="9.28515625" style="14" customWidth="1"/>
    <col min="7944" max="7944" width="8.5703125" style="14" customWidth="1"/>
    <col min="7945" max="7945" width="10" style="14" customWidth="1"/>
    <col min="7946" max="8192" width="9.140625" style="14"/>
    <col min="8193" max="8193" width="5.5703125" style="14" bestFit="1" customWidth="1"/>
    <col min="8194" max="8194" width="34.5703125" style="14" customWidth="1"/>
    <col min="8195" max="8195" width="11.7109375" style="14" customWidth="1"/>
    <col min="8196" max="8196" width="10" style="14" customWidth="1"/>
    <col min="8197" max="8197" width="12.28515625" style="14" customWidth="1"/>
    <col min="8198" max="8198" width="12.140625" style="14" customWidth="1"/>
    <col min="8199" max="8199" width="9.28515625" style="14" customWidth="1"/>
    <col min="8200" max="8200" width="8.5703125" style="14" customWidth="1"/>
    <col min="8201" max="8201" width="10" style="14" customWidth="1"/>
    <col min="8202" max="8448" width="9.140625" style="14"/>
    <col min="8449" max="8449" width="5.5703125" style="14" bestFit="1" customWidth="1"/>
    <col min="8450" max="8450" width="34.5703125" style="14" customWidth="1"/>
    <col min="8451" max="8451" width="11.7109375" style="14" customWidth="1"/>
    <col min="8452" max="8452" width="10" style="14" customWidth="1"/>
    <col min="8453" max="8453" width="12.28515625" style="14" customWidth="1"/>
    <col min="8454" max="8454" width="12.140625" style="14" customWidth="1"/>
    <col min="8455" max="8455" width="9.28515625" style="14" customWidth="1"/>
    <col min="8456" max="8456" width="8.5703125" style="14" customWidth="1"/>
    <col min="8457" max="8457" width="10" style="14" customWidth="1"/>
    <col min="8458" max="8704" width="9.140625" style="14"/>
    <col min="8705" max="8705" width="5.5703125" style="14" bestFit="1" customWidth="1"/>
    <col min="8706" max="8706" width="34.5703125" style="14" customWidth="1"/>
    <col min="8707" max="8707" width="11.7109375" style="14" customWidth="1"/>
    <col min="8708" max="8708" width="10" style="14" customWidth="1"/>
    <col min="8709" max="8709" width="12.28515625" style="14" customWidth="1"/>
    <col min="8710" max="8710" width="12.140625" style="14" customWidth="1"/>
    <col min="8711" max="8711" width="9.28515625" style="14" customWidth="1"/>
    <col min="8712" max="8712" width="8.5703125" style="14" customWidth="1"/>
    <col min="8713" max="8713" width="10" style="14" customWidth="1"/>
    <col min="8714" max="8960" width="9.140625" style="14"/>
    <col min="8961" max="8961" width="5.5703125" style="14" bestFit="1" customWidth="1"/>
    <col min="8962" max="8962" width="34.5703125" style="14" customWidth="1"/>
    <col min="8963" max="8963" width="11.7109375" style="14" customWidth="1"/>
    <col min="8964" max="8964" width="10" style="14" customWidth="1"/>
    <col min="8965" max="8965" width="12.28515625" style="14" customWidth="1"/>
    <col min="8966" max="8966" width="12.140625" style="14" customWidth="1"/>
    <col min="8967" max="8967" width="9.28515625" style="14" customWidth="1"/>
    <col min="8968" max="8968" width="8.5703125" style="14" customWidth="1"/>
    <col min="8969" max="8969" width="10" style="14" customWidth="1"/>
    <col min="8970" max="9216" width="9.140625" style="14"/>
    <col min="9217" max="9217" width="5.5703125" style="14" bestFit="1" customWidth="1"/>
    <col min="9218" max="9218" width="34.5703125" style="14" customWidth="1"/>
    <col min="9219" max="9219" width="11.7109375" style="14" customWidth="1"/>
    <col min="9220" max="9220" width="10" style="14" customWidth="1"/>
    <col min="9221" max="9221" width="12.28515625" style="14" customWidth="1"/>
    <col min="9222" max="9222" width="12.140625" style="14" customWidth="1"/>
    <col min="9223" max="9223" width="9.28515625" style="14" customWidth="1"/>
    <col min="9224" max="9224" width="8.5703125" style="14" customWidth="1"/>
    <col min="9225" max="9225" width="10" style="14" customWidth="1"/>
    <col min="9226" max="9472" width="9.140625" style="14"/>
    <col min="9473" max="9473" width="5.5703125" style="14" bestFit="1" customWidth="1"/>
    <col min="9474" max="9474" width="34.5703125" style="14" customWidth="1"/>
    <col min="9475" max="9475" width="11.7109375" style="14" customWidth="1"/>
    <col min="9476" max="9476" width="10" style="14" customWidth="1"/>
    <col min="9477" max="9477" width="12.28515625" style="14" customWidth="1"/>
    <col min="9478" max="9478" width="12.140625" style="14" customWidth="1"/>
    <col min="9479" max="9479" width="9.28515625" style="14" customWidth="1"/>
    <col min="9480" max="9480" width="8.5703125" style="14" customWidth="1"/>
    <col min="9481" max="9481" width="10" style="14" customWidth="1"/>
    <col min="9482" max="9728" width="9.140625" style="14"/>
    <col min="9729" max="9729" width="5.5703125" style="14" bestFit="1" customWidth="1"/>
    <col min="9730" max="9730" width="34.5703125" style="14" customWidth="1"/>
    <col min="9731" max="9731" width="11.7109375" style="14" customWidth="1"/>
    <col min="9732" max="9732" width="10" style="14" customWidth="1"/>
    <col min="9733" max="9733" width="12.28515625" style="14" customWidth="1"/>
    <col min="9734" max="9734" width="12.140625" style="14" customWidth="1"/>
    <col min="9735" max="9735" width="9.28515625" style="14" customWidth="1"/>
    <col min="9736" max="9736" width="8.5703125" style="14" customWidth="1"/>
    <col min="9737" max="9737" width="10" style="14" customWidth="1"/>
    <col min="9738" max="9984" width="9.140625" style="14"/>
    <col min="9985" max="9985" width="5.5703125" style="14" bestFit="1" customWidth="1"/>
    <col min="9986" max="9986" width="34.5703125" style="14" customWidth="1"/>
    <col min="9987" max="9987" width="11.7109375" style="14" customWidth="1"/>
    <col min="9988" max="9988" width="10" style="14" customWidth="1"/>
    <col min="9989" max="9989" width="12.28515625" style="14" customWidth="1"/>
    <col min="9990" max="9990" width="12.140625" style="14" customWidth="1"/>
    <col min="9991" max="9991" width="9.28515625" style="14" customWidth="1"/>
    <col min="9992" max="9992" width="8.5703125" style="14" customWidth="1"/>
    <col min="9993" max="9993" width="10" style="14" customWidth="1"/>
    <col min="9994" max="10240" width="9.140625" style="14"/>
    <col min="10241" max="10241" width="5.5703125" style="14" bestFit="1" customWidth="1"/>
    <col min="10242" max="10242" width="34.5703125" style="14" customWidth="1"/>
    <col min="10243" max="10243" width="11.7109375" style="14" customWidth="1"/>
    <col min="10244" max="10244" width="10" style="14" customWidth="1"/>
    <col min="10245" max="10245" width="12.28515625" style="14" customWidth="1"/>
    <col min="10246" max="10246" width="12.140625" style="14" customWidth="1"/>
    <col min="10247" max="10247" width="9.28515625" style="14" customWidth="1"/>
    <col min="10248" max="10248" width="8.5703125" style="14" customWidth="1"/>
    <col min="10249" max="10249" width="10" style="14" customWidth="1"/>
    <col min="10250" max="10496" width="9.140625" style="14"/>
    <col min="10497" max="10497" width="5.5703125" style="14" bestFit="1" customWidth="1"/>
    <col min="10498" max="10498" width="34.5703125" style="14" customWidth="1"/>
    <col min="10499" max="10499" width="11.7109375" style="14" customWidth="1"/>
    <col min="10500" max="10500" width="10" style="14" customWidth="1"/>
    <col min="10501" max="10501" width="12.28515625" style="14" customWidth="1"/>
    <col min="10502" max="10502" width="12.140625" style="14" customWidth="1"/>
    <col min="10503" max="10503" width="9.28515625" style="14" customWidth="1"/>
    <col min="10504" max="10504" width="8.5703125" style="14" customWidth="1"/>
    <col min="10505" max="10505" width="10" style="14" customWidth="1"/>
    <col min="10506" max="10752" width="9.140625" style="14"/>
    <col min="10753" max="10753" width="5.5703125" style="14" bestFit="1" customWidth="1"/>
    <col min="10754" max="10754" width="34.5703125" style="14" customWidth="1"/>
    <col min="10755" max="10755" width="11.7109375" style="14" customWidth="1"/>
    <col min="10756" max="10756" width="10" style="14" customWidth="1"/>
    <col min="10757" max="10757" width="12.28515625" style="14" customWidth="1"/>
    <col min="10758" max="10758" width="12.140625" style="14" customWidth="1"/>
    <col min="10759" max="10759" width="9.28515625" style="14" customWidth="1"/>
    <col min="10760" max="10760" width="8.5703125" style="14" customWidth="1"/>
    <col min="10761" max="10761" width="10" style="14" customWidth="1"/>
    <col min="10762" max="11008" width="9.140625" style="14"/>
    <col min="11009" max="11009" width="5.5703125" style="14" bestFit="1" customWidth="1"/>
    <col min="11010" max="11010" width="34.5703125" style="14" customWidth="1"/>
    <col min="11011" max="11011" width="11.7109375" style="14" customWidth="1"/>
    <col min="11012" max="11012" width="10" style="14" customWidth="1"/>
    <col min="11013" max="11013" width="12.28515625" style="14" customWidth="1"/>
    <col min="11014" max="11014" width="12.140625" style="14" customWidth="1"/>
    <col min="11015" max="11015" width="9.28515625" style="14" customWidth="1"/>
    <col min="11016" max="11016" width="8.5703125" style="14" customWidth="1"/>
    <col min="11017" max="11017" width="10" style="14" customWidth="1"/>
    <col min="11018" max="11264" width="9.140625" style="14"/>
    <col min="11265" max="11265" width="5.5703125" style="14" bestFit="1" customWidth="1"/>
    <col min="11266" max="11266" width="34.5703125" style="14" customWidth="1"/>
    <col min="11267" max="11267" width="11.7109375" style="14" customWidth="1"/>
    <col min="11268" max="11268" width="10" style="14" customWidth="1"/>
    <col min="11269" max="11269" width="12.28515625" style="14" customWidth="1"/>
    <col min="11270" max="11270" width="12.140625" style="14" customWidth="1"/>
    <col min="11271" max="11271" width="9.28515625" style="14" customWidth="1"/>
    <col min="11272" max="11272" width="8.5703125" style="14" customWidth="1"/>
    <col min="11273" max="11273" width="10" style="14" customWidth="1"/>
    <col min="11274" max="11520" width="9.140625" style="14"/>
    <col min="11521" max="11521" width="5.5703125" style="14" bestFit="1" customWidth="1"/>
    <col min="11522" max="11522" width="34.5703125" style="14" customWidth="1"/>
    <col min="11523" max="11523" width="11.7109375" style="14" customWidth="1"/>
    <col min="11524" max="11524" width="10" style="14" customWidth="1"/>
    <col min="11525" max="11525" width="12.28515625" style="14" customWidth="1"/>
    <col min="11526" max="11526" width="12.140625" style="14" customWidth="1"/>
    <col min="11527" max="11527" width="9.28515625" style="14" customWidth="1"/>
    <col min="11528" max="11528" width="8.5703125" style="14" customWidth="1"/>
    <col min="11529" max="11529" width="10" style="14" customWidth="1"/>
    <col min="11530" max="11776" width="9.140625" style="14"/>
    <col min="11777" max="11777" width="5.5703125" style="14" bestFit="1" customWidth="1"/>
    <col min="11778" max="11778" width="34.5703125" style="14" customWidth="1"/>
    <col min="11779" max="11779" width="11.7109375" style="14" customWidth="1"/>
    <col min="11780" max="11780" width="10" style="14" customWidth="1"/>
    <col min="11781" max="11781" width="12.28515625" style="14" customWidth="1"/>
    <col min="11782" max="11782" width="12.140625" style="14" customWidth="1"/>
    <col min="11783" max="11783" width="9.28515625" style="14" customWidth="1"/>
    <col min="11784" max="11784" width="8.5703125" style="14" customWidth="1"/>
    <col min="11785" max="11785" width="10" style="14" customWidth="1"/>
    <col min="11786" max="12032" width="9.140625" style="14"/>
    <col min="12033" max="12033" width="5.5703125" style="14" bestFit="1" customWidth="1"/>
    <col min="12034" max="12034" width="34.5703125" style="14" customWidth="1"/>
    <col min="12035" max="12035" width="11.7109375" style="14" customWidth="1"/>
    <col min="12036" max="12036" width="10" style="14" customWidth="1"/>
    <col min="12037" max="12037" width="12.28515625" style="14" customWidth="1"/>
    <col min="12038" max="12038" width="12.140625" style="14" customWidth="1"/>
    <col min="12039" max="12039" width="9.28515625" style="14" customWidth="1"/>
    <col min="12040" max="12040" width="8.5703125" style="14" customWidth="1"/>
    <col min="12041" max="12041" width="10" style="14" customWidth="1"/>
    <col min="12042" max="12288" width="9.140625" style="14"/>
    <col min="12289" max="12289" width="5.5703125" style="14" bestFit="1" customWidth="1"/>
    <col min="12290" max="12290" width="34.5703125" style="14" customWidth="1"/>
    <col min="12291" max="12291" width="11.7109375" style="14" customWidth="1"/>
    <col min="12292" max="12292" width="10" style="14" customWidth="1"/>
    <col min="12293" max="12293" width="12.28515625" style="14" customWidth="1"/>
    <col min="12294" max="12294" width="12.140625" style="14" customWidth="1"/>
    <col min="12295" max="12295" width="9.28515625" style="14" customWidth="1"/>
    <col min="12296" max="12296" width="8.5703125" style="14" customWidth="1"/>
    <col min="12297" max="12297" width="10" style="14" customWidth="1"/>
    <col min="12298" max="12544" width="9.140625" style="14"/>
    <col min="12545" max="12545" width="5.5703125" style="14" bestFit="1" customWidth="1"/>
    <col min="12546" max="12546" width="34.5703125" style="14" customWidth="1"/>
    <col min="12547" max="12547" width="11.7109375" style="14" customWidth="1"/>
    <col min="12548" max="12548" width="10" style="14" customWidth="1"/>
    <col min="12549" max="12549" width="12.28515625" style="14" customWidth="1"/>
    <col min="12550" max="12550" width="12.140625" style="14" customWidth="1"/>
    <col min="12551" max="12551" width="9.28515625" style="14" customWidth="1"/>
    <col min="12552" max="12552" width="8.5703125" style="14" customWidth="1"/>
    <col min="12553" max="12553" width="10" style="14" customWidth="1"/>
    <col min="12554" max="12800" width="9.140625" style="14"/>
    <col min="12801" max="12801" width="5.5703125" style="14" bestFit="1" customWidth="1"/>
    <col min="12802" max="12802" width="34.5703125" style="14" customWidth="1"/>
    <col min="12803" max="12803" width="11.7109375" style="14" customWidth="1"/>
    <col min="12804" max="12804" width="10" style="14" customWidth="1"/>
    <col min="12805" max="12805" width="12.28515625" style="14" customWidth="1"/>
    <col min="12806" max="12806" width="12.140625" style="14" customWidth="1"/>
    <col min="12807" max="12807" width="9.28515625" style="14" customWidth="1"/>
    <col min="12808" max="12808" width="8.5703125" style="14" customWidth="1"/>
    <col min="12809" max="12809" width="10" style="14" customWidth="1"/>
    <col min="12810" max="13056" width="9.140625" style="14"/>
    <col min="13057" max="13057" width="5.5703125" style="14" bestFit="1" customWidth="1"/>
    <col min="13058" max="13058" width="34.5703125" style="14" customWidth="1"/>
    <col min="13059" max="13059" width="11.7109375" style="14" customWidth="1"/>
    <col min="13060" max="13060" width="10" style="14" customWidth="1"/>
    <col min="13061" max="13061" width="12.28515625" style="14" customWidth="1"/>
    <col min="13062" max="13062" width="12.140625" style="14" customWidth="1"/>
    <col min="13063" max="13063" width="9.28515625" style="14" customWidth="1"/>
    <col min="13064" max="13064" width="8.5703125" style="14" customWidth="1"/>
    <col min="13065" max="13065" width="10" style="14" customWidth="1"/>
    <col min="13066" max="13312" width="9.140625" style="14"/>
    <col min="13313" max="13313" width="5.5703125" style="14" bestFit="1" customWidth="1"/>
    <col min="13314" max="13314" width="34.5703125" style="14" customWidth="1"/>
    <col min="13315" max="13315" width="11.7109375" style="14" customWidth="1"/>
    <col min="13316" max="13316" width="10" style="14" customWidth="1"/>
    <col min="13317" max="13317" width="12.28515625" style="14" customWidth="1"/>
    <col min="13318" max="13318" width="12.140625" style="14" customWidth="1"/>
    <col min="13319" max="13319" width="9.28515625" style="14" customWidth="1"/>
    <col min="13320" max="13320" width="8.5703125" style="14" customWidth="1"/>
    <col min="13321" max="13321" width="10" style="14" customWidth="1"/>
    <col min="13322" max="13568" width="9.140625" style="14"/>
    <col min="13569" max="13569" width="5.5703125" style="14" bestFit="1" customWidth="1"/>
    <col min="13570" max="13570" width="34.5703125" style="14" customWidth="1"/>
    <col min="13571" max="13571" width="11.7109375" style="14" customWidth="1"/>
    <col min="13572" max="13572" width="10" style="14" customWidth="1"/>
    <col min="13573" max="13573" width="12.28515625" style="14" customWidth="1"/>
    <col min="13574" max="13574" width="12.140625" style="14" customWidth="1"/>
    <col min="13575" max="13575" width="9.28515625" style="14" customWidth="1"/>
    <col min="13576" max="13576" width="8.5703125" style="14" customWidth="1"/>
    <col min="13577" max="13577" width="10" style="14" customWidth="1"/>
    <col min="13578" max="13824" width="9.140625" style="14"/>
    <col min="13825" max="13825" width="5.5703125" style="14" bestFit="1" customWidth="1"/>
    <col min="13826" max="13826" width="34.5703125" style="14" customWidth="1"/>
    <col min="13827" max="13827" width="11.7109375" style="14" customWidth="1"/>
    <col min="13828" max="13828" width="10" style="14" customWidth="1"/>
    <col min="13829" max="13829" width="12.28515625" style="14" customWidth="1"/>
    <col min="13830" max="13830" width="12.140625" style="14" customWidth="1"/>
    <col min="13831" max="13831" width="9.28515625" style="14" customWidth="1"/>
    <col min="13832" max="13832" width="8.5703125" style="14" customWidth="1"/>
    <col min="13833" max="13833" width="10" style="14" customWidth="1"/>
    <col min="13834" max="14080" width="9.140625" style="14"/>
    <col min="14081" max="14081" width="5.5703125" style="14" bestFit="1" customWidth="1"/>
    <col min="14082" max="14082" width="34.5703125" style="14" customWidth="1"/>
    <col min="14083" max="14083" width="11.7109375" style="14" customWidth="1"/>
    <col min="14084" max="14084" width="10" style="14" customWidth="1"/>
    <col min="14085" max="14085" width="12.28515625" style="14" customWidth="1"/>
    <col min="14086" max="14086" width="12.140625" style="14" customWidth="1"/>
    <col min="14087" max="14087" width="9.28515625" style="14" customWidth="1"/>
    <col min="14088" max="14088" width="8.5703125" style="14" customWidth="1"/>
    <col min="14089" max="14089" width="10" style="14" customWidth="1"/>
    <col min="14090" max="14336" width="9.140625" style="14"/>
    <col min="14337" max="14337" width="5.5703125" style="14" bestFit="1" customWidth="1"/>
    <col min="14338" max="14338" width="34.5703125" style="14" customWidth="1"/>
    <col min="14339" max="14339" width="11.7109375" style="14" customWidth="1"/>
    <col min="14340" max="14340" width="10" style="14" customWidth="1"/>
    <col min="14341" max="14341" width="12.28515625" style="14" customWidth="1"/>
    <col min="14342" max="14342" width="12.140625" style="14" customWidth="1"/>
    <col min="14343" max="14343" width="9.28515625" style="14" customWidth="1"/>
    <col min="14344" max="14344" width="8.5703125" style="14" customWidth="1"/>
    <col min="14345" max="14345" width="10" style="14" customWidth="1"/>
    <col min="14346" max="14592" width="9.140625" style="14"/>
    <col min="14593" max="14593" width="5.5703125" style="14" bestFit="1" customWidth="1"/>
    <col min="14594" max="14594" width="34.5703125" style="14" customWidth="1"/>
    <col min="14595" max="14595" width="11.7109375" style="14" customWidth="1"/>
    <col min="14596" max="14596" width="10" style="14" customWidth="1"/>
    <col min="14597" max="14597" width="12.28515625" style="14" customWidth="1"/>
    <col min="14598" max="14598" width="12.140625" style="14" customWidth="1"/>
    <col min="14599" max="14599" width="9.28515625" style="14" customWidth="1"/>
    <col min="14600" max="14600" width="8.5703125" style="14" customWidth="1"/>
    <col min="14601" max="14601" width="10" style="14" customWidth="1"/>
    <col min="14602" max="14848" width="9.140625" style="14"/>
    <col min="14849" max="14849" width="5.5703125" style="14" bestFit="1" customWidth="1"/>
    <col min="14850" max="14850" width="34.5703125" style="14" customWidth="1"/>
    <col min="14851" max="14851" width="11.7109375" style="14" customWidth="1"/>
    <col min="14852" max="14852" width="10" style="14" customWidth="1"/>
    <col min="14853" max="14853" width="12.28515625" style="14" customWidth="1"/>
    <col min="14854" max="14854" width="12.140625" style="14" customWidth="1"/>
    <col min="14855" max="14855" width="9.28515625" style="14" customWidth="1"/>
    <col min="14856" max="14856" width="8.5703125" style="14" customWidth="1"/>
    <col min="14857" max="14857" width="10" style="14" customWidth="1"/>
    <col min="14858" max="15104" width="9.140625" style="14"/>
    <col min="15105" max="15105" width="5.5703125" style="14" bestFit="1" customWidth="1"/>
    <col min="15106" max="15106" width="34.5703125" style="14" customWidth="1"/>
    <col min="15107" max="15107" width="11.7109375" style="14" customWidth="1"/>
    <col min="15108" max="15108" width="10" style="14" customWidth="1"/>
    <col min="15109" max="15109" width="12.28515625" style="14" customWidth="1"/>
    <col min="15110" max="15110" width="12.140625" style="14" customWidth="1"/>
    <col min="15111" max="15111" width="9.28515625" style="14" customWidth="1"/>
    <col min="15112" max="15112" width="8.5703125" style="14" customWidth="1"/>
    <col min="15113" max="15113" width="10" style="14" customWidth="1"/>
    <col min="15114" max="15360" width="9.140625" style="14"/>
    <col min="15361" max="15361" width="5.5703125" style="14" bestFit="1" customWidth="1"/>
    <col min="15362" max="15362" width="34.5703125" style="14" customWidth="1"/>
    <col min="15363" max="15363" width="11.7109375" style="14" customWidth="1"/>
    <col min="15364" max="15364" width="10" style="14" customWidth="1"/>
    <col min="15365" max="15365" width="12.28515625" style="14" customWidth="1"/>
    <col min="15366" max="15366" width="12.140625" style="14" customWidth="1"/>
    <col min="15367" max="15367" width="9.28515625" style="14" customWidth="1"/>
    <col min="15368" max="15368" width="8.5703125" style="14" customWidth="1"/>
    <col min="15369" max="15369" width="10" style="14" customWidth="1"/>
    <col min="15370" max="15616" width="9.140625" style="14"/>
    <col min="15617" max="15617" width="5.5703125" style="14" bestFit="1" customWidth="1"/>
    <col min="15618" max="15618" width="34.5703125" style="14" customWidth="1"/>
    <col min="15619" max="15619" width="11.7109375" style="14" customWidth="1"/>
    <col min="15620" max="15620" width="10" style="14" customWidth="1"/>
    <col min="15621" max="15621" width="12.28515625" style="14" customWidth="1"/>
    <col min="15622" max="15622" width="12.140625" style="14" customWidth="1"/>
    <col min="15623" max="15623" width="9.28515625" style="14" customWidth="1"/>
    <col min="15624" max="15624" width="8.5703125" style="14" customWidth="1"/>
    <col min="15625" max="15625" width="10" style="14" customWidth="1"/>
    <col min="15626" max="15872" width="9.140625" style="14"/>
    <col min="15873" max="15873" width="5.5703125" style="14" bestFit="1" customWidth="1"/>
    <col min="15874" max="15874" width="34.5703125" style="14" customWidth="1"/>
    <col min="15875" max="15875" width="11.7109375" style="14" customWidth="1"/>
    <col min="15876" max="15876" width="10" style="14" customWidth="1"/>
    <col min="15877" max="15877" width="12.28515625" style="14" customWidth="1"/>
    <col min="15878" max="15878" width="12.140625" style="14" customWidth="1"/>
    <col min="15879" max="15879" width="9.28515625" style="14" customWidth="1"/>
    <col min="15880" max="15880" width="8.5703125" style="14" customWidth="1"/>
    <col min="15881" max="15881" width="10" style="14" customWidth="1"/>
    <col min="15882" max="16128" width="9.140625" style="14"/>
    <col min="16129" max="16129" width="5.5703125" style="14" bestFit="1" customWidth="1"/>
    <col min="16130" max="16130" width="34.5703125" style="14" customWidth="1"/>
    <col min="16131" max="16131" width="11.7109375" style="14" customWidth="1"/>
    <col min="16132" max="16132" width="10" style="14" customWidth="1"/>
    <col min="16133" max="16133" width="12.28515625" style="14" customWidth="1"/>
    <col min="16134" max="16134" width="12.140625" style="14" customWidth="1"/>
    <col min="16135" max="16135" width="9.28515625" style="14" customWidth="1"/>
    <col min="16136" max="16136" width="8.5703125" style="14" customWidth="1"/>
    <col min="16137" max="16137" width="10" style="14" customWidth="1"/>
    <col min="16138" max="16384" width="9.140625" style="14"/>
  </cols>
  <sheetData>
    <row r="1" spans="1:19">
      <c r="A1" s="1765" t="s">
        <v>817</v>
      </c>
      <c r="B1" s="1765"/>
      <c r="C1" s="1765"/>
      <c r="D1" s="1765"/>
      <c r="E1" s="1765"/>
      <c r="F1" s="1765"/>
      <c r="G1" s="1765"/>
      <c r="H1" s="1765"/>
      <c r="I1" s="82"/>
    </row>
    <row r="2" spans="1:19" ht="15.75">
      <c r="A2" s="1766" t="s">
        <v>25</v>
      </c>
      <c r="B2" s="1766"/>
      <c r="C2" s="1766"/>
      <c r="D2" s="1766"/>
      <c r="E2" s="1766"/>
      <c r="F2" s="1766"/>
      <c r="G2" s="1766"/>
      <c r="H2" s="1766"/>
      <c r="I2" s="83"/>
    </row>
    <row r="3" spans="1:19" ht="11.25" customHeight="1">
      <c r="A3" s="1766"/>
      <c r="B3" s="1766"/>
      <c r="C3" s="1766"/>
      <c r="D3" s="1766"/>
      <c r="E3" s="1766"/>
      <c r="F3" s="1766"/>
      <c r="G3" s="1766"/>
      <c r="H3" s="1766"/>
      <c r="I3" s="83"/>
    </row>
    <row r="4" spans="1:19" ht="13.5" thickBot="1">
      <c r="A4" s="1767" t="s">
        <v>55</v>
      </c>
      <c r="B4" s="1767"/>
      <c r="C4" s="1767"/>
      <c r="D4" s="1767"/>
      <c r="E4" s="1767"/>
      <c r="F4" s="1767"/>
      <c r="G4" s="1767"/>
      <c r="H4" s="1767"/>
      <c r="I4" s="84"/>
    </row>
    <row r="5" spans="1:19" ht="27.75" customHeight="1" thickTop="1">
      <c r="A5" s="1768" t="s">
        <v>56</v>
      </c>
      <c r="B5" s="1770" t="s">
        <v>57</v>
      </c>
      <c r="C5" s="78">
        <v>2014</v>
      </c>
      <c r="D5" s="78">
        <v>2015</v>
      </c>
      <c r="E5" s="78">
        <v>2015</v>
      </c>
      <c r="F5" s="78">
        <v>2016</v>
      </c>
      <c r="G5" s="1772" t="s">
        <v>126</v>
      </c>
      <c r="H5" s="1773"/>
      <c r="I5" s="85"/>
    </row>
    <row r="6" spans="1:19">
      <c r="A6" s="1769"/>
      <c r="B6" s="1771"/>
      <c r="C6" s="86" t="s">
        <v>58</v>
      </c>
      <c r="D6" s="78" t="s">
        <v>127</v>
      </c>
      <c r="E6" s="86" t="s">
        <v>58</v>
      </c>
      <c r="F6" s="78" t="str">
        <f>D6</f>
        <v>Mid-Feb</v>
      </c>
      <c r="G6" s="78">
        <v>2014</v>
      </c>
      <c r="H6" s="77">
        <v>2015</v>
      </c>
      <c r="I6" s="15"/>
    </row>
    <row r="7" spans="1:19">
      <c r="A7" s="87">
        <v>1</v>
      </c>
      <c r="B7" s="88" t="s">
        <v>59</v>
      </c>
      <c r="C7" s="89">
        <f>SUM(C8:C12)</f>
        <v>136468.10699999999</v>
      </c>
      <c r="D7" s="89">
        <f>SUM(D8:D12)</f>
        <v>126968.107</v>
      </c>
      <c r="E7" s="89">
        <f>SUM(E8:E12)</f>
        <v>119858.10699999999</v>
      </c>
      <c r="F7" s="89">
        <f>SUM(F8:F12)</f>
        <v>107259.10699999999</v>
      </c>
      <c r="G7" s="89">
        <f t="shared" ref="G7:G39" si="0">D7-C7</f>
        <v>-9499.9999999999854</v>
      </c>
      <c r="H7" s="90">
        <f t="shared" ref="H7:H39" si="1">F7-E7</f>
        <v>-12599</v>
      </c>
      <c r="I7" s="91"/>
      <c r="J7" s="92"/>
    </row>
    <row r="8" spans="1:19">
      <c r="A8" s="93"/>
      <c r="B8" s="94" t="s">
        <v>60</v>
      </c>
      <c r="C8" s="95">
        <v>22048.932000000001</v>
      </c>
      <c r="D8" s="95">
        <v>21468.932000000001</v>
      </c>
      <c r="E8" s="95">
        <v>17968.932000000001</v>
      </c>
      <c r="F8" s="95">
        <v>15819.932000000001</v>
      </c>
      <c r="G8" s="96">
        <f t="shared" si="0"/>
        <v>-580</v>
      </c>
      <c r="H8" s="97">
        <f t="shared" si="1"/>
        <v>-2149</v>
      </c>
      <c r="I8" s="98"/>
      <c r="J8" s="92"/>
    </row>
    <row r="9" spans="1:19">
      <c r="A9" s="93"/>
      <c r="B9" s="94" t="s">
        <v>61</v>
      </c>
      <c r="C9" s="95">
        <v>113360.25</v>
      </c>
      <c r="D9" s="95">
        <v>104486.7</v>
      </c>
      <c r="E9" s="95">
        <v>100729.15</v>
      </c>
      <c r="F9" s="95">
        <v>83259.45</v>
      </c>
      <c r="G9" s="96">
        <f t="shared" si="0"/>
        <v>-8873.5500000000029</v>
      </c>
      <c r="H9" s="97">
        <f t="shared" si="1"/>
        <v>-17469.699999999997</v>
      </c>
      <c r="I9" s="98"/>
      <c r="J9" s="92"/>
    </row>
    <row r="10" spans="1:19">
      <c r="A10" s="99"/>
      <c r="B10" s="94" t="s">
        <v>62</v>
      </c>
      <c r="C10" s="95">
        <v>721.42499999999995</v>
      </c>
      <c r="D10" s="95">
        <v>777.47500000000002</v>
      </c>
      <c r="E10" s="96">
        <v>906.95</v>
      </c>
      <c r="F10" s="95">
        <v>1236.9000000000001</v>
      </c>
      <c r="G10" s="96">
        <f t="shared" si="0"/>
        <v>56.050000000000068</v>
      </c>
      <c r="H10" s="97">
        <f t="shared" si="1"/>
        <v>329.95000000000005</v>
      </c>
      <c r="I10" s="98"/>
      <c r="J10" s="92"/>
    </row>
    <row r="11" spans="1:19">
      <c r="A11" s="100"/>
      <c r="B11" s="94" t="s">
        <v>63</v>
      </c>
      <c r="C11" s="95">
        <v>337.5</v>
      </c>
      <c r="D11" s="95">
        <v>235</v>
      </c>
      <c r="E11" s="96">
        <v>253.07499999999999</v>
      </c>
      <c r="F11" s="95">
        <v>1952.325</v>
      </c>
      <c r="G11" s="96">
        <f t="shared" si="0"/>
        <v>-102.5</v>
      </c>
      <c r="H11" s="97">
        <f t="shared" si="1"/>
        <v>1699.25</v>
      </c>
      <c r="I11" s="98"/>
      <c r="J11" s="92"/>
    </row>
    <row r="12" spans="1:19">
      <c r="A12" s="93"/>
      <c r="B12" s="94" t="s">
        <v>64</v>
      </c>
      <c r="C12" s="95">
        <v>0</v>
      </c>
      <c r="D12" s="95">
        <v>0</v>
      </c>
      <c r="E12" s="95">
        <v>0</v>
      </c>
      <c r="F12" s="95">
        <v>4990.5</v>
      </c>
      <c r="G12" s="96">
        <f t="shared" si="0"/>
        <v>0</v>
      </c>
      <c r="H12" s="97">
        <f t="shared" si="1"/>
        <v>4990.5</v>
      </c>
      <c r="I12" s="98"/>
      <c r="J12" s="92"/>
    </row>
    <row r="13" spans="1:19" ht="13.5">
      <c r="A13" s="101">
        <v>2</v>
      </c>
      <c r="B13" s="102" t="s">
        <v>65</v>
      </c>
      <c r="C13" s="103">
        <f>SUM(C14:C18)</f>
        <v>47110.899999999994</v>
      </c>
      <c r="D13" s="103">
        <v>45110.9</v>
      </c>
      <c r="E13" s="103">
        <f>SUM(E14:E18)</f>
        <v>57070</v>
      </c>
      <c r="F13" s="103">
        <v>54070</v>
      </c>
      <c r="G13" s="103">
        <f t="shared" si="0"/>
        <v>-1999.9999999999927</v>
      </c>
      <c r="H13" s="104">
        <f t="shared" si="1"/>
        <v>-3000</v>
      </c>
      <c r="I13" s="91"/>
      <c r="J13" s="92"/>
    </row>
    <row r="14" spans="1:19">
      <c r="A14" s="99"/>
      <c r="B14" s="94" t="s">
        <v>60</v>
      </c>
      <c r="C14" s="95">
        <v>0</v>
      </c>
      <c r="D14" s="95">
        <v>0</v>
      </c>
      <c r="E14" s="96">
        <v>28.675000000000001</v>
      </c>
      <c r="F14" s="95">
        <v>0</v>
      </c>
      <c r="G14" s="96">
        <f t="shared" si="0"/>
        <v>0</v>
      </c>
      <c r="H14" s="97">
        <f t="shared" si="1"/>
        <v>-28.675000000000001</v>
      </c>
      <c r="I14" s="98"/>
      <c r="J14" s="92"/>
    </row>
    <row r="15" spans="1:19">
      <c r="A15" s="100"/>
      <c r="B15" s="94" t="s">
        <v>61</v>
      </c>
      <c r="C15" s="95">
        <v>23006.775000000001</v>
      </c>
      <c r="D15" s="95">
        <v>22061.775000000001</v>
      </c>
      <c r="E15" s="105">
        <v>35633.925000000003</v>
      </c>
      <c r="F15" s="95">
        <v>33968.925000000003</v>
      </c>
      <c r="G15" s="96">
        <f t="shared" si="0"/>
        <v>-945</v>
      </c>
      <c r="H15" s="97">
        <f t="shared" si="1"/>
        <v>-1665</v>
      </c>
      <c r="I15" s="98"/>
      <c r="J15" s="92"/>
      <c r="L15" s="82"/>
      <c r="M15" s="82"/>
      <c r="N15" s="82"/>
      <c r="O15" s="82"/>
      <c r="P15" s="82"/>
      <c r="Q15" s="82"/>
      <c r="R15" s="82"/>
      <c r="S15" s="82"/>
    </row>
    <row r="16" spans="1:19">
      <c r="A16" s="93"/>
      <c r="B16" s="94" t="s">
        <v>62</v>
      </c>
      <c r="C16" s="105">
        <v>2022.925</v>
      </c>
      <c r="D16" s="95">
        <v>2022.925</v>
      </c>
      <c r="E16" s="95">
        <v>2180.875</v>
      </c>
      <c r="F16" s="95">
        <v>2177.875</v>
      </c>
      <c r="G16" s="96">
        <f t="shared" si="0"/>
        <v>0</v>
      </c>
      <c r="H16" s="97">
        <f t="shared" si="1"/>
        <v>-3</v>
      </c>
      <c r="I16" s="98"/>
      <c r="J16" s="92"/>
    </row>
    <row r="17" spans="1:10">
      <c r="A17" s="100"/>
      <c r="B17" s="94" t="s">
        <v>63</v>
      </c>
      <c r="C17" s="105">
        <v>2702.4749999999999</v>
      </c>
      <c r="D17" s="95">
        <v>2647.4749999999999</v>
      </c>
      <c r="E17" s="95">
        <v>2793.875</v>
      </c>
      <c r="F17" s="95">
        <v>2361.875</v>
      </c>
      <c r="G17" s="96">
        <f t="shared" si="0"/>
        <v>-55</v>
      </c>
      <c r="H17" s="97">
        <f t="shared" si="1"/>
        <v>-432</v>
      </c>
      <c r="I17" s="98"/>
      <c r="J17" s="92"/>
    </row>
    <row r="18" spans="1:10">
      <c r="A18" s="99"/>
      <c r="B18" s="94" t="s">
        <v>64</v>
      </c>
      <c r="C18" s="95">
        <v>19378.724999999999</v>
      </c>
      <c r="D18" s="95">
        <v>18378.725000000002</v>
      </c>
      <c r="E18" s="105">
        <v>16432.649999999998</v>
      </c>
      <c r="F18" s="95">
        <v>15561.325000000001</v>
      </c>
      <c r="G18" s="96">
        <f t="shared" si="0"/>
        <v>-999.99999999999636</v>
      </c>
      <c r="H18" s="97">
        <f t="shared" si="1"/>
        <v>-871.32499999999709</v>
      </c>
      <c r="I18" s="98"/>
      <c r="J18" s="92"/>
    </row>
    <row r="19" spans="1:10">
      <c r="A19" s="99">
        <v>3</v>
      </c>
      <c r="B19" s="102" t="s">
        <v>66</v>
      </c>
      <c r="C19" s="103">
        <f>SUM(C20:C24)</f>
        <v>16586.48</v>
      </c>
      <c r="D19" s="103">
        <v>16586.48</v>
      </c>
      <c r="E19" s="103">
        <f>SUM(E20:E24)</f>
        <v>16586.48</v>
      </c>
      <c r="F19" s="103">
        <v>12586.48</v>
      </c>
      <c r="G19" s="103">
        <f t="shared" si="0"/>
        <v>0</v>
      </c>
      <c r="H19" s="104">
        <f t="shared" si="1"/>
        <v>-4000</v>
      </c>
      <c r="I19" s="91"/>
      <c r="J19" s="92"/>
    </row>
    <row r="20" spans="1:10">
      <c r="A20" s="100"/>
      <c r="B20" s="94" t="s">
        <v>60</v>
      </c>
      <c r="C20" s="105">
        <v>18.670000000000002</v>
      </c>
      <c r="D20" s="95">
        <v>21.37</v>
      </c>
      <c r="E20" s="95">
        <v>21.37</v>
      </c>
      <c r="F20" s="95">
        <v>8.6999999999999993</v>
      </c>
      <c r="G20" s="96">
        <f t="shared" si="0"/>
        <v>2.6999999999999993</v>
      </c>
      <c r="H20" s="97">
        <f t="shared" si="1"/>
        <v>-12.670000000000002</v>
      </c>
      <c r="I20" s="98"/>
      <c r="J20" s="92"/>
    </row>
    <row r="21" spans="1:10">
      <c r="A21" s="100"/>
      <c r="B21" s="94" t="s">
        <v>61</v>
      </c>
      <c r="C21" s="105">
        <v>0</v>
      </c>
      <c r="D21" s="95">
        <v>0</v>
      </c>
      <c r="E21" s="95">
        <v>0</v>
      </c>
      <c r="F21" s="95">
        <v>0</v>
      </c>
      <c r="G21" s="96">
        <f t="shared" si="0"/>
        <v>0</v>
      </c>
      <c r="H21" s="97">
        <f t="shared" si="1"/>
        <v>0</v>
      </c>
      <c r="I21" s="98"/>
      <c r="J21" s="92"/>
    </row>
    <row r="22" spans="1:10">
      <c r="A22" s="100"/>
      <c r="B22" s="94" t="s">
        <v>62</v>
      </c>
      <c r="C22" s="95">
        <v>0</v>
      </c>
      <c r="D22" s="95">
        <v>0</v>
      </c>
      <c r="E22" s="105">
        <v>0</v>
      </c>
      <c r="F22" s="95">
        <v>0</v>
      </c>
      <c r="G22" s="96">
        <f t="shared" si="0"/>
        <v>0</v>
      </c>
      <c r="H22" s="97">
        <f t="shared" si="1"/>
        <v>0</v>
      </c>
      <c r="I22" s="98"/>
      <c r="J22" s="92"/>
    </row>
    <row r="23" spans="1:10">
      <c r="A23" s="93"/>
      <c r="B23" s="94" t="s">
        <v>63</v>
      </c>
      <c r="C23" s="95">
        <v>0</v>
      </c>
      <c r="D23" s="95">
        <v>0</v>
      </c>
      <c r="E23" s="95">
        <v>0</v>
      </c>
      <c r="F23" s="95">
        <v>0</v>
      </c>
      <c r="G23" s="96">
        <f t="shared" si="0"/>
        <v>0</v>
      </c>
      <c r="H23" s="97">
        <f t="shared" si="1"/>
        <v>0</v>
      </c>
      <c r="I23" s="98"/>
      <c r="J23" s="92"/>
    </row>
    <row r="24" spans="1:10">
      <c r="A24" s="100"/>
      <c r="B24" s="94" t="s">
        <v>64</v>
      </c>
      <c r="C24" s="95">
        <v>16567.810000000001</v>
      </c>
      <c r="D24" s="95">
        <v>16565.11</v>
      </c>
      <c r="E24" s="95">
        <v>16565.11</v>
      </c>
      <c r="F24" s="95">
        <v>12577.779999999999</v>
      </c>
      <c r="G24" s="96">
        <f t="shared" si="0"/>
        <v>-2.7000000000007276</v>
      </c>
      <c r="H24" s="97">
        <f t="shared" si="1"/>
        <v>-3987.3300000000017</v>
      </c>
      <c r="I24" s="98"/>
      <c r="J24" s="92"/>
    </row>
    <row r="25" spans="1:10">
      <c r="A25" s="99">
        <v>4</v>
      </c>
      <c r="B25" s="102" t="s">
        <v>67</v>
      </c>
      <c r="C25" s="103">
        <f>SUM(C26:C30)</f>
        <v>1516.7459999999999</v>
      </c>
      <c r="D25" s="103">
        <v>716.74599999999998</v>
      </c>
      <c r="E25" s="103">
        <f>SUM(E26:E30)</f>
        <v>3056.1660000000002</v>
      </c>
      <c r="F25" s="103">
        <v>3056.1759999999999</v>
      </c>
      <c r="G25" s="103">
        <f t="shared" si="0"/>
        <v>-799.99999999999989</v>
      </c>
      <c r="H25" s="104">
        <f t="shared" si="1"/>
        <v>9.9999999997635314E-3</v>
      </c>
      <c r="I25" s="91"/>
      <c r="J25" s="92"/>
    </row>
    <row r="26" spans="1:10">
      <c r="A26" s="99"/>
      <c r="B26" s="94" t="s">
        <v>68</v>
      </c>
      <c r="C26" s="96">
        <v>1265.3579999999999</v>
      </c>
      <c r="D26" s="95">
        <v>507.59699999999998</v>
      </c>
      <c r="E26" s="95">
        <v>507.59699999999998</v>
      </c>
      <c r="F26" s="95">
        <v>509.10700000000003</v>
      </c>
      <c r="G26" s="96">
        <f t="shared" si="0"/>
        <v>-757.76099999999997</v>
      </c>
      <c r="H26" s="97">
        <f t="shared" si="1"/>
        <v>1.5100000000000477</v>
      </c>
      <c r="I26" s="98"/>
      <c r="J26" s="92"/>
    </row>
    <row r="27" spans="1:10">
      <c r="A27" s="99"/>
      <c r="B27" s="94" t="s">
        <v>61</v>
      </c>
      <c r="C27" s="106">
        <v>0</v>
      </c>
      <c r="D27" s="95">
        <v>0</v>
      </c>
      <c r="E27" s="96">
        <v>0</v>
      </c>
      <c r="F27" s="95">
        <v>0</v>
      </c>
      <c r="G27" s="96">
        <f t="shared" si="0"/>
        <v>0</v>
      </c>
      <c r="H27" s="97">
        <f t="shared" si="1"/>
        <v>0</v>
      </c>
      <c r="I27" s="98"/>
      <c r="J27" s="92"/>
    </row>
    <row r="28" spans="1:10">
      <c r="A28" s="107"/>
      <c r="B28" s="94" t="s">
        <v>62</v>
      </c>
      <c r="C28" s="105">
        <v>0</v>
      </c>
      <c r="D28" s="95">
        <v>0</v>
      </c>
      <c r="E28" s="96">
        <v>0</v>
      </c>
      <c r="F28" s="95">
        <v>0</v>
      </c>
      <c r="G28" s="96">
        <f t="shared" si="0"/>
        <v>0</v>
      </c>
      <c r="H28" s="97">
        <f t="shared" si="1"/>
        <v>0</v>
      </c>
      <c r="I28" s="98"/>
      <c r="J28" s="92"/>
    </row>
    <row r="29" spans="1:10">
      <c r="A29" s="108"/>
      <c r="B29" s="94" t="s">
        <v>63</v>
      </c>
      <c r="C29" s="95">
        <v>6.3490000000000002</v>
      </c>
      <c r="D29" s="95">
        <v>0</v>
      </c>
      <c r="E29" s="105">
        <v>0</v>
      </c>
      <c r="F29" s="95">
        <v>0</v>
      </c>
      <c r="G29" s="96">
        <f t="shared" si="0"/>
        <v>-6.3490000000000002</v>
      </c>
      <c r="H29" s="97">
        <f t="shared" si="1"/>
        <v>0</v>
      </c>
      <c r="I29" s="98"/>
      <c r="J29" s="92"/>
    </row>
    <row r="30" spans="1:10">
      <c r="A30" s="107"/>
      <c r="B30" s="94" t="s">
        <v>64</v>
      </c>
      <c r="C30" s="95">
        <v>245.03899999999999</v>
      </c>
      <c r="D30" s="95">
        <v>209.149</v>
      </c>
      <c r="E30" s="105">
        <v>2548.569</v>
      </c>
      <c r="F30" s="95">
        <v>2547.069</v>
      </c>
      <c r="G30" s="96">
        <f t="shared" si="0"/>
        <v>-35.889999999999986</v>
      </c>
      <c r="H30" s="97">
        <f t="shared" si="1"/>
        <v>-1.5</v>
      </c>
      <c r="I30" s="98"/>
      <c r="J30" s="92"/>
    </row>
    <row r="31" spans="1:10" ht="13.5">
      <c r="A31" s="109">
        <v>5</v>
      </c>
      <c r="B31" s="110" t="s">
        <v>69</v>
      </c>
      <c r="C31" s="111">
        <f>SUM(C32:C33)</f>
        <v>135.31</v>
      </c>
      <c r="D31" s="111">
        <v>135.31</v>
      </c>
      <c r="E31" s="111">
        <f>SUM(E32:E33)</f>
        <v>215.02499999999998</v>
      </c>
      <c r="F31" s="111">
        <v>215.02500000000001</v>
      </c>
      <c r="G31" s="103">
        <f t="shared" si="0"/>
        <v>0</v>
      </c>
      <c r="H31" s="104">
        <f t="shared" si="1"/>
        <v>0</v>
      </c>
      <c r="I31" s="91"/>
      <c r="J31" s="92"/>
    </row>
    <row r="32" spans="1:10">
      <c r="A32" s="108"/>
      <c r="B32" s="112" t="s">
        <v>70</v>
      </c>
      <c r="C32" s="113">
        <v>0.04</v>
      </c>
      <c r="D32" s="95">
        <v>0.05</v>
      </c>
      <c r="E32" s="113">
        <v>1.4999999999999999E-2</v>
      </c>
      <c r="F32" s="114">
        <v>2.5000000000000001E-2</v>
      </c>
      <c r="G32" s="115">
        <f t="shared" si="0"/>
        <v>1.0000000000000002E-2</v>
      </c>
      <c r="H32" s="116">
        <f t="shared" si="1"/>
        <v>1.0000000000000002E-2</v>
      </c>
      <c r="I32" s="117"/>
      <c r="J32" s="92"/>
    </row>
    <row r="33" spans="1:10">
      <c r="A33" s="108"/>
      <c r="B33" s="112" t="s">
        <v>71</v>
      </c>
      <c r="C33" s="118">
        <v>135.27000000000001</v>
      </c>
      <c r="D33" s="95">
        <v>135.26</v>
      </c>
      <c r="E33" s="118">
        <v>215.01</v>
      </c>
      <c r="F33" s="114">
        <v>215</v>
      </c>
      <c r="G33" s="96">
        <f t="shared" si="0"/>
        <v>-1.0000000000019327E-2</v>
      </c>
      <c r="H33" s="97">
        <f t="shared" si="1"/>
        <v>-9.9999999999909051E-3</v>
      </c>
      <c r="I33" s="98"/>
      <c r="J33" s="92"/>
    </row>
    <row r="34" spans="1:10">
      <c r="A34" s="119">
        <v>6</v>
      </c>
      <c r="B34" s="120" t="s">
        <v>72</v>
      </c>
      <c r="C34" s="103">
        <f>SUM(C35:C39)</f>
        <v>201817.54300000001</v>
      </c>
      <c r="D34" s="103">
        <f>SUM(D35:D39)</f>
        <v>189517.54300000001</v>
      </c>
      <c r="E34" s="103">
        <f>SUM(E35:E39)</f>
        <v>196785.77800000005</v>
      </c>
      <c r="F34" s="103">
        <f>SUM(F35:F39)</f>
        <v>177186.788</v>
      </c>
      <c r="G34" s="103">
        <f t="shared" si="0"/>
        <v>-12300</v>
      </c>
      <c r="H34" s="104">
        <f>F34-E34</f>
        <v>-19598.990000000049</v>
      </c>
      <c r="I34" s="91"/>
      <c r="J34" s="92"/>
    </row>
    <row r="35" spans="1:10">
      <c r="A35" s="121"/>
      <c r="B35" s="122" t="s">
        <v>60</v>
      </c>
      <c r="C35" s="96">
        <f>C8+C14+C20+C26+C32</f>
        <v>23333</v>
      </c>
      <c r="D35" s="96">
        <f>D8+D14+D20+D26+D32</f>
        <v>21997.949000000001</v>
      </c>
      <c r="E35" s="96">
        <f>E8+E14+E20+E26+E32</f>
        <v>18526.589</v>
      </c>
      <c r="F35" s="96">
        <f>F8+F14+F20+F26+F32</f>
        <v>16337.764000000001</v>
      </c>
      <c r="G35" s="96">
        <f t="shared" si="0"/>
        <v>-1335.0509999999995</v>
      </c>
      <c r="H35" s="97">
        <f t="shared" si="1"/>
        <v>-2188.8249999999989</v>
      </c>
      <c r="I35" s="98"/>
      <c r="J35" s="92"/>
    </row>
    <row r="36" spans="1:10">
      <c r="A36" s="121"/>
      <c r="B36" s="122" t="s">
        <v>61</v>
      </c>
      <c r="C36" s="96">
        <f t="shared" ref="C36:F38" si="2">C9+C15+C21+C27</f>
        <v>136367.02499999999</v>
      </c>
      <c r="D36" s="96">
        <f t="shared" si="2"/>
        <v>126548.47500000001</v>
      </c>
      <c r="E36" s="96">
        <f t="shared" si="2"/>
        <v>136363.07500000001</v>
      </c>
      <c r="F36" s="96">
        <f t="shared" si="2"/>
        <v>117228.375</v>
      </c>
      <c r="G36" s="96">
        <f t="shared" si="0"/>
        <v>-9818.5499999999884</v>
      </c>
      <c r="H36" s="97">
        <f t="shared" si="1"/>
        <v>-19134.700000000012</v>
      </c>
      <c r="I36" s="98"/>
      <c r="J36" s="92"/>
    </row>
    <row r="37" spans="1:10">
      <c r="A37" s="121"/>
      <c r="B37" s="122" t="s">
        <v>62</v>
      </c>
      <c r="C37" s="96">
        <f t="shared" si="2"/>
        <v>2744.35</v>
      </c>
      <c r="D37" s="96">
        <f t="shared" si="2"/>
        <v>2800.4</v>
      </c>
      <c r="E37" s="96">
        <f t="shared" si="2"/>
        <v>3087.8249999999998</v>
      </c>
      <c r="F37" s="96">
        <f t="shared" si="2"/>
        <v>3414.7750000000001</v>
      </c>
      <c r="G37" s="96">
        <f t="shared" si="0"/>
        <v>56.050000000000182</v>
      </c>
      <c r="H37" s="97">
        <f t="shared" si="1"/>
        <v>326.95000000000027</v>
      </c>
      <c r="I37" s="98"/>
      <c r="J37" s="92"/>
    </row>
    <row r="38" spans="1:10">
      <c r="A38" s="121"/>
      <c r="B38" s="122" t="s">
        <v>63</v>
      </c>
      <c r="C38" s="96">
        <f t="shared" si="2"/>
        <v>3046.3240000000001</v>
      </c>
      <c r="D38" s="96">
        <f t="shared" si="2"/>
        <v>2882.4749999999999</v>
      </c>
      <c r="E38" s="96">
        <f t="shared" si="2"/>
        <v>3046.95</v>
      </c>
      <c r="F38" s="96">
        <f t="shared" si="2"/>
        <v>4314.2</v>
      </c>
      <c r="G38" s="96">
        <f t="shared" si="0"/>
        <v>-163.84900000000016</v>
      </c>
      <c r="H38" s="97">
        <f t="shared" si="1"/>
        <v>1267.25</v>
      </c>
      <c r="I38" s="98"/>
      <c r="J38" s="92"/>
    </row>
    <row r="39" spans="1:10">
      <c r="A39" s="121"/>
      <c r="B39" s="122" t="s">
        <v>64</v>
      </c>
      <c r="C39" s="96">
        <f>C12+C18+C24+C30+C33</f>
        <v>36326.843999999997</v>
      </c>
      <c r="D39" s="96">
        <f>D12+D18+D24+D30+D33</f>
        <v>35288.244000000006</v>
      </c>
      <c r="E39" s="96">
        <f>E12+E18+E24+E30+E33</f>
        <v>35761.339</v>
      </c>
      <c r="F39" s="96">
        <f>F12+F18+F24+F30+F33</f>
        <v>35891.673999999999</v>
      </c>
      <c r="G39" s="96">
        <f t="shared" si="0"/>
        <v>-1038.5999999999913</v>
      </c>
      <c r="H39" s="97">
        <f t="shared" si="1"/>
        <v>130.33499999999913</v>
      </c>
      <c r="I39" s="98"/>
      <c r="J39" s="92"/>
    </row>
    <row r="40" spans="1:10" ht="13.5" thickBot="1">
      <c r="A40" s="123">
        <v>7</v>
      </c>
      <c r="B40" s="124" t="s">
        <v>73</v>
      </c>
      <c r="C40" s="125">
        <v>-23500.799999999999</v>
      </c>
      <c r="D40" s="126">
        <v>-95795.3</v>
      </c>
      <c r="E40" s="125">
        <v>-33813.1</v>
      </c>
      <c r="F40" s="126">
        <v>-76197.399999999994</v>
      </c>
      <c r="G40" s="125">
        <f>D40-C40</f>
        <v>-72294.5</v>
      </c>
      <c r="H40" s="127">
        <f>F40-E40</f>
        <v>-42384.299999999996</v>
      </c>
      <c r="I40" s="91"/>
      <c r="J40" s="92"/>
    </row>
    <row r="41" spans="1:10" ht="13.5" thickTop="1"/>
    <row r="42" spans="1:10">
      <c r="J42" s="130"/>
    </row>
    <row r="43" spans="1:10">
      <c r="C43" s="131"/>
      <c r="D43" s="131"/>
      <c r="E43" s="131"/>
      <c r="F43" s="131"/>
      <c r="G43" s="131"/>
      <c r="H43" s="131"/>
      <c r="I43" s="132"/>
      <c r="J43" s="130"/>
    </row>
    <row r="46" spans="1:10">
      <c r="D46" s="133"/>
      <c r="E46" s="133"/>
      <c r="F46" s="134"/>
    </row>
  </sheetData>
  <mergeCells count="7">
    <mergeCell ref="A1:H1"/>
    <mergeCell ref="A2:H2"/>
    <mergeCell ref="A3:H3"/>
    <mergeCell ref="A4:H4"/>
    <mergeCell ref="A5:A6"/>
    <mergeCell ref="B5:B6"/>
    <mergeCell ref="G5:H5"/>
  </mergeCells>
  <pageMargins left="0.75" right="0.75" top="1" bottom="1" header="0.5" footer="0.5"/>
  <pageSetup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17.25" customHeight="1">
      <c r="A1" s="1765" t="s">
        <v>75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27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A3" s="848" t="s">
        <v>33</v>
      </c>
      <c r="B3" s="848"/>
      <c r="C3" s="848"/>
      <c r="D3" s="848"/>
      <c r="E3" s="908"/>
      <c r="F3" s="848"/>
      <c r="G3" s="848"/>
      <c r="H3" s="848"/>
      <c r="I3" s="1774" t="s">
        <v>77</v>
      </c>
      <c r="J3" s="1774"/>
      <c r="K3" s="1774"/>
    </row>
    <row r="4" spans="1:11" ht="17.100000000000001" customHeight="1" thickTop="1">
      <c r="A4" s="909"/>
      <c r="B4" s="910">
        <v>2014</v>
      </c>
      <c r="C4" s="911">
        <v>2015</v>
      </c>
      <c r="D4" s="911">
        <v>2015</v>
      </c>
      <c r="E4" s="912">
        <v>2016</v>
      </c>
      <c r="F4" s="1775" t="s">
        <v>823</v>
      </c>
      <c r="G4" s="1775"/>
      <c r="H4" s="1775"/>
      <c r="I4" s="1775"/>
      <c r="J4" s="1775"/>
      <c r="K4" s="1776"/>
    </row>
    <row r="5" spans="1:11" ht="12.75">
      <c r="A5" s="913" t="s">
        <v>824</v>
      </c>
      <c r="B5" s="914" t="s">
        <v>825</v>
      </c>
      <c r="C5" s="914" t="s">
        <v>826</v>
      </c>
      <c r="D5" s="914" t="s">
        <v>827</v>
      </c>
      <c r="E5" s="915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ht="12.75">
      <c r="A6" s="916" t="s">
        <v>33</v>
      </c>
      <c r="B6" s="917"/>
      <c r="C6" s="918"/>
      <c r="D6" s="918"/>
      <c r="E6" s="919"/>
      <c r="F6" s="918" t="s">
        <v>79</v>
      </c>
      <c r="G6" s="920" t="s">
        <v>33</v>
      </c>
      <c r="H6" s="921" t="s">
        <v>829</v>
      </c>
      <c r="I6" s="918" t="s">
        <v>79</v>
      </c>
      <c r="J6" s="920" t="s">
        <v>33</v>
      </c>
      <c r="K6" s="922" t="s">
        <v>829</v>
      </c>
    </row>
    <row r="7" spans="1:11" ht="17.100000000000001" customHeight="1">
      <c r="A7" s="923" t="s">
        <v>830</v>
      </c>
      <c r="B7" s="924">
        <v>599219.71172619925</v>
      </c>
      <c r="C7" s="924">
        <v>632693.91089456982</v>
      </c>
      <c r="D7" s="924">
        <v>747287.41371337057</v>
      </c>
      <c r="E7" s="925">
        <v>931701.86175068433</v>
      </c>
      <c r="F7" s="926">
        <v>32796.902867680568</v>
      </c>
      <c r="G7" s="927" t="s">
        <v>831</v>
      </c>
      <c r="H7" s="925">
        <v>5.4732683564766331</v>
      </c>
      <c r="I7" s="924">
        <v>154400.86601503126</v>
      </c>
      <c r="J7" s="928" t="s">
        <v>832</v>
      </c>
      <c r="K7" s="929">
        <v>20.661510308034337</v>
      </c>
    </row>
    <row r="8" spans="1:11" ht="17.100000000000001" customHeight="1">
      <c r="A8" s="930" t="s">
        <v>833</v>
      </c>
      <c r="B8" s="931">
        <v>686759.01778831251</v>
      </c>
      <c r="C8" s="931">
        <v>721815.95420352544</v>
      </c>
      <c r="D8" s="931">
        <v>847679.00459057325</v>
      </c>
      <c r="E8" s="932">
        <v>1043368.7823395365</v>
      </c>
      <c r="F8" s="933">
        <v>35056.936415212927</v>
      </c>
      <c r="G8" s="934"/>
      <c r="H8" s="932">
        <v>5.1046925496679707</v>
      </c>
      <c r="I8" s="931">
        <v>195689.77774896321</v>
      </c>
      <c r="J8" s="932"/>
      <c r="K8" s="935">
        <v>23.085363290728296</v>
      </c>
    </row>
    <row r="9" spans="1:11" ht="17.100000000000001" customHeight="1">
      <c r="A9" s="930" t="s">
        <v>834</v>
      </c>
      <c r="B9" s="931">
        <v>87539.306062113275</v>
      </c>
      <c r="C9" s="931">
        <v>89122.043308955588</v>
      </c>
      <c r="D9" s="931">
        <v>100391.5908772026</v>
      </c>
      <c r="E9" s="932">
        <v>111666.92058885211</v>
      </c>
      <c r="F9" s="933">
        <v>1582.7372468423127</v>
      </c>
      <c r="G9" s="934"/>
      <c r="H9" s="932">
        <v>1.8080303786270431</v>
      </c>
      <c r="I9" s="931">
        <v>11275.329711649509</v>
      </c>
      <c r="J9" s="932"/>
      <c r="K9" s="935">
        <v>11.231348774461908</v>
      </c>
    </row>
    <row r="10" spans="1:11" ht="17.100000000000001" customHeight="1">
      <c r="A10" s="936" t="s">
        <v>835</v>
      </c>
      <c r="B10" s="931">
        <v>80052.686659233281</v>
      </c>
      <c r="C10" s="931">
        <v>82651.653765635594</v>
      </c>
      <c r="D10" s="931">
        <v>94395.622474602598</v>
      </c>
      <c r="E10" s="932">
        <v>106094.85650672211</v>
      </c>
      <c r="F10" s="933">
        <v>2598.9671064023132</v>
      </c>
      <c r="G10" s="934"/>
      <c r="H10" s="932">
        <v>3.2465707459208031</v>
      </c>
      <c r="I10" s="931">
        <v>11699.234032119508</v>
      </c>
      <c r="J10" s="932"/>
      <c r="K10" s="935">
        <v>12.39383111782246</v>
      </c>
    </row>
    <row r="11" spans="1:11" s="778" customFormat="1" ht="17.100000000000001" customHeight="1">
      <c r="A11" s="936" t="s">
        <v>836</v>
      </c>
      <c r="B11" s="931">
        <v>7486.6194028799991</v>
      </c>
      <c r="C11" s="931">
        <v>6470.3895433199996</v>
      </c>
      <c r="D11" s="931">
        <v>5995.9684025999995</v>
      </c>
      <c r="E11" s="932">
        <v>5572.0640821300003</v>
      </c>
      <c r="F11" s="933">
        <v>-1016.2298595599996</v>
      </c>
      <c r="G11" s="934"/>
      <c r="H11" s="932">
        <v>-13.573948465566046</v>
      </c>
      <c r="I11" s="931">
        <v>-423.90432046999922</v>
      </c>
      <c r="J11" s="932"/>
      <c r="K11" s="935">
        <v>-7.0698224541374142</v>
      </c>
    </row>
    <row r="12" spans="1:11" ht="17.100000000000001" customHeight="1">
      <c r="A12" s="923" t="s">
        <v>837</v>
      </c>
      <c r="B12" s="924">
        <v>966747.44678638061</v>
      </c>
      <c r="C12" s="924">
        <v>1028607.8267455394</v>
      </c>
      <c r="D12" s="924">
        <v>1130514.1191695295</v>
      </c>
      <c r="E12" s="925">
        <v>1121020.7030326717</v>
      </c>
      <c r="F12" s="926">
        <v>62537.676259848835</v>
      </c>
      <c r="G12" s="927" t="s">
        <v>831</v>
      </c>
      <c r="H12" s="925">
        <v>6.4688742098811671</v>
      </c>
      <c r="I12" s="924">
        <v>20520.165885424689</v>
      </c>
      <c r="J12" s="937" t="s">
        <v>832</v>
      </c>
      <c r="K12" s="929">
        <v>1.8151180544740748</v>
      </c>
    </row>
    <row r="13" spans="1:11" ht="17.100000000000001" customHeight="1">
      <c r="A13" s="930" t="s">
        <v>838</v>
      </c>
      <c r="B13" s="931">
        <v>1314304.9647224669</v>
      </c>
      <c r="C13" s="931">
        <v>1367058.0348218388</v>
      </c>
      <c r="D13" s="931">
        <v>1527345.6162738341</v>
      </c>
      <c r="E13" s="932">
        <v>1569875.9346912659</v>
      </c>
      <c r="F13" s="933">
        <v>52753.070099371951</v>
      </c>
      <c r="G13" s="934"/>
      <c r="H13" s="932">
        <v>4.0137617611839023</v>
      </c>
      <c r="I13" s="938">
        <v>42530.318417431787</v>
      </c>
      <c r="J13" s="939"/>
      <c r="K13" s="940">
        <v>2.7845903353027746</v>
      </c>
    </row>
    <row r="14" spans="1:11" ht="17.100000000000001" customHeight="1">
      <c r="A14" s="930" t="s">
        <v>839</v>
      </c>
      <c r="B14" s="931">
        <v>141989.49496771995</v>
      </c>
      <c r="C14" s="931">
        <v>58433.98035312003</v>
      </c>
      <c r="D14" s="931">
        <v>127211.42502261003</v>
      </c>
      <c r="E14" s="932">
        <v>65097.696716299935</v>
      </c>
      <c r="F14" s="933">
        <v>-83555.514614599917</v>
      </c>
      <c r="G14" s="934"/>
      <c r="H14" s="932">
        <v>-58.846265094185682</v>
      </c>
      <c r="I14" s="931">
        <v>-62113.728306310091</v>
      </c>
      <c r="J14" s="932"/>
      <c r="K14" s="935">
        <v>-48.827161786191972</v>
      </c>
    </row>
    <row r="15" spans="1:11" ht="17.100000000000001" customHeight="1">
      <c r="A15" s="936" t="s">
        <v>840</v>
      </c>
      <c r="B15" s="931">
        <v>165490.34271409997</v>
      </c>
      <c r="C15" s="931">
        <v>154229.29947425</v>
      </c>
      <c r="D15" s="931">
        <v>161024.52447424998</v>
      </c>
      <c r="E15" s="932">
        <v>141295.11447428999</v>
      </c>
      <c r="F15" s="933">
        <v>-11261.043239849969</v>
      </c>
      <c r="G15" s="934"/>
      <c r="H15" s="932">
        <v>-6.8046528003778892</v>
      </c>
      <c r="I15" s="931">
        <v>-19729.409999959986</v>
      </c>
      <c r="J15" s="932"/>
      <c r="K15" s="935">
        <v>-12.252425563358821</v>
      </c>
    </row>
    <row r="16" spans="1:11" ht="17.100000000000001" customHeight="1">
      <c r="A16" s="936" t="s">
        <v>841</v>
      </c>
      <c r="B16" s="931">
        <v>23500.847746380023</v>
      </c>
      <c r="C16" s="931">
        <v>95795.319121129971</v>
      </c>
      <c r="D16" s="931">
        <v>33813.099451639944</v>
      </c>
      <c r="E16" s="932">
        <v>76197.417757990057</v>
      </c>
      <c r="F16" s="933">
        <v>72294.471374749948</v>
      </c>
      <c r="G16" s="934"/>
      <c r="H16" s="932">
        <v>307.6249510440997</v>
      </c>
      <c r="I16" s="931">
        <v>42384.318306350113</v>
      </c>
      <c r="J16" s="932"/>
      <c r="K16" s="935">
        <v>125.34881153669117</v>
      </c>
    </row>
    <row r="17" spans="1:11" ht="17.100000000000001" customHeight="1">
      <c r="A17" s="930" t="s">
        <v>842</v>
      </c>
      <c r="B17" s="931">
        <v>10417.330653540001</v>
      </c>
      <c r="C17" s="931">
        <v>10567.000646869999</v>
      </c>
      <c r="D17" s="931">
        <v>10100.767085154501</v>
      </c>
      <c r="E17" s="932">
        <v>8731.6171994599972</v>
      </c>
      <c r="F17" s="933">
        <v>149.66999332999876</v>
      </c>
      <c r="G17" s="934"/>
      <c r="H17" s="932">
        <v>1.4367403542013724</v>
      </c>
      <c r="I17" s="931">
        <v>-1369.1498856945036</v>
      </c>
      <c r="J17" s="932"/>
      <c r="K17" s="935">
        <v>-13.554909980122179</v>
      </c>
    </row>
    <row r="18" spans="1:11" ht="17.100000000000001" customHeight="1">
      <c r="A18" s="936" t="s">
        <v>843</v>
      </c>
      <c r="B18" s="931">
        <v>11073.529709095701</v>
      </c>
      <c r="C18" s="931">
        <v>22766.75798704616</v>
      </c>
      <c r="D18" s="931">
        <v>16088.55381306152</v>
      </c>
      <c r="E18" s="932">
        <v>17590.067610562917</v>
      </c>
      <c r="F18" s="933">
        <v>11693.228277950459</v>
      </c>
      <c r="G18" s="934"/>
      <c r="H18" s="932">
        <v>105.59621534537216</v>
      </c>
      <c r="I18" s="931">
        <v>1501.5137975013968</v>
      </c>
      <c r="J18" s="932"/>
      <c r="K18" s="935">
        <v>9.3328077523188568</v>
      </c>
    </row>
    <row r="19" spans="1:11" ht="17.100000000000001" customHeight="1">
      <c r="A19" s="936" t="s">
        <v>844</v>
      </c>
      <c r="B19" s="931">
        <v>1487.62224685</v>
      </c>
      <c r="C19" s="931">
        <v>2770.8168471199997</v>
      </c>
      <c r="D19" s="931">
        <v>3260.6839702900006</v>
      </c>
      <c r="E19" s="932">
        <v>3413.9646599000007</v>
      </c>
      <c r="F19" s="933">
        <v>1283.1946002699997</v>
      </c>
      <c r="G19" s="934"/>
      <c r="H19" s="932">
        <v>86.258094283486926</v>
      </c>
      <c r="I19" s="931">
        <v>153.28068961000008</v>
      </c>
      <c r="J19" s="932"/>
      <c r="K19" s="935">
        <v>4.7008753686843043</v>
      </c>
    </row>
    <row r="20" spans="1:11" ht="17.100000000000001" customHeight="1">
      <c r="A20" s="936" t="s">
        <v>845</v>
      </c>
      <c r="B20" s="931">
        <v>9585.907462245701</v>
      </c>
      <c r="C20" s="931">
        <v>19995.941139926159</v>
      </c>
      <c r="D20" s="931">
        <v>12827.869842771519</v>
      </c>
      <c r="E20" s="932">
        <v>14176.102950662915</v>
      </c>
      <c r="F20" s="933">
        <v>10410.033677680458</v>
      </c>
      <c r="G20" s="934"/>
      <c r="H20" s="932">
        <v>108.59726863294472</v>
      </c>
      <c r="I20" s="931">
        <v>1348.2331078913958</v>
      </c>
      <c r="J20" s="932"/>
      <c r="K20" s="935">
        <v>10.510186994539259</v>
      </c>
    </row>
    <row r="21" spans="1:11" ht="17.100000000000001" customHeight="1">
      <c r="A21" s="930" t="s">
        <v>846</v>
      </c>
      <c r="B21" s="931">
        <v>1150824.6093921112</v>
      </c>
      <c r="C21" s="931">
        <v>1275290.2958348026</v>
      </c>
      <c r="D21" s="931">
        <v>1373944.8703530082</v>
      </c>
      <c r="E21" s="932">
        <v>1478456.5531649431</v>
      </c>
      <c r="F21" s="933">
        <v>124465.68644269137</v>
      </c>
      <c r="G21" s="941"/>
      <c r="H21" s="932">
        <v>10.815348005847447</v>
      </c>
      <c r="I21" s="931">
        <v>104511.68281193497</v>
      </c>
      <c r="J21" s="942"/>
      <c r="K21" s="935">
        <v>7.606686779585468</v>
      </c>
    </row>
    <row r="22" spans="1:11" ht="17.100000000000001" customHeight="1">
      <c r="A22" s="930" t="s">
        <v>847</v>
      </c>
      <c r="B22" s="931">
        <v>347557.51793608628</v>
      </c>
      <c r="C22" s="931">
        <v>338450.2080762994</v>
      </c>
      <c r="D22" s="931">
        <v>396831.49710430467</v>
      </c>
      <c r="E22" s="931">
        <v>448855.23165859428</v>
      </c>
      <c r="F22" s="933">
        <v>-9784.6061604768838</v>
      </c>
      <c r="G22" s="943" t="s">
        <v>831</v>
      </c>
      <c r="H22" s="932">
        <v>-2.8152480252998622</v>
      </c>
      <c r="I22" s="931">
        <v>22010.152532007098</v>
      </c>
      <c r="J22" s="944" t="s">
        <v>832</v>
      </c>
      <c r="K22" s="935">
        <v>5.5464731737818349</v>
      </c>
    </row>
    <row r="23" spans="1:11" ht="17.100000000000001" customHeight="1">
      <c r="A23" s="923" t="s">
        <v>848</v>
      </c>
      <c r="B23" s="924">
        <v>1565967.1585125797</v>
      </c>
      <c r="C23" s="924">
        <v>1661301.7376401094</v>
      </c>
      <c r="D23" s="924">
        <v>1877801.5328829</v>
      </c>
      <c r="E23" s="925">
        <v>2052722.5647833562</v>
      </c>
      <c r="F23" s="926">
        <v>95334.579127529636</v>
      </c>
      <c r="G23" s="945"/>
      <c r="H23" s="925">
        <v>6.0879041178668363</v>
      </c>
      <c r="I23" s="924">
        <v>174921.03190045618</v>
      </c>
      <c r="J23" s="925"/>
      <c r="K23" s="929">
        <v>9.3152033821118554</v>
      </c>
    </row>
    <row r="24" spans="1:11" ht="17.100000000000001" customHeight="1">
      <c r="A24" s="930" t="s">
        <v>849</v>
      </c>
      <c r="B24" s="931">
        <v>1130173.7065940998</v>
      </c>
      <c r="C24" s="931">
        <v>1188431.0348075223</v>
      </c>
      <c r="D24" s="931">
        <v>1376048.5687643969</v>
      </c>
      <c r="E24" s="932">
        <v>1543029.0055267103</v>
      </c>
      <c r="F24" s="933">
        <v>58257.328213422559</v>
      </c>
      <c r="G24" s="934"/>
      <c r="H24" s="932">
        <v>5.1547233733641971</v>
      </c>
      <c r="I24" s="931">
        <v>166980.43676231336</v>
      </c>
      <c r="J24" s="932"/>
      <c r="K24" s="946">
        <v>12.134777837983659</v>
      </c>
    </row>
    <row r="25" spans="1:11" ht="17.100000000000001" customHeight="1">
      <c r="A25" s="930" t="s">
        <v>850</v>
      </c>
      <c r="B25" s="931">
        <v>354830.02748561843</v>
      </c>
      <c r="C25" s="931">
        <v>357701.13382265856</v>
      </c>
      <c r="D25" s="931">
        <v>424744.63430879032</v>
      </c>
      <c r="E25" s="932">
        <v>472243.43538516632</v>
      </c>
      <c r="F25" s="933">
        <v>2871.1063370401389</v>
      </c>
      <c r="G25" s="934"/>
      <c r="H25" s="932">
        <v>0.80914976598380117</v>
      </c>
      <c r="I25" s="931">
        <v>47498.801076375996</v>
      </c>
      <c r="J25" s="932"/>
      <c r="K25" s="946">
        <v>11.182907855604423</v>
      </c>
    </row>
    <row r="26" spans="1:11" ht="17.100000000000001" customHeight="1">
      <c r="A26" s="936" t="s">
        <v>851</v>
      </c>
      <c r="B26" s="931">
        <v>227537.39173336106</v>
      </c>
      <c r="C26" s="931">
        <v>247277.38089692098</v>
      </c>
      <c r="D26" s="931">
        <v>270080.36128978006</v>
      </c>
      <c r="E26" s="932">
        <v>311430.62012907001</v>
      </c>
      <c r="F26" s="933">
        <v>19739.98916355992</v>
      </c>
      <c r="G26" s="934"/>
      <c r="H26" s="932">
        <v>8.6754924160738209</v>
      </c>
      <c r="I26" s="931">
        <v>41350.258839289949</v>
      </c>
      <c r="J26" s="932"/>
      <c r="K26" s="935">
        <v>15.310353793152547</v>
      </c>
    </row>
    <row r="27" spans="1:11" ht="17.100000000000001" customHeight="1">
      <c r="A27" s="936" t="s">
        <v>852</v>
      </c>
      <c r="B27" s="931">
        <v>127292.64643086921</v>
      </c>
      <c r="C27" s="931">
        <v>110423.7713020315</v>
      </c>
      <c r="D27" s="931">
        <v>154664.23425830094</v>
      </c>
      <c r="E27" s="932">
        <v>160812.81040020118</v>
      </c>
      <c r="F27" s="933">
        <v>-16868.87512883771</v>
      </c>
      <c r="G27" s="934"/>
      <c r="H27" s="932">
        <v>-13.252042126407476</v>
      </c>
      <c r="I27" s="931">
        <v>6148.5761419002374</v>
      </c>
      <c r="J27" s="932"/>
      <c r="K27" s="935">
        <v>3.97543502632396</v>
      </c>
    </row>
    <row r="28" spans="1:11" ht="17.100000000000001" customHeight="1">
      <c r="A28" s="936" t="s">
        <v>853</v>
      </c>
      <c r="B28" s="931">
        <v>775343.67910848127</v>
      </c>
      <c r="C28" s="931">
        <v>830729.90098486375</v>
      </c>
      <c r="D28" s="931">
        <v>951303.9344556065</v>
      </c>
      <c r="E28" s="932">
        <v>1070785.5701415441</v>
      </c>
      <c r="F28" s="933">
        <v>55386.221876382479</v>
      </c>
      <c r="G28" s="934"/>
      <c r="H28" s="932">
        <v>7.1434414658629315</v>
      </c>
      <c r="I28" s="931">
        <v>119481.6356859376</v>
      </c>
      <c r="J28" s="932"/>
      <c r="K28" s="935">
        <v>12.559775205209489</v>
      </c>
    </row>
    <row r="29" spans="1:11" ht="17.100000000000001" customHeight="1">
      <c r="A29" s="947" t="s">
        <v>854</v>
      </c>
      <c r="B29" s="948">
        <v>435793.45191848004</v>
      </c>
      <c r="C29" s="948">
        <v>472870.70283258706</v>
      </c>
      <c r="D29" s="948">
        <v>501752.96411850315</v>
      </c>
      <c r="E29" s="949">
        <v>509693.55925664573</v>
      </c>
      <c r="F29" s="950">
        <v>37077.250914107019</v>
      </c>
      <c r="G29" s="949"/>
      <c r="H29" s="949">
        <v>8.507987155585516</v>
      </c>
      <c r="I29" s="948">
        <v>7940.5951381425839</v>
      </c>
      <c r="J29" s="949"/>
      <c r="K29" s="951">
        <v>1.5825706485048663</v>
      </c>
    </row>
    <row r="30" spans="1:11" ht="17.100000000000001" customHeight="1" thickBot="1">
      <c r="A30" s="952" t="s">
        <v>855</v>
      </c>
      <c r="B30" s="953">
        <v>1646019.8451718129</v>
      </c>
      <c r="C30" s="953">
        <v>1743953.3914057449</v>
      </c>
      <c r="D30" s="953">
        <v>1972197.1553575026</v>
      </c>
      <c r="E30" s="954">
        <v>2158817.4212900782</v>
      </c>
      <c r="F30" s="955">
        <v>97933.546233932022</v>
      </c>
      <c r="G30" s="954"/>
      <c r="H30" s="954">
        <v>5.9497184387658244</v>
      </c>
      <c r="I30" s="953">
        <v>186620.26593257557</v>
      </c>
      <c r="J30" s="954"/>
      <c r="K30" s="956">
        <v>9.4625562878244125</v>
      </c>
    </row>
    <row r="31" spans="1:11" ht="19.5" customHeight="1" thickTop="1">
      <c r="A31" s="957" t="s">
        <v>856</v>
      </c>
      <c r="B31" s="958">
        <v>677.29630069000359</v>
      </c>
      <c r="C31" s="848" t="s">
        <v>857</v>
      </c>
      <c r="D31" s="959"/>
      <c r="E31" s="959"/>
      <c r="F31" s="959"/>
      <c r="G31" s="960"/>
      <c r="H31" s="961"/>
      <c r="I31" s="959"/>
      <c r="J31" s="962"/>
      <c r="K31" s="962"/>
    </row>
    <row r="32" spans="1:11" ht="15" customHeight="1">
      <c r="A32" s="963" t="s">
        <v>858</v>
      </c>
      <c r="B32" s="958">
        <v>30013.58202228251</v>
      </c>
      <c r="C32" s="848" t="s">
        <v>857</v>
      </c>
      <c r="D32" s="959"/>
      <c r="E32" s="959"/>
      <c r="F32" s="959"/>
      <c r="G32" s="960"/>
      <c r="H32" s="961"/>
      <c r="I32" s="959"/>
      <c r="J32" s="962"/>
      <c r="K32" s="962"/>
    </row>
    <row r="33" spans="1:11" ht="17.100000000000001" customHeight="1">
      <c r="A33" s="964" t="s">
        <v>859</v>
      </c>
      <c r="B33" s="848"/>
      <c r="C33" s="848"/>
      <c r="D33" s="959"/>
      <c r="E33" s="959"/>
      <c r="F33" s="959"/>
      <c r="G33" s="960"/>
      <c r="H33" s="961"/>
      <c r="I33" s="959"/>
      <c r="J33" s="962"/>
      <c r="K33" s="962"/>
    </row>
    <row r="34" spans="1:11" ht="17.100000000000001" customHeight="1">
      <c r="A34" s="965" t="s">
        <v>860</v>
      </c>
      <c r="B34" s="848"/>
      <c r="C34" s="848"/>
      <c r="D34" s="959"/>
      <c r="E34" s="959"/>
      <c r="F34" s="959"/>
      <c r="G34" s="960"/>
      <c r="H34" s="961"/>
      <c r="I34" s="959"/>
      <c r="J34" s="962"/>
      <c r="K34" s="962"/>
    </row>
    <row r="35" spans="1:11" ht="17.100000000000001" customHeight="1">
      <c r="A35" s="966" t="s">
        <v>861</v>
      </c>
      <c r="B35" s="967">
        <v>0.81272276402659283</v>
      </c>
      <c r="C35" s="968">
        <v>0.92330429626083566</v>
      </c>
      <c r="D35" s="968">
        <v>0.81228896277312501</v>
      </c>
      <c r="E35" s="968">
        <v>0.83079211005310849</v>
      </c>
      <c r="F35" s="969">
        <v>0.11058153223424283</v>
      </c>
      <c r="G35" s="970"/>
      <c r="H35" s="969">
        <v>13.606304280979206</v>
      </c>
      <c r="I35" s="969">
        <v>1.8503147279983478E-2</v>
      </c>
      <c r="J35" s="969"/>
      <c r="K35" s="969">
        <v>2.2779020924788154</v>
      </c>
    </row>
    <row r="36" spans="1:11" ht="17.100000000000001" customHeight="1">
      <c r="A36" s="966" t="s">
        <v>862</v>
      </c>
      <c r="B36" s="967">
        <v>2.5886137798486195</v>
      </c>
      <c r="C36" s="968">
        <v>3.0675985522358125</v>
      </c>
      <c r="D36" s="968">
        <v>2.6315790109180499</v>
      </c>
      <c r="E36" s="968">
        <v>2.714566741047709</v>
      </c>
      <c r="F36" s="969">
        <v>0.47898477238719295</v>
      </c>
      <c r="G36" s="970"/>
      <c r="H36" s="969">
        <v>18.503524014123254</v>
      </c>
      <c r="I36" s="969">
        <v>8.2987730129659099E-2</v>
      </c>
      <c r="J36" s="969"/>
      <c r="K36" s="969">
        <v>3.1535336687728059</v>
      </c>
    </row>
    <row r="37" spans="1:11" ht="17.100000000000001" customHeight="1">
      <c r="A37" s="966" t="s">
        <v>863</v>
      </c>
      <c r="B37" s="971">
        <v>3.5867797504617815</v>
      </c>
      <c r="C37" s="972">
        <v>4.2881805135937219</v>
      </c>
      <c r="D37" s="972">
        <v>3.5911400315190933</v>
      </c>
      <c r="E37" s="972">
        <v>3.6112428107318508</v>
      </c>
      <c r="F37" s="969">
        <v>0.70140076313194033</v>
      </c>
      <c r="G37" s="970"/>
      <c r="H37" s="969">
        <v>19.55516680503279</v>
      </c>
      <c r="I37" s="969">
        <v>2.0102779212757493E-2</v>
      </c>
      <c r="J37" s="969"/>
      <c r="K37" s="969">
        <v>0.55978822981886867</v>
      </c>
    </row>
    <row r="38" spans="1:11" ht="17.100000000000001" customHeight="1">
      <c r="A38" s="973"/>
      <c r="B38" s="848"/>
      <c r="C38" s="848"/>
      <c r="D38" s="848"/>
      <c r="E38" s="848"/>
      <c r="F38" s="848"/>
      <c r="G38" s="848"/>
      <c r="H38" s="848"/>
      <c r="I38" s="848"/>
      <c r="J38" s="848"/>
      <c r="K38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24.95" customHeight="1">
      <c r="A1" s="1765" t="s">
        <v>818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28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E3" s="974"/>
      <c r="I3" s="1774" t="s">
        <v>77</v>
      </c>
      <c r="J3" s="1774"/>
      <c r="K3" s="1774"/>
    </row>
    <row r="4" spans="1:1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1" t="s">
        <v>823</v>
      </c>
      <c r="G4" s="1782"/>
      <c r="H4" s="1782"/>
      <c r="I4" s="1782"/>
      <c r="J4" s="1782"/>
      <c r="K4" s="1783"/>
    </row>
    <row r="5" spans="1:11" ht="12.75">
      <c r="A5" s="977" t="s">
        <v>864</v>
      </c>
      <c r="B5" s="978" t="s">
        <v>825</v>
      </c>
      <c r="C5" s="914" t="s">
        <v>826</v>
      </c>
      <c r="D5" s="914" t="s">
        <v>827</v>
      </c>
      <c r="E5" s="915" t="s">
        <v>828</v>
      </c>
      <c r="F5" s="1777" t="s">
        <v>53</v>
      </c>
      <c r="G5" s="1778"/>
      <c r="H5" s="1779"/>
      <c r="I5" s="1777" t="s">
        <v>54</v>
      </c>
      <c r="J5" s="1778"/>
      <c r="K5" s="1780"/>
    </row>
    <row r="6" spans="1:11" ht="12.75">
      <c r="A6" s="977"/>
      <c r="B6" s="979"/>
      <c r="C6" s="979"/>
      <c r="D6" s="980"/>
      <c r="E6" s="981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ht="17.100000000000001" customHeight="1">
      <c r="A7" s="923" t="s">
        <v>865</v>
      </c>
      <c r="B7" s="924">
        <v>593752.93291056005</v>
      </c>
      <c r="C7" s="924">
        <v>612951.73240029998</v>
      </c>
      <c r="D7" s="924">
        <v>726683.89065699978</v>
      </c>
      <c r="E7" s="925">
        <v>904527.28686500003</v>
      </c>
      <c r="F7" s="926">
        <v>19198.799489739933</v>
      </c>
      <c r="G7" s="986"/>
      <c r="H7" s="925">
        <v>3.2334660471701526</v>
      </c>
      <c r="I7" s="924">
        <v>177843.39620800025</v>
      </c>
      <c r="J7" s="987"/>
      <c r="K7" s="929">
        <v>24.473281779676011</v>
      </c>
    </row>
    <row r="8" spans="1:11" ht="17.100000000000001" customHeight="1">
      <c r="A8" s="936" t="s">
        <v>866</v>
      </c>
      <c r="B8" s="931">
        <v>15882.78523922</v>
      </c>
      <c r="C8" s="931">
        <v>19224.643057060002</v>
      </c>
      <c r="D8" s="931">
        <v>19527.073390609999</v>
      </c>
      <c r="E8" s="932">
        <v>25499.614222830001</v>
      </c>
      <c r="F8" s="933">
        <v>3341.8578178400021</v>
      </c>
      <c r="G8" s="988"/>
      <c r="H8" s="932">
        <v>21.040754297853365</v>
      </c>
      <c r="I8" s="931">
        <v>5972.5408322200019</v>
      </c>
      <c r="J8" s="932"/>
      <c r="K8" s="935">
        <v>30.585949633865884</v>
      </c>
    </row>
    <row r="9" spans="1:11" ht="17.100000000000001" customHeight="1">
      <c r="A9" s="936" t="s">
        <v>867</v>
      </c>
      <c r="B9" s="931">
        <v>5469.2671200000004</v>
      </c>
      <c r="C9" s="931">
        <v>4580.58968</v>
      </c>
      <c r="D9" s="931">
        <v>4095.8827999999994</v>
      </c>
      <c r="E9" s="932">
        <v>3467.2939200000001</v>
      </c>
      <c r="F9" s="933">
        <v>-888.67744000000039</v>
      </c>
      <c r="G9" s="988"/>
      <c r="H9" s="932">
        <v>-16.248565310520075</v>
      </c>
      <c r="I9" s="931">
        <v>-628.58887999999934</v>
      </c>
      <c r="J9" s="932"/>
      <c r="K9" s="935">
        <v>-15.346847326783847</v>
      </c>
    </row>
    <row r="10" spans="1:11" ht="17.100000000000001" customHeight="1">
      <c r="A10" s="936" t="s">
        <v>868</v>
      </c>
      <c r="B10" s="931">
        <v>0</v>
      </c>
      <c r="C10" s="931">
        <v>0</v>
      </c>
      <c r="D10" s="931">
        <v>0</v>
      </c>
      <c r="E10" s="931">
        <v>0</v>
      </c>
      <c r="F10" s="933">
        <v>0</v>
      </c>
      <c r="G10" s="988"/>
      <c r="H10" s="932"/>
      <c r="I10" s="931">
        <v>0</v>
      </c>
      <c r="J10" s="932"/>
      <c r="K10" s="935"/>
    </row>
    <row r="11" spans="1:11" ht="17.100000000000001" customHeight="1">
      <c r="A11" s="936" t="s">
        <v>869</v>
      </c>
      <c r="B11" s="931">
        <v>572400.88055134006</v>
      </c>
      <c r="C11" s="931">
        <v>589146.49966323993</v>
      </c>
      <c r="D11" s="931">
        <v>703060.93446638982</v>
      </c>
      <c r="E11" s="932">
        <v>875560.37872217002</v>
      </c>
      <c r="F11" s="933">
        <v>16745.619111899869</v>
      </c>
      <c r="G11" s="988"/>
      <c r="H11" s="932">
        <v>2.9255054771701929</v>
      </c>
      <c r="I11" s="931">
        <v>172499.4442557802</v>
      </c>
      <c r="J11" s="932"/>
      <c r="K11" s="935">
        <v>24.535489855755401</v>
      </c>
    </row>
    <row r="12" spans="1:11" ht="17.100000000000001" customHeight="1">
      <c r="A12" s="923" t="s">
        <v>870</v>
      </c>
      <c r="B12" s="924">
        <v>23332.642714099999</v>
      </c>
      <c r="C12" s="924">
        <v>21997.949474249999</v>
      </c>
      <c r="D12" s="924">
        <v>18526.624474249998</v>
      </c>
      <c r="E12" s="925">
        <v>16337.764474290001</v>
      </c>
      <c r="F12" s="926">
        <v>-1334.6932398499994</v>
      </c>
      <c r="G12" s="986"/>
      <c r="H12" s="925">
        <v>-5.7202831938254448</v>
      </c>
      <c r="I12" s="924">
        <v>-2188.8599999599974</v>
      </c>
      <c r="J12" s="925"/>
      <c r="K12" s="929">
        <v>-11.814672462338056</v>
      </c>
    </row>
    <row r="13" spans="1:11" ht="17.100000000000001" customHeight="1">
      <c r="A13" s="936" t="s">
        <v>871</v>
      </c>
      <c r="B13" s="931">
        <v>22048.574714099999</v>
      </c>
      <c r="C13" s="931">
        <v>21468.932474249999</v>
      </c>
      <c r="D13" s="931">
        <v>17968.912474249999</v>
      </c>
      <c r="E13" s="932">
        <v>15819.932474290001</v>
      </c>
      <c r="F13" s="933">
        <v>-579.6422398499999</v>
      </c>
      <c r="G13" s="988"/>
      <c r="H13" s="932">
        <v>-2.6289329236293915</v>
      </c>
      <c r="I13" s="931">
        <v>-2148.9799999599982</v>
      </c>
      <c r="J13" s="932"/>
      <c r="K13" s="935">
        <v>-11.959432731611065</v>
      </c>
    </row>
    <row r="14" spans="1:11" ht="17.100000000000001" customHeight="1">
      <c r="A14" s="936" t="s">
        <v>872</v>
      </c>
      <c r="B14" s="931">
        <v>0</v>
      </c>
      <c r="C14" s="931">
        <v>0</v>
      </c>
      <c r="D14" s="931">
        <v>28.7</v>
      </c>
      <c r="E14" s="932">
        <v>0</v>
      </c>
      <c r="F14" s="933">
        <v>0</v>
      </c>
      <c r="G14" s="988"/>
      <c r="H14" s="932"/>
      <c r="I14" s="931">
        <v>-28.7</v>
      </c>
      <c r="J14" s="932"/>
      <c r="K14" s="935"/>
    </row>
    <row r="15" spans="1:11" ht="17.100000000000001" customHeight="1">
      <c r="A15" s="936" t="s">
        <v>873</v>
      </c>
      <c r="B15" s="931">
        <v>1284.068</v>
      </c>
      <c r="C15" s="931">
        <v>529.01700000000005</v>
      </c>
      <c r="D15" s="931">
        <v>529.01199999999994</v>
      </c>
      <c r="E15" s="932">
        <v>517.83199999999999</v>
      </c>
      <c r="F15" s="933">
        <v>-755.05099999999993</v>
      </c>
      <c r="G15" s="988"/>
      <c r="H15" s="932">
        <v>-58.801480918456029</v>
      </c>
      <c r="I15" s="931">
        <v>-11.17999999999995</v>
      </c>
      <c r="J15" s="932"/>
      <c r="K15" s="935">
        <v>-2.1133736096723612</v>
      </c>
    </row>
    <row r="16" spans="1:11" ht="17.100000000000001" customHeight="1">
      <c r="A16" s="936" t="s">
        <v>874</v>
      </c>
      <c r="B16" s="931">
        <v>0</v>
      </c>
      <c r="C16" s="931">
        <v>0</v>
      </c>
      <c r="D16" s="931">
        <v>0</v>
      </c>
      <c r="E16" s="932">
        <v>0</v>
      </c>
      <c r="F16" s="933">
        <v>0</v>
      </c>
      <c r="G16" s="988"/>
      <c r="H16" s="932"/>
      <c r="I16" s="931">
        <v>0</v>
      </c>
      <c r="J16" s="932"/>
      <c r="K16" s="935"/>
    </row>
    <row r="17" spans="1:11" ht="17.100000000000001" customHeight="1">
      <c r="A17" s="989" t="s">
        <v>875</v>
      </c>
      <c r="B17" s="924">
        <v>31</v>
      </c>
      <c r="C17" s="924">
        <v>31</v>
      </c>
      <c r="D17" s="924">
        <v>31</v>
      </c>
      <c r="E17" s="925">
        <v>31</v>
      </c>
      <c r="F17" s="926">
        <v>0</v>
      </c>
      <c r="G17" s="986"/>
      <c r="H17" s="925">
        <v>0</v>
      </c>
      <c r="I17" s="924">
        <v>0</v>
      </c>
      <c r="J17" s="925"/>
      <c r="K17" s="929">
        <v>0</v>
      </c>
    </row>
    <row r="18" spans="1:11" ht="17.100000000000001" customHeight="1">
      <c r="A18" s="923" t="s">
        <v>876</v>
      </c>
      <c r="B18" s="924">
        <v>506.99356987000004</v>
      </c>
      <c r="C18" s="924">
        <v>1807.8865608199999</v>
      </c>
      <c r="D18" s="924">
        <v>2423.7671835200003</v>
      </c>
      <c r="E18" s="925">
        <v>2423.7671835200003</v>
      </c>
      <c r="F18" s="926">
        <v>1300.8929909499998</v>
      </c>
      <c r="G18" s="986"/>
      <c r="H18" s="925">
        <v>256.58964299755638</v>
      </c>
      <c r="I18" s="924">
        <v>0</v>
      </c>
      <c r="J18" s="925"/>
      <c r="K18" s="929">
        <v>0</v>
      </c>
    </row>
    <row r="19" spans="1:11" ht="17.100000000000001" customHeight="1">
      <c r="A19" s="936" t="s">
        <v>877</v>
      </c>
      <c r="B19" s="931">
        <v>490.99356987000004</v>
      </c>
      <c r="C19" s="931">
        <v>1791.8865608199999</v>
      </c>
      <c r="D19" s="931">
        <v>2407.7671835200003</v>
      </c>
      <c r="E19" s="932">
        <v>2407.7671835200003</v>
      </c>
      <c r="F19" s="933">
        <v>1300.8929909499998</v>
      </c>
      <c r="G19" s="988"/>
      <c r="H19" s="932">
        <v>264.951125794669</v>
      </c>
      <c r="I19" s="931">
        <v>0</v>
      </c>
      <c r="J19" s="932"/>
      <c r="K19" s="935">
        <v>0</v>
      </c>
    </row>
    <row r="20" spans="1:11" ht="17.100000000000001" customHeight="1">
      <c r="A20" s="936" t="s">
        <v>878</v>
      </c>
      <c r="B20" s="931">
        <v>16</v>
      </c>
      <c r="C20" s="931">
        <v>16</v>
      </c>
      <c r="D20" s="931">
        <v>16</v>
      </c>
      <c r="E20" s="932">
        <v>16</v>
      </c>
      <c r="F20" s="933">
        <v>0</v>
      </c>
      <c r="G20" s="988"/>
      <c r="H20" s="932">
        <v>0</v>
      </c>
      <c r="I20" s="931">
        <v>0</v>
      </c>
      <c r="J20" s="932"/>
      <c r="K20" s="935">
        <v>0</v>
      </c>
    </row>
    <row r="21" spans="1:11" ht="17.100000000000001" customHeight="1">
      <c r="A21" s="923" t="s">
        <v>879</v>
      </c>
      <c r="B21" s="924">
        <v>1932.9886875899999</v>
      </c>
      <c r="C21" s="924">
        <v>2859.3314393999999</v>
      </c>
      <c r="D21" s="924">
        <v>3261.5032812499999</v>
      </c>
      <c r="E21" s="925">
        <v>2111.7519000000002</v>
      </c>
      <c r="F21" s="926">
        <v>926.34275180999998</v>
      </c>
      <c r="G21" s="986"/>
      <c r="H21" s="925">
        <v>47.922823230017968</v>
      </c>
      <c r="I21" s="924">
        <v>-1149.7513812499997</v>
      </c>
      <c r="J21" s="925"/>
      <c r="K21" s="929">
        <v>-35.252191462132984</v>
      </c>
    </row>
    <row r="22" spans="1:11" ht="17.100000000000001" customHeight="1">
      <c r="A22" s="936" t="s">
        <v>880</v>
      </c>
      <c r="B22" s="931">
        <v>1932.9886875899999</v>
      </c>
      <c r="C22" s="931">
        <v>2649.3314393999999</v>
      </c>
      <c r="D22" s="931">
        <v>3261.5032812499999</v>
      </c>
      <c r="E22" s="932">
        <v>2111.7519000000002</v>
      </c>
      <c r="F22" s="933">
        <v>716.34275180999998</v>
      </c>
      <c r="G22" s="988"/>
      <c r="H22" s="932">
        <v>37.058817592104873</v>
      </c>
      <c r="I22" s="931">
        <v>-1149.7513812499997</v>
      </c>
      <c r="J22" s="932"/>
      <c r="K22" s="935">
        <v>-35.252191462132984</v>
      </c>
    </row>
    <row r="23" spans="1:11" ht="17.100000000000001" customHeight="1">
      <c r="A23" s="936" t="s">
        <v>881</v>
      </c>
      <c r="B23" s="931">
        <v>0</v>
      </c>
      <c r="C23" s="931">
        <v>210</v>
      </c>
      <c r="D23" s="931">
        <v>0</v>
      </c>
      <c r="E23" s="932">
        <v>0</v>
      </c>
      <c r="F23" s="933">
        <v>210</v>
      </c>
      <c r="G23" s="988"/>
      <c r="H23" s="932"/>
      <c r="I23" s="931">
        <v>0</v>
      </c>
      <c r="J23" s="932"/>
      <c r="K23" s="935"/>
    </row>
    <row r="24" spans="1:11" ht="17.100000000000001" customHeight="1">
      <c r="A24" s="923" t="s">
        <v>882</v>
      </c>
      <c r="B24" s="924">
        <v>4125.4055141899998</v>
      </c>
      <c r="C24" s="924">
        <v>4701.5724606200001</v>
      </c>
      <c r="D24" s="924">
        <v>4695.79921251</v>
      </c>
      <c r="E24" s="925">
        <v>4561.23191726</v>
      </c>
      <c r="F24" s="926">
        <v>576.16694643000028</v>
      </c>
      <c r="G24" s="986"/>
      <c r="H24" s="925">
        <v>13.966310571122786</v>
      </c>
      <c r="I24" s="924">
        <v>-134.56729524999992</v>
      </c>
      <c r="J24" s="925"/>
      <c r="K24" s="929">
        <v>-2.8656952556979318</v>
      </c>
    </row>
    <row r="25" spans="1:11" ht="17.100000000000001" customHeight="1">
      <c r="A25" s="923" t="s">
        <v>883</v>
      </c>
      <c r="B25" s="924">
        <v>31598.61606679</v>
      </c>
      <c r="C25" s="924">
        <v>34619.656693130004</v>
      </c>
      <c r="D25" s="924">
        <v>31359.275666210004</v>
      </c>
      <c r="E25" s="925">
        <v>31024.268373769995</v>
      </c>
      <c r="F25" s="926">
        <v>3021.0406263400037</v>
      </c>
      <c r="G25" s="986"/>
      <c r="H25" s="925">
        <v>9.5606738597488867</v>
      </c>
      <c r="I25" s="924">
        <v>-335.00729244000831</v>
      </c>
      <c r="J25" s="925"/>
      <c r="K25" s="929">
        <v>-1.0682877245184037</v>
      </c>
    </row>
    <row r="26" spans="1:11" ht="17.100000000000001" customHeight="1">
      <c r="A26" s="990" t="s">
        <v>884</v>
      </c>
      <c r="B26" s="991">
        <v>655280.57946309994</v>
      </c>
      <c r="C26" s="991">
        <v>678969.12902851996</v>
      </c>
      <c r="D26" s="991">
        <v>786981.86047473981</v>
      </c>
      <c r="E26" s="992">
        <v>961017.07071383996</v>
      </c>
      <c r="F26" s="993">
        <v>23688.54956542002</v>
      </c>
      <c r="G26" s="994"/>
      <c r="H26" s="992">
        <v>3.6150239008806104</v>
      </c>
      <c r="I26" s="991">
        <v>174035.21023910015</v>
      </c>
      <c r="J26" s="992"/>
      <c r="K26" s="995">
        <v>22.114259423224183</v>
      </c>
    </row>
    <row r="27" spans="1:11" ht="17.100000000000001" customHeight="1">
      <c r="A27" s="923" t="s">
        <v>885</v>
      </c>
      <c r="B27" s="924">
        <v>436594.17847192002</v>
      </c>
      <c r="C27" s="924">
        <v>387414.13342411997</v>
      </c>
      <c r="D27" s="924">
        <v>522898.4435030701</v>
      </c>
      <c r="E27" s="925">
        <v>568425.51785305003</v>
      </c>
      <c r="F27" s="926">
        <v>-49180.045047800057</v>
      </c>
      <c r="G27" s="986"/>
      <c r="H27" s="925">
        <v>-11.264475678519181</v>
      </c>
      <c r="I27" s="924">
        <v>45527.074349979928</v>
      </c>
      <c r="J27" s="925"/>
      <c r="K27" s="929">
        <v>8.7066762036962579</v>
      </c>
    </row>
    <row r="28" spans="1:11" ht="17.100000000000001" customHeight="1">
      <c r="A28" s="936" t="s">
        <v>886</v>
      </c>
      <c r="B28" s="931">
        <v>227537.39173336106</v>
      </c>
      <c r="C28" s="931">
        <v>247277.38089692098</v>
      </c>
      <c r="D28" s="931">
        <v>270080.36128978006</v>
      </c>
      <c r="E28" s="932">
        <v>311430.62012907001</v>
      </c>
      <c r="F28" s="933">
        <v>19739.98916355992</v>
      </c>
      <c r="G28" s="988"/>
      <c r="H28" s="932">
        <v>8.6754924160738209</v>
      </c>
      <c r="I28" s="931">
        <v>41350.258839289949</v>
      </c>
      <c r="J28" s="932"/>
      <c r="K28" s="935">
        <v>15.310353793152547</v>
      </c>
    </row>
    <row r="29" spans="1:11" ht="17.100000000000001" customHeight="1">
      <c r="A29" s="936" t="s">
        <v>887</v>
      </c>
      <c r="B29" s="931">
        <v>41129.87280457899</v>
      </c>
      <c r="C29" s="931">
        <v>36301.389725779009</v>
      </c>
      <c r="D29" s="931">
        <v>47292.02360718001</v>
      </c>
      <c r="E29" s="932">
        <v>44053.104276730002</v>
      </c>
      <c r="F29" s="933">
        <v>-4828.4830787999817</v>
      </c>
      <c r="G29" s="988"/>
      <c r="H29" s="932">
        <v>-11.739601291114196</v>
      </c>
      <c r="I29" s="931">
        <v>-3238.9193304500077</v>
      </c>
      <c r="J29" s="932"/>
      <c r="K29" s="935">
        <v>-6.8487645133422994</v>
      </c>
    </row>
    <row r="30" spans="1:11" ht="17.100000000000001" customHeight="1">
      <c r="A30" s="936" t="s">
        <v>888</v>
      </c>
      <c r="B30" s="931">
        <v>143481.39134852</v>
      </c>
      <c r="C30" s="931">
        <v>83850.727051459995</v>
      </c>
      <c r="D30" s="931">
        <v>174939.83073156001</v>
      </c>
      <c r="E30" s="932">
        <v>173789.19635518</v>
      </c>
      <c r="F30" s="933">
        <v>-59630.664297060008</v>
      </c>
      <c r="G30" s="988"/>
      <c r="H30" s="932">
        <v>-41.559859251863251</v>
      </c>
      <c r="I30" s="931">
        <v>-1150.6343763800105</v>
      </c>
      <c r="J30" s="932"/>
      <c r="K30" s="935">
        <v>-0.65773150206462982</v>
      </c>
    </row>
    <row r="31" spans="1:11" ht="17.100000000000001" customHeight="1">
      <c r="A31" s="936" t="s">
        <v>889</v>
      </c>
      <c r="B31" s="931">
        <v>8221.4110557200001</v>
      </c>
      <c r="C31" s="931">
        <v>8534.9151180199988</v>
      </c>
      <c r="D31" s="931">
        <v>11483.837105930001</v>
      </c>
      <c r="E31" s="932">
        <v>13863.430000849998</v>
      </c>
      <c r="F31" s="933">
        <v>313.50406229999862</v>
      </c>
      <c r="G31" s="988"/>
      <c r="H31" s="932">
        <v>3.8132634431638097</v>
      </c>
      <c r="I31" s="931">
        <v>2379.592894919997</v>
      </c>
      <c r="J31" s="932"/>
      <c r="K31" s="935">
        <v>20.721235184459623</v>
      </c>
    </row>
    <row r="32" spans="1:11" ht="17.100000000000001" customHeight="1">
      <c r="A32" s="936" t="s">
        <v>890</v>
      </c>
      <c r="B32" s="931">
        <v>4511.1489248999997</v>
      </c>
      <c r="C32" s="931">
        <v>4279.8919105600007</v>
      </c>
      <c r="D32" s="931">
        <v>5815.5003379600003</v>
      </c>
      <c r="E32" s="932">
        <v>4602.7419898400003</v>
      </c>
      <c r="F32" s="933">
        <v>-231.25701433999893</v>
      </c>
      <c r="G32" s="988"/>
      <c r="H32" s="932">
        <v>-5.1263440464919983</v>
      </c>
      <c r="I32" s="931">
        <v>-1212.7583481199999</v>
      </c>
      <c r="J32" s="932"/>
      <c r="K32" s="935">
        <v>-20.853895239311761</v>
      </c>
    </row>
    <row r="33" spans="1:11" ht="17.100000000000001" customHeight="1">
      <c r="A33" s="936" t="s">
        <v>891</v>
      </c>
      <c r="B33" s="931">
        <v>11712.96260484</v>
      </c>
      <c r="C33" s="931">
        <v>7169.8287213799995</v>
      </c>
      <c r="D33" s="931">
        <v>13286.890430659998</v>
      </c>
      <c r="E33" s="932">
        <v>20686.425101379995</v>
      </c>
      <c r="F33" s="933">
        <v>-4543.133883460001</v>
      </c>
      <c r="G33" s="988"/>
      <c r="H33" s="932">
        <v>-38.78723117909297</v>
      </c>
      <c r="I33" s="931">
        <v>7399.5346707199969</v>
      </c>
      <c r="J33" s="932"/>
      <c r="K33" s="935">
        <v>55.690492138365897</v>
      </c>
    </row>
    <row r="34" spans="1:11" ht="17.100000000000001" customHeight="1">
      <c r="A34" s="923" t="s">
        <v>892</v>
      </c>
      <c r="B34" s="924">
        <v>23500.847746380023</v>
      </c>
      <c r="C34" s="924">
        <v>95795.319121129971</v>
      </c>
      <c r="D34" s="924">
        <v>33813.099451639944</v>
      </c>
      <c r="E34" s="925">
        <v>76197.417757990057</v>
      </c>
      <c r="F34" s="926">
        <v>72294.471374749948</v>
      </c>
      <c r="G34" s="986"/>
      <c r="H34" s="925">
        <v>307.6249510440997</v>
      </c>
      <c r="I34" s="924">
        <v>42384.318306350113</v>
      </c>
      <c r="J34" s="925"/>
      <c r="K34" s="929">
        <v>125.34881153669117</v>
      </c>
    </row>
    <row r="35" spans="1:11" ht="17.100000000000001" customHeight="1">
      <c r="A35" s="923" t="s">
        <v>893</v>
      </c>
      <c r="B35" s="924">
        <v>0</v>
      </c>
      <c r="C35" s="924">
        <v>40000</v>
      </c>
      <c r="D35" s="924">
        <v>60000</v>
      </c>
      <c r="E35" s="925">
        <v>101150</v>
      </c>
      <c r="F35" s="926">
        <v>40000</v>
      </c>
      <c r="G35" s="986"/>
      <c r="H35" s="925"/>
      <c r="I35" s="924">
        <v>41150</v>
      </c>
      <c r="J35" s="925"/>
      <c r="K35" s="929">
        <v>68.583333333333329</v>
      </c>
    </row>
    <row r="36" spans="1:11" ht="17.100000000000001" customHeight="1">
      <c r="A36" s="923" t="s">
        <v>894</v>
      </c>
      <c r="B36" s="924">
        <v>20000</v>
      </c>
      <c r="C36" s="924">
        <v>750</v>
      </c>
      <c r="D36" s="924">
        <v>5000</v>
      </c>
      <c r="E36" s="925">
        <v>10000</v>
      </c>
      <c r="F36" s="926">
        <v>-19250</v>
      </c>
      <c r="G36" s="986"/>
      <c r="H36" s="925">
        <v>-96.25</v>
      </c>
      <c r="I36" s="924">
        <v>5000</v>
      </c>
      <c r="J36" s="925"/>
      <c r="K36" s="929">
        <v>100</v>
      </c>
    </row>
    <row r="37" spans="1:11" ht="17.100000000000001" customHeight="1">
      <c r="A37" s="923" t="s">
        <v>895</v>
      </c>
      <c r="B37" s="924">
        <v>7482.5004028799995</v>
      </c>
      <c r="C37" s="924">
        <v>6470.3895433199996</v>
      </c>
      <c r="D37" s="924">
        <v>5995.9684025999995</v>
      </c>
      <c r="E37" s="925">
        <v>5572.0640821300003</v>
      </c>
      <c r="F37" s="926">
        <v>-1012.1108595599999</v>
      </c>
      <c r="G37" s="986"/>
      <c r="H37" s="925">
        <v>-13.526372269494841</v>
      </c>
      <c r="I37" s="924">
        <v>-423.90432046999922</v>
      </c>
      <c r="J37" s="925"/>
      <c r="K37" s="929">
        <v>-7.0698224541374142</v>
      </c>
    </row>
    <row r="38" spans="1:11" ht="17.100000000000001" customHeight="1">
      <c r="A38" s="936" t="s">
        <v>896</v>
      </c>
      <c r="B38" s="931">
        <v>28.992662880000115</v>
      </c>
      <c r="C38" s="931">
        <v>7.8085833199996948</v>
      </c>
      <c r="D38" s="931">
        <v>8.8096026000003818</v>
      </c>
      <c r="E38" s="932">
        <v>44.961202130000117</v>
      </c>
      <c r="F38" s="933">
        <v>-21.18407956000042</v>
      </c>
      <c r="G38" s="988"/>
      <c r="H38" s="932">
        <v>-73.06703646947085</v>
      </c>
      <c r="I38" s="931">
        <v>36.151599529999736</v>
      </c>
      <c r="J38" s="932"/>
      <c r="K38" s="935">
        <v>410.36583795503071</v>
      </c>
    </row>
    <row r="39" spans="1:11" ht="17.100000000000001" customHeight="1">
      <c r="A39" s="936" t="s">
        <v>897</v>
      </c>
      <c r="B39" s="931">
        <v>0</v>
      </c>
      <c r="C39" s="931">
        <v>0</v>
      </c>
      <c r="D39" s="931">
        <v>0</v>
      </c>
      <c r="E39" s="932">
        <v>0</v>
      </c>
      <c r="F39" s="933">
        <v>0</v>
      </c>
      <c r="G39" s="988"/>
      <c r="H39" s="932"/>
      <c r="I39" s="931">
        <v>0</v>
      </c>
      <c r="J39" s="932"/>
      <c r="K39" s="935"/>
    </row>
    <row r="40" spans="1:11" ht="17.100000000000001" customHeight="1">
      <c r="A40" s="936" t="s">
        <v>898</v>
      </c>
      <c r="B40" s="931">
        <v>0</v>
      </c>
      <c r="C40" s="931">
        <v>0</v>
      </c>
      <c r="D40" s="931">
        <v>0</v>
      </c>
      <c r="E40" s="932">
        <v>0</v>
      </c>
      <c r="F40" s="933">
        <v>0</v>
      </c>
      <c r="G40" s="988"/>
      <c r="H40" s="932"/>
      <c r="I40" s="931">
        <v>0</v>
      </c>
      <c r="J40" s="932"/>
      <c r="K40" s="935"/>
    </row>
    <row r="41" spans="1:11" ht="17.100000000000001" customHeight="1">
      <c r="A41" s="936" t="s">
        <v>899</v>
      </c>
      <c r="B41" s="931">
        <v>0</v>
      </c>
      <c r="C41" s="931">
        <v>0</v>
      </c>
      <c r="D41" s="931">
        <v>0</v>
      </c>
      <c r="E41" s="932">
        <v>0</v>
      </c>
      <c r="F41" s="933">
        <v>0</v>
      </c>
      <c r="G41" s="988"/>
      <c r="H41" s="932"/>
      <c r="I41" s="931">
        <v>0</v>
      </c>
      <c r="J41" s="932"/>
      <c r="K41" s="935"/>
    </row>
    <row r="42" spans="1:11" ht="17.100000000000001" customHeight="1">
      <c r="A42" s="936" t="s">
        <v>900</v>
      </c>
      <c r="B42" s="931">
        <v>0</v>
      </c>
      <c r="C42" s="931">
        <v>0</v>
      </c>
      <c r="D42" s="931">
        <v>0</v>
      </c>
      <c r="E42" s="932">
        <v>0</v>
      </c>
      <c r="F42" s="933">
        <v>0</v>
      </c>
      <c r="G42" s="988"/>
      <c r="H42" s="932"/>
      <c r="I42" s="931">
        <v>0</v>
      </c>
      <c r="J42" s="941"/>
      <c r="K42" s="935"/>
    </row>
    <row r="43" spans="1:11" ht="17.100000000000001" customHeight="1">
      <c r="A43" s="936" t="s">
        <v>901</v>
      </c>
      <c r="B43" s="931">
        <v>3224.0202599999998</v>
      </c>
      <c r="C43" s="931">
        <v>2454.0379200000002</v>
      </c>
      <c r="D43" s="931">
        <v>1961.8459999999998</v>
      </c>
      <c r="E43" s="932">
        <v>1587.06592</v>
      </c>
      <c r="F43" s="933">
        <v>-769.98233999999957</v>
      </c>
      <c r="G43" s="988"/>
      <c r="H43" s="932">
        <v>-23.882676841491051</v>
      </c>
      <c r="I43" s="931">
        <v>-374.78007999999977</v>
      </c>
      <c r="J43" s="941"/>
      <c r="K43" s="935">
        <v>-19.103440331198261</v>
      </c>
    </row>
    <row r="44" spans="1:11" ht="17.100000000000001" customHeight="1">
      <c r="A44" s="936" t="s">
        <v>902</v>
      </c>
      <c r="B44" s="931">
        <v>4229.4874799999998</v>
      </c>
      <c r="C44" s="931">
        <v>4008.5430399999996</v>
      </c>
      <c r="D44" s="931">
        <v>4025.3127999999997</v>
      </c>
      <c r="E44" s="932">
        <v>3940.0369599999999</v>
      </c>
      <c r="F44" s="933">
        <v>-220.94444000000021</v>
      </c>
      <c r="G44" s="988"/>
      <c r="H44" s="932">
        <v>-5.223905757961961</v>
      </c>
      <c r="I44" s="931">
        <v>-85.275839999999789</v>
      </c>
      <c r="J44" s="941"/>
      <c r="K44" s="935">
        <v>-2.1184897730183798</v>
      </c>
    </row>
    <row r="45" spans="1:11" ht="17.100000000000001" customHeight="1">
      <c r="A45" s="936" t="s">
        <v>903</v>
      </c>
      <c r="B45" s="931">
        <v>0</v>
      </c>
      <c r="C45" s="931">
        <v>0</v>
      </c>
      <c r="D45" s="931">
        <v>0</v>
      </c>
      <c r="E45" s="932">
        <v>0</v>
      </c>
      <c r="F45" s="933">
        <v>0</v>
      </c>
      <c r="G45" s="988"/>
      <c r="H45" s="932"/>
      <c r="I45" s="931">
        <v>0</v>
      </c>
      <c r="J45" s="932"/>
      <c r="K45" s="935"/>
    </row>
    <row r="46" spans="1:11" ht="17.100000000000001" customHeight="1">
      <c r="A46" s="923" t="s">
        <v>904</v>
      </c>
      <c r="B46" s="924">
        <v>110775.13341710001</v>
      </c>
      <c r="C46" s="924">
        <v>115119.65607354</v>
      </c>
      <c r="D46" s="924">
        <v>118248.21110223001</v>
      </c>
      <c r="E46" s="925">
        <v>150101.18155711002</v>
      </c>
      <c r="F46" s="926">
        <v>4344.5226564399927</v>
      </c>
      <c r="G46" s="986"/>
      <c r="H46" s="925">
        <v>3.9219295183167366</v>
      </c>
      <c r="I46" s="924">
        <v>31852.970454880007</v>
      </c>
      <c r="J46" s="996"/>
      <c r="K46" s="929">
        <v>26.937380411904854</v>
      </c>
    </row>
    <row r="47" spans="1:11" ht="17.100000000000001" customHeight="1" thickBot="1">
      <c r="A47" s="952" t="s">
        <v>905</v>
      </c>
      <c r="B47" s="953">
        <v>56927.919424849999</v>
      </c>
      <c r="C47" s="953">
        <v>33419.630866410007</v>
      </c>
      <c r="D47" s="953">
        <v>41026.112719799887</v>
      </c>
      <c r="E47" s="954">
        <v>49570.884167969984</v>
      </c>
      <c r="F47" s="955">
        <v>-23508.288558439992</v>
      </c>
      <c r="G47" s="997"/>
      <c r="H47" s="954">
        <v>-41.294831773139116</v>
      </c>
      <c r="I47" s="953">
        <v>8544.7714481700968</v>
      </c>
      <c r="J47" s="998"/>
      <c r="K47" s="956">
        <v>20.827640938173133</v>
      </c>
    </row>
    <row r="48" spans="1:11" ht="17.100000000000001" customHeight="1" thickTop="1">
      <c r="A48" s="964" t="s">
        <v>859</v>
      </c>
      <c r="B48" s="848"/>
      <c r="C48" s="848"/>
      <c r="D48" s="959"/>
      <c r="E48" s="959"/>
      <c r="F48" s="959"/>
      <c r="G48" s="959"/>
      <c r="H48" s="959"/>
      <c r="I48" s="959"/>
      <c r="J48" s="959"/>
      <c r="K48" s="959"/>
    </row>
    <row r="49" spans="1:11" ht="17.100000000000001" customHeight="1">
      <c r="A49" s="999" t="s">
        <v>860</v>
      </c>
      <c r="B49" s="848"/>
      <c r="C49" s="848"/>
      <c r="D49" s="959"/>
      <c r="E49" s="959"/>
      <c r="F49" s="959"/>
      <c r="G49" s="959"/>
      <c r="H49" s="959"/>
      <c r="I49" s="959"/>
      <c r="J49" s="959"/>
      <c r="K49" s="959"/>
    </row>
    <row r="50" spans="1:11" ht="17.100000000000001" customHeight="1">
      <c r="A50" s="966" t="s">
        <v>906</v>
      </c>
      <c r="B50" s="969">
        <v>586270.43250768003</v>
      </c>
      <c r="C50" s="969">
        <v>606481.34285697993</v>
      </c>
      <c r="D50" s="969">
        <v>720687.92225439975</v>
      </c>
      <c r="E50" s="969">
        <v>898955.22278287006</v>
      </c>
      <c r="F50" s="969">
        <v>19611.703327039893</v>
      </c>
      <c r="G50" s="1000" t="s">
        <v>831</v>
      </c>
      <c r="H50" s="969">
        <v>3.3451632965957199</v>
      </c>
      <c r="I50" s="969">
        <v>148369.6976845203</v>
      </c>
      <c r="J50" s="1000" t="s">
        <v>832</v>
      </c>
      <c r="K50" s="969">
        <v>20.587232434866092</v>
      </c>
    </row>
    <row r="51" spans="1:11" ht="17.100000000000001" customHeight="1">
      <c r="A51" s="966" t="s">
        <v>907</v>
      </c>
      <c r="B51" s="969">
        <v>-149676.25403579004</v>
      </c>
      <c r="C51" s="969">
        <v>-219067.20943285996</v>
      </c>
      <c r="D51" s="969">
        <v>-197789.45345592985</v>
      </c>
      <c r="E51" s="969">
        <v>-330529.69963423006</v>
      </c>
      <c r="F51" s="969">
        <v>-68791.748374809918</v>
      </c>
      <c r="G51" s="1000" t="s">
        <v>831</v>
      </c>
      <c r="H51" s="969">
        <v>45.960362128224219</v>
      </c>
      <c r="I51" s="969">
        <v>-102842.6433343502</v>
      </c>
      <c r="J51" s="1000" t="s">
        <v>832</v>
      </c>
      <c r="K51" s="969">
        <v>51.996019776284442</v>
      </c>
    </row>
    <row r="52" spans="1:11" ht="17.100000000000001" customHeight="1">
      <c r="A52" s="966" t="s">
        <v>908</v>
      </c>
      <c r="B52" s="969">
        <v>156104.43677515999</v>
      </c>
      <c r="C52" s="969">
        <v>154669.63024682002</v>
      </c>
      <c r="D52" s="969">
        <v>192915.04815581988</v>
      </c>
      <c r="E52" s="969">
        <v>279797.79735130997</v>
      </c>
      <c r="F52" s="969">
        <v>-2034.0135505999829</v>
      </c>
      <c r="G52" s="1000" t="s">
        <v>831</v>
      </c>
      <c r="H52" s="969">
        <v>-1.3029825369599257</v>
      </c>
      <c r="I52" s="969">
        <v>56985.146351540083</v>
      </c>
      <c r="J52" s="1000" t="s">
        <v>832</v>
      </c>
      <c r="K52" s="969">
        <v>29.538984592592527</v>
      </c>
    </row>
    <row r="53" spans="1:11" ht="17.100000000000001" customHeight="1">
      <c r="A53" s="1001" t="s">
        <v>909</v>
      </c>
      <c r="B53" s="1002">
        <v>599.20702226000549</v>
      </c>
      <c r="C53" s="1003" t="s">
        <v>857</v>
      </c>
      <c r="D53" s="969"/>
      <c r="E53" s="969"/>
      <c r="F53" s="969"/>
      <c r="G53" s="969"/>
      <c r="H53" s="969"/>
      <c r="I53" s="969"/>
      <c r="J53" s="969"/>
      <c r="K53" s="969"/>
    </row>
    <row r="54" spans="1:11" ht="17.100000000000001" customHeight="1">
      <c r="A54" s="1001" t="s">
        <v>910</v>
      </c>
      <c r="B54" s="1002">
        <v>29897.602843950004</v>
      </c>
      <c r="C54" s="966" t="s">
        <v>857</v>
      </c>
      <c r="D54" s="969"/>
      <c r="E54" s="969"/>
      <c r="F54" s="969"/>
      <c r="G54" s="969"/>
      <c r="H54" s="969"/>
      <c r="I54" s="969"/>
      <c r="J54" s="969"/>
      <c r="K54" s="969"/>
    </row>
    <row r="55" spans="1:11" ht="17.100000000000001" customHeight="1">
      <c r="A55" s="1004"/>
      <c r="B55" s="848"/>
      <c r="C55" s="848"/>
      <c r="D55" s="848"/>
      <c r="E55" s="848"/>
      <c r="F55" s="848"/>
      <c r="G55" s="848"/>
      <c r="H55" s="848"/>
      <c r="I55" s="848"/>
      <c r="J55" s="848"/>
      <c r="K55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24.95" customHeight="1">
      <c r="A1" s="1765" t="s">
        <v>819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29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B3" s="848"/>
      <c r="C3" s="848"/>
      <c r="D3" s="848"/>
      <c r="E3" s="848"/>
      <c r="I3" s="1774" t="s">
        <v>77</v>
      </c>
      <c r="J3" s="1774"/>
      <c r="K3" s="1774"/>
    </row>
    <row r="4" spans="1:1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4" t="s">
        <v>823</v>
      </c>
      <c r="G4" s="1785"/>
      <c r="H4" s="1785"/>
      <c r="I4" s="1785"/>
      <c r="J4" s="1785"/>
      <c r="K4" s="1786"/>
    </row>
    <row r="5" spans="1:1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007"/>
      <c r="J5" s="1008" t="s">
        <v>54</v>
      </c>
      <c r="K5" s="1009"/>
    </row>
    <row r="6" spans="1:1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ht="17.100000000000001" customHeight="1">
      <c r="A7" s="923" t="s">
        <v>912</v>
      </c>
      <c r="B7" s="924">
        <v>1406769.5015122239</v>
      </c>
      <c r="C7" s="924">
        <v>1489506.2001637379</v>
      </c>
      <c r="D7" s="924">
        <v>1688829.8648763529</v>
      </c>
      <c r="E7" s="925">
        <v>1826700.3712037331</v>
      </c>
      <c r="F7" s="926">
        <v>82736.698651514016</v>
      </c>
      <c r="G7" s="986"/>
      <c r="H7" s="925">
        <v>5.8813258719765535</v>
      </c>
      <c r="I7" s="924">
        <v>137870.50632738019</v>
      </c>
      <c r="J7" s="987"/>
      <c r="K7" s="929">
        <v>8.1636705505248948</v>
      </c>
    </row>
    <row r="8" spans="1:11" ht="17.100000000000001" customHeight="1">
      <c r="A8" s="930" t="s">
        <v>913</v>
      </c>
      <c r="B8" s="931">
        <v>129689.17799381667</v>
      </c>
      <c r="C8" s="931">
        <v>120486.47557948282</v>
      </c>
      <c r="D8" s="931">
        <v>159289.9815738324</v>
      </c>
      <c r="E8" s="932">
        <v>160352.37871841958</v>
      </c>
      <c r="F8" s="933">
        <v>-9202.7024143338494</v>
      </c>
      <c r="G8" s="988"/>
      <c r="H8" s="932">
        <v>-7.0959678800436352</v>
      </c>
      <c r="I8" s="931">
        <v>1062.3971445871866</v>
      </c>
      <c r="J8" s="932"/>
      <c r="K8" s="935">
        <v>0.66695791793707726</v>
      </c>
    </row>
    <row r="9" spans="1:11" ht="17.100000000000001" customHeight="1">
      <c r="A9" s="930" t="s">
        <v>914</v>
      </c>
      <c r="B9" s="931">
        <v>115579.68382602921</v>
      </c>
      <c r="C9" s="931">
        <v>103253.94258065151</v>
      </c>
      <c r="D9" s="931">
        <v>141377.34382764096</v>
      </c>
      <c r="E9" s="932">
        <v>140126.3852988212</v>
      </c>
      <c r="F9" s="933">
        <v>-12325.741245377707</v>
      </c>
      <c r="G9" s="988"/>
      <c r="H9" s="932">
        <v>-10.664280120311142</v>
      </c>
      <c r="I9" s="931">
        <v>-1250.9585288197559</v>
      </c>
      <c r="J9" s="932"/>
      <c r="K9" s="935">
        <v>-0.88483663290834758</v>
      </c>
    </row>
    <row r="10" spans="1:11" ht="17.100000000000001" customHeight="1">
      <c r="A10" s="930" t="s">
        <v>915</v>
      </c>
      <c r="B10" s="931">
        <v>14109.494167787452</v>
      </c>
      <c r="C10" s="931">
        <v>17232.532998831313</v>
      </c>
      <c r="D10" s="931">
        <v>17912.637746191431</v>
      </c>
      <c r="E10" s="932">
        <v>20225.993419598366</v>
      </c>
      <c r="F10" s="933">
        <v>3123.0388310438611</v>
      </c>
      <c r="G10" s="988"/>
      <c r="H10" s="932">
        <v>22.134307537217637</v>
      </c>
      <c r="I10" s="931">
        <v>2313.3556734069352</v>
      </c>
      <c r="J10" s="932"/>
      <c r="K10" s="935">
        <v>12.914656714356873</v>
      </c>
    </row>
    <row r="11" spans="1:11" ht="17.100000000000001" customHeight="1">
      <c r="A11" s="930" t="s">
        <v>916</v>
      </c>
      <c r="B11" s="931">
        <v>589705.91777448065</v>
      </c>
      <c r="C11" s="931">
        <v>644057.05043908185</v>
      </c>
      <c r="D11" s="931">
        <v>712471.20396906079</v>
      </c>
      <c r="E11" s="932">
        <v>806351.21971880901</v>
      </c>
      <c r="F11" s="933">
        <v>54351.132664601202</v>
      </c>
      <c r="G11" s="988"/>
      <c r="H11" s="932">
        <v>9.2166503720565558</v>
      </c>
      <c r="I11" s="931">
        <v>93880.015749748214</v>
      </c>
      <c r="J11" s="932"/>
      <c r="K11" s="935">
        <v>13.17667510304388</v>
      </c>
    </row>
    <row r="12" spans="1:11" ht="17.100000000000001" customHeight="1">
      <c r="A12" s="930" t="s">
        <v>914</v>
      </c>
      <c r="B12" s="931">
        <v>580319.74054920429</v>
      </c>
      <c r="C12" s="931">
        <v>634295.97633165726</v>
      </c>
      <c r="D12" s="931">
        <v>702459.38743388781</v>
      </c>
      <c r="E12" s="932">
        <v>792458.12478558056</v>
      </c>
      <c r="F12" s="933">
        <v>53976.235782452975</v>
      </c>
      <c r="G12" s="988"/>
      <c r="H12" s="932">
        <v>9.3011200569139394</v>
      </c>
      <c r="I12" s="931">
        <v>89998.737351692747</v>
      </c>
      <c r="J12" s="932"/>
      <c r="K12" s="935">
        <v>12.811948841692006</v>
      </c>
    </row>
    <row r="13" spans="1:11" ht="17.100000000000001" customHeight="1">
      <c r="A13" s="930" t="s">
        <v>915</v>
      </c>
      <c r="B13" s="931">
        <v>9386.1772252763858</v>
      </c>
      <c r="C13" s="931">
        <v>9761.0741074245925</v>
      </c>
      <c r="D13" s="931">
        <v>10011.816535172982</v>
      </c>
      <c r="E13" s="932">
        <v>13893.09493322844</v>
      </c>
      <c r="F13" s="933">
        <v>374.89688214820671</v>
      </c>
      <c r="G13" s="988"/>
      <c r="H13" s="932">
        <v>3.9941381155539335</v>
      </c>
      <c r="I13" s="931">
        <v>3881.2783980554577</v>
      </c>
      <c r="J13" s="932"/>
      <c r="K13" s="935">
        <v>38.766974848369991</v>
      </c>
    </row>
    <row r="14" spans="1:11" ht="17.100000000000001" customHeight="1">
      <c r="A14" s="930" t="s">
        <v>917</v>
      </c>
      <c r="B14" s="931">
        <v>452941.93633577344</v>
      </c>
      <c r="C14" s="931">
        <v>481664.26241337892</v>
      </c>
      <c r="D14" s="931">
        <v>509201.11750868295</v>
      </c>
      <c r="E14" s="932">
        <v>516300.83621977817</v>
      </c>
      <c r="F14" s="933">
        <v>28722.326077605481</v>
      </c>
      <c r="G14" s="988"/>
      <c r="H14" s="932">
        <v>6.3412821320905781</v>
      </c>
      <c r="I14" s="931">
        <v>7099.7187110952218</v>
      </c>
      <c r="J14" s="932"/>
      <c r="K14" s="935">
        <v>1.3942857678379224</v>
      </c>
    </row>
    <row r="15" spans="1:11" ht="17.100000000000001" customHeight="1">
      <c r="A15" s="930" t="s">
        <v>914</v>
      </c>
      <c r="B15" s="931">
        <v>424742.36522311007</v>
      </c>
      <c r="C15" s="931">
        <v>461163.92387617705</v>
      </c>
      <c r="D15" s="931">
        <v>489602.76726538013</v>
      </c>
      <c r="E15" s="932">
        <v>495787.42331221572</v>
      </c>
      <c r="F15" s="933">
        <v>36421.558653066983</v>
      </c>
      <c r="G15" s="988"/>
      <c r="H15" s="932">
        <v>8.5749766529494522</v>
      </c>
      <c r="I15" s="931">
        <v>6184.6560468355892</v>
      </c>
      <c r="J15" s="932"/>
      <c r="K15" s="935">
        <v>1.2631987522005388</v>
      </c>
    </row>
    <row r="16" spans="1:11" ht="17.100000000000001" customHeight="1">
      <c r="A16" s="930" t="s">
        <v>915</v>
      </c>
      <c r="B16" s="931">
        <v>28199.571112663358</v>
      </c>
      <c r="C16" s="931">
        <v>20500.338537201897</v>
      </c>
      <c r="D16" s="931">
        <v>19598.350243302797</v>
      </c>
      <c r="E16" s="932">
        <v>20513.412907562462</v>
      </c>
      <c r="F16" s="933">
        <v>-7699.2325754614612</v>
      </c>
      <c r="G16" s="988"/>
      <c r="H16" s="932">
        <v>-27.302658415269399</v>
      </c>
      <c r="I16" s="931">
        <v>915.06266425966533</v>
      </c>
      <c r="J16" s="932"/>
      <c r="K16" s="935">
        <v>4.6690800649017028</v>
      </c>
    </row>
    <row r="17" spans="1:11" ht="17.100000000000001" customHeight="1">
      <c r="A17" s="930" t="s">
        <v>918</v>
      </c>
      <c r="B17" s="931">
        <v>223381.38271278306</v>
      </c>
      <c r="C17" s="931">
        <v>231591.63277538429</v>
      </c>
      <c r="D17" s="931">
        <v>295717.36497165408</v>
      </c>
      <c r="E17" s="932">
        <v>329789.80060229637</v>
      </c>
      <c r="F17" s="933">
        <v>8210.2500626012334</v>
      </c>
      <c r="G17" s="988"/>
      <c r="H17" s="932">
        <v>3.6754406132214346</v>
      </c>
      <c r="I17" s="931">
        <v>34072.435630642285</v>
      </c>
      <c r="J17" s="932"/>
      <c r="K17" s="935">
        <v>11.521959704296801</v>
      </c>
    </row>
    <row r="18" spans="1:11" ht="17.100000000000001" customHeight="1">
      <c r="A18" s="930" t="s">
        <v>914</v>
      </c>
      <c r="B18" s="931">
        <v>195023.93855927695</v>
      </c>
      <c r="C18" s="931">
        <v>196433.92465320649</v>
      </c>
      <c r="D18" s="931">
        <v>248844.5470217187</v>
      </c>
      <c r="E18" s="932">
        <v>278327.44535596354</v>
      </c>
      <c r="F18" s="933">
        <v>1409.9860939295322</v>
      </c>
      <c r="G18" s="988"/>
      <c r="H18" s="932">
        <v>0.72298103727454521</v>
      </c>
      <c r="I18" s="931">
        <v>29482.898334244848</v>
      </c>
      <c r="J18" s="932"/>
      <c r="K18" s="935">
        <v>11.847918183102335</v>
      </c>
    </row>
    <row r="19" spans="1:11" ht="17.100000000000001" customHeight="1">
      <c r="A19" s="930" t="s">
        <v>915</v>
      </c>
      <c r="B19" s="931">
        <v>28357.444153506094</v>
      </c>
      <c r="C19" s="931">
        <v>35157.708122177799</v>
      </c>
      <c r="D19" s="931">
        <v>46872.817949935386</v>
      </c>
      <c r="E19" s="932">
        <v>51462.355246332845</v>
      </c>
      <c r="F19" s="933">
        <v>6800.2639686717048</v>
      </c>
      <c r="G19" s="988"/>
      <c r="H19" s="932">
        <v>23.980524943856494</v>
      </c>
      <c r="I19" s="931">
        <v>4589.5372963974587</v>
      </c>
      <c r="J19" s="932"/>
      <c r="K19" s="935">
        <v>9.7914686957791179</v>
      </c>
    </row>
    <row r="20" spans="1:11" ht="17.100000000000001" customHeight="1">
      <c r="A20" s="930" t="s">
        <v>919</v>
      </c>
      <c r="B20" s="931">
        <v>11051.086695369997</v>
      </c>
      <c r="C20" s="931">
        <v>11706.778956409999</v>
      </c>
      <c r="D20" s="931">
        <v>12150.19685312301</v>
      </c>
      <c r="E20" s="932">
        <v>13906.135944430001</v>
      </c>
      <c r="F20" s="933">
        <v>655.69226104000154</v>
      </c>
      <c r="G20" s="988"/>
      <c r="H20" s="932">
        <v>5.933283116082265</v>
      </c>
      <c r="I20" s="931">
        <v>1755.939091306991</v>
      </c>
      <c r="J20" s="932"/>
      <c r="K20" s="935">
        <v>14.451939442081182</v>
      </c>
    </row>
    <row r="21" spans="1:11" ht="17.100000000000001" customHeight="1">
      <c r="A21" s="923" t="s">
        <v>920</v>
      </c>
      <c r="B21" s="924">
        <v>1932.9886875899999</v>
      </c>
      <c r="C21" s="924">
        <v>2859.3314393999999</v>
      </c>
      <c r="D21" s="924">
        <v>3261.5032812499999</v>
      </c>
      <c r="E21" s="925">
        <v>2111.7519000000002</v>
      </c>
      <c r="F21" s="926">
        <v>926.34275180999998</v>
      </c>
      <c r="G21" s="986"/>
      <c r="H21" s="925">
        <v>47.922823230017968</v>
      </c>
      <c r="I21" s="924">
        <v>-1149.7513812499997</v>
      </c>
      <c r="J21" s="925"/>
      <c r="K21" s="929">
        <v>-35.252191462132984</v>
      </c>
    </row>
    <row r="22" spans="1:11" ht="17.100000000000001" customHeight="1">
      <c r="A22" s="923" t="s">
        <v>921</v>
      </c>
      <c r="B22" s="924">
        <v>4.1189999999999998</v>
      </c>
      <c r="C22" s="924">
        <v>0</v>
      </c>
      <c r="D22" s="924">
        <v>0</v>
      </c>
      <c r="E22" s="925">
        <v>0</v>
      </c>
      <c r="F22" s="926">
        <v>-4.1189999999999998</v>
      </c>
      <c r="G22" s="986"/>
      <c r="H22" s="925"/>
      <c r="I22" s="924">
        <v>0</v>
      </c>
      <c r="J22" s="925"/>
      <c r="K22" s="929"/>
    </row>
    <row r="23" spans="1:11" ht="17.100000000000001" customHeight="1">
      <c r="A23" s="1010" t="s">
        <v>922</v>
      </c>
      <c r="B23" s="924">
        <v>348672.11397147039</v>
      </c>
      <c r="C23" s="924">
        <v>375213.5179605945</v>
      </c>
      <c r="D23" s="924">
        <v>383714.93003354454</v>
      </c>
      <c r="E23" s="925">
        <v>428064.16361374466</v>
      </c>
      <c r="F23" s="926">
        <v>26541.403989124112</v>
      </c>
      <c r="G23" s="986"/>
      <c r="H23" s="925">
        <v>7.6121384319526699</v>
      </c>
      <c r="I23" s="924">
        <v>44349.233580200118</v>
      </c>
      <c r="J23" s="925"/>
      <c r="K23" s="929">
        <v>11.557859783126782</v>
      </c>
    </row>
    <row r="24" spans="1:11" ht="17.100000000000001" customHeight="1">
      <c r="A24" s="1011" t="s">
        <v>923</v>
      </c>
      <c r="B24" s="931">
        <v>129485.04956404002</v>
      </c>
      <c r="C24" s="931">
        <v>138462.89259923997</v>
      </c>
      <c r="D24" s="931">
        <v>141598.56429523998</v>
      </c>
      <c r="E24" s="932">
        <v>154334.42050520997</v>
      </c>
      <c r="F24" s="933">
        <v>8977.8430351999559</v>
      </c>
      <c r="G24" s="988"/>
      <c r="H24" s="932">
        <v>6.9334977786448952</v>
      </c>
      <c r="I24" s="931">
        <v>12735.856209969992</v>
      </c>
      <c r="J24" s="932"/>
      <c r="K24" s="935">
        <v>8.9943399308873673</v>
      </c>
    </row>
    <row r="25" spans="1:11" ht="17.100000000000001" customHeight="1">
      <c r="A25" s="1011" t="s">
        <v>924</v>
      </c>
      <c r="B25" s="931">
        <v>68466.477656420437</v>
      </c>
      <c r="C25" s="931">
        <v>84789.622575797432</v>
      </c>
      <c r="D25" s="931">
        <v>80937.461259951</v>
      </c>
      <c r="E25" s="932">
        <v>103478.63495754487</v>
      </c>
      <c r="F25" s="933">
        <v>16323.144919376995</v>
      </c>
      <c r="G25" s="988"/>
      <c r="H25" s="932">
        <v>23.841075922278431</v>
      </c>
      <c r="I25" s="931">
        <v>22541.173697593869</v>
      </c>
      <c r="J25" s="932"/>
      <c r="K25" s="935">
        <v>27.850112107170283</v>
      </c>
    </row>
    <row r="26" spans="1:11" ht="17.100000000000001" customHeight="1">
      <c r="A26" s="1011" t="s">
        <v>925</v>
      </c>
      <c r="B26" s="931">
        <v>150720.58675100989</v>
      </c>
      <c r="C26" s="931">
        <v>151961.0027855571</v>
      </c>
      <c r="D26" s="931">
        <v>161178.90447835356</v>
      </c>
      <c r="E26" s="932">
        <v>170251.10815098984</v>
      </c>
      <c r="F26" s="933">
        <v>1240.4160345472046</v>
      </c>
      <c r="G26" s="988"/>
      <c r="H26" s="932">
        <v>0.8229904496035233</v>
      </c>
      <c r="I26" s="931">
        <v>9072.2036726362712</v>
      </c>
      <c r="J26" s="932"/>
      <c r="K26" s="935">
        <v>5.6286545078575561</v>
      </c>
    </row>
    <row r="27" spans="1:11" ht="17.100000000000001" customHeight="1">
      <c r="A27" s="1012" t="s">
        <v>926</v>
      </c>
      <c r="B27" s="1013">
        <v>1757378.7231712842</v>
      </c>
      <c r="C27" s="1013">
        <v>1867579.0495637325</v>
      </c>
      <c r="D27" s="1013">
        <v>2075806.2981911474</v>
      </c>
      <c r="E27" s="1014">
        <v>2256876.2867174777</v>
      </c>
      <c r="F27" s="1015">
        <v>110200.32639244827</v>
      </c>
      <c r="G27" s="1016"/>
      <c r="H27" s="1014">
        <v>6.2707215547475093</v>
      </c>
      <c r="I27" s="1013">
        <v>181069.98852633033</v>
      </c>
      <c r="J27" s="1014"/>
      <c r="K27" s="1017">
        <v>8.7228749948448598</v>
      </c>
    </row>
    <row r="28" spans="1:11" ht="17.100000000000001" customHeight="1">
      <c r="A28" s="923" t="s">
        <v>927</v>
      </c>
      <c r="B28" s="924">
        <v>286916.3921421314</v>
      </c>
      <c r="C28" s="924">
        <v>237409.83613248283</v>
      </c>
      <c r="D28" s="924">
        <v>353446.99544280441</v>
      </c>
      <c r="E28" s="925">
        <v>370590.06150368939</v>
      </c>
      <c r="F28" s="926">
        <v>-49506.556009648571</v>
      </c>
      <c r="G28" s="986"/>
      <c r="H28" s="925">
        <v>-17.254697662977804</v>
      </c>
      <c r="I28" s="924">
        <v>17143.066060884972</v>
      </c>
      <c r="J28" s="925"/>
      <c r="K28" s="929">
        <v>4.8502508953026595</v>
      </c>
    </row>
    <row r="29" spans="1:11" ht="17.100000000000001" customHeight="1">
      <c r="A29" s="930" t="s">
        <v>928</v>
      </c>
      <c r="B29" s="931">
        <v>41129.87280457899</v>
      </c>
      <c r="C29" s="931">
        <v>36301.389725779009</v>
      </c>
      <c r="D29" s="931">
        <v>47292.02360718001</v>
      </c>
      <c r="E29" s="932">
        <v>44053.104276730002</v>
      </c>
      <c r="F29" s="933">
        <v>-4828.4830787999817</v>
      </c>
      <c r="G29" s="988"/>
      <c r="H29" s="932">
        <v>-11.739601291114196</v>
      </c>
      <c r="I29" s="931">
        <v>-3238.9193304500077</v>
      </c>
      <c r="J29" s="932"/>
      <c r="K29" s="935">
        <v>-6.8487645133422994</v>
      </c>
    </row>
    <row r="30" spans="1:11" ht="17.100000000000001" customHeight="1">
      <c r="A30" s="930" t="s">
        <v>929</v>
      </c>
      <c r="B30" s="931">
        <v>156213.95132913999</v>
      </c>
      <c r="C30" s="931">
        <v>96665.534080040001</v>
      </c>
      <c r="D30" s="931">
        <v>192239.16817545</v>
      </c>
      <c r="E30" s="932">
        <v>192255.36834587</v>
      </c>
      <c r="F30" s="933">
        <v>-59548.417249099992</v>
      </c>
      <c r="G30" s="988"/>
      <c r="H30" s="932">
        <v>-38.119781711194634</v>
      </c>
      <c r="I30" s="931">
        <v>16.20017041999381</v>
      </c>
      <c r="J30" s="932"/>
      <c r="K30" s="935">
        <v>8.4270914058515271E-3</v>
      </c>
    </row>
    <row r="31" spans="1:11" ht="17.100000000000001" customHeight="1">
      <c r="A31" s="930" t="s">
        <v>930</v>
      </c>
      <c r="B31" s="931">
        <v>788.69858320949993</v>
      </c>
      <c r="C31" s="931">
        <v>1336.2048227495002</v>
      </c>
      <c r="D31" s="931">
        <v>1336.9384950544995</v>
      </c>
      <c r="E31" s="932">
        <v>1314.2846180270003</v>
      </c>
      <c r="F31" s="933">
        <v>547.50623954000025</v>
      </c>
      <c r="G31" s="988"/>
      <c r="H31" s="932">
        <v>69.418945487641082</v>
      </c>
      <c r="I31" s="931">
        <v>-22.65387702749922</v>
      </c>
      <c r="J31" s="932"/>
      <c r="K31" s="935">
        <v>-1.6944591775387354</v>
      </c>
    </row>
    <row r="32" spans="1:11" ht="17.100000000000001" customHeight="1">
      <c r="A32" s="930" t="s">
        <v>931</v>
      </c>
      <c r="B32" s="931">
        <v>88693.806127222924</v>
      </c>
      <c r="C32" s="931">
        <v>101679.52958532432</v>
      </c>
      <c r="D32" s="931">
        <v>112504.7731455499</v>
      </c>
      <c r="E32" s="932">
        <v>132136.63963750238</v>
      </c>
      <c r="F32" s="933">
        <v>12985.723458101391</v>
      </c>
      <c r="G32" s="988"/>
      <c r="H32" s="932">
        <v>14.641071372531462</v>
      </c>
      <c r="I32" s="931">
        <v>19631.866491952474</v>
      </c>
      <c r="J32" s="932"/>
      <c r="K32" s="935">
        <v>17.449807633098636</v>
      </c>
    </row>
    <row r="33" spans="1:11" ht="17.100000000000001" customHeight="1">
      <c r="A33" s="930" t="s">
        <v>932</v>
      </c>
      <c r="B33" s="931">
        <v>90.063297980000002</v>
      </c>
      <c r="C33" s="931">
        <v>1427.17791859</v>
      </c>
      <c r="D33" s="931">
        <v>74.092019570000019</v>
      </c>
      <c r="E33" s="932">
        <v>830.66462555999999</v>
      </c>
      <c r="F33" s="933">
        <v>1337.11462061</v>
      </c>
      <c r="G33" s="988"/>
      <c r="H33" s="932">
        <v>1484.6387491905168</v>
      </c>
      <c r="I33" s="931">
        <v>756.57260598999994</v>
      </c>
      <c r="J33" s="932"/>
      <c r="K33" s="935">
        <v>1021.1256359063229</v>
      </c>
    </row>
    <row r="34" spans="1:11" ht="17.100000000000001" customHeight="1">
      <c r="A34" s="989" t="s">
        <v>933</v>
      </c>
      <c r="B34" s="924">
        <v>1313333.3508380069</v>
      </c>
      <c r="C34" s="924">
        <v>1440163.4328424304</v>
      </c>
      <c r="D34" s="924">
        <v>1542634.9271481631</v>
      </c>
      <c r="E34" s="925">
        <v>1628110.1600931929</v>
      </c>
      <c r="F34" s="926">
        <v>126830.08200442349</v>
      </c>
      <c r="G34" s="986"/>
      <c r="H34" s="925">
        <v>9.6571127142622402</v>
      </c>
      <c r="I34" s="924">
        <v>85475.232945029857</v>
      </c>
      <c r="J34" s="925"/>
      <c r="K34" s="929">
        <v>5.5408594373683817</v>
      </c>
    </row>
    <row r="35" spans="1:11" ht="17.100000000000001" customHeight="1">
      <c r="A35" s="930" t="s">
        <v>934</v>
      </c>
      <c r="B35" s="931">
        <v>142157.69999999998</v>
      </c>
      <c r="C35" s="931">
        <v>132231.35</v>
      </c>
      <c r="D35" s="931">
        <v>142497.9</v>
      </c>
      <c r="E35" s="932">
        <v>124957.35</v>
      </c>
      <c r="F35" s="933">
        <v>-9926.3499999999767</v>
      </c>
      <c r="G35" s="988"/>
      <c r="H35" s="932">
        <v>-6.9826326678048236</v>
      </c>
      <c r="I35" s="931">
        <v>-17540.549999999988</v>
      </c>
      <c r="J35" s="932"/>
      <c r="K35" s="935">
        <v>-12.309339295526453</v>
      </c>
    </row>
    <row r="36" spans="1:11" ht="17.100000000000001" customHeight="1">
      <c r="A36" s="930" t="s">
        <v>935</v>
      </c>
      <c r="B36" s="931">
        <v>10386.330653540001</v>
      </c>
      <c r="C36" s="931">
        <v>10536.000646869999</v>
      </c>
      <c r="D36" s="931">
        <v>10069.767085154501</v>
      </c>
      <c r="E36" s="932">
        <v>8700.6171994599972</v>
      </c>
      <c r="F36" s="933">
        <v>149.66999332999876</v>
      </c>
      <c r="G36" s="988"/>
      <c r="H36" s="932">
        <v>1.4410285819177759</v>
      </c>
      <c r="I36" s="931">
        <v>-1369.1498856945036</v>
      </c>
      <c r="J36" s="932"/>
      <c r="K36" s="935">
        <v>-13.596639069368274</v>
      </c>
    </row>
    <row r="37" spans="1:11" ht="17.100000000000001" customHeight="1">
      <c r="A37" s="936" t="s">
        <v>936</v>
      </c>
      <c r="B37" s="931">
        <v>10566.5361392257</v>
      </c>
      <c r="C37" s="931">
        <v>20958.87142622616</v>
      </c>
      <c r="D37" s="931">
        <v>13664.786629541519</v>
      </c>
      <c r="E37" s="932">
        <v>15166.300427042916</v>
      </c>
      <c r="F37" s="933">
        <v>10392.33528700046</v>
      </c>
      <c r="G37" s="988"/>
      <c r="H37" s="932">
        <v>98.351391128275594</v>
      </c>
      <c r="I37" s="931">
        <v>1501.5137975013968</v>
      </c>
      <c r="J37" s="932"/>
      <c r="K37" s="935">
        <v>10.988197900253461</v>
      </c>
    </row>
    <row r="38" spans="1:11" ht="17.100000000000001" customHeight="1">
      <c r="A38" s="1018" t="s">
        <v>937</v>
      </c>
      <c r="B38" s="931">
        <v>996.62867697999991</v>
      </c>
      <c r="C38" s="931">
        <v>978.93028630000003</v>
      </c>
      <c r="D38" s="931">
        <v>852.91678677000004</v>
      </c>
      <c r="E38" s="932">
        <v>1006.1974763800001</v>
      </c>
      <c r="F38" s="933">
        <v>-17.698390679999875</v>
      </c>
      <c r="G38" s="988"/>
      <c r="H38" s="932">
        <v>-1.7758259509077965</v>
      </c>
      <c r="I38" s="931">
        <v>153.28068961000008</v>
      </c>
      <c r="J38" s="932"/>
      <c r="K38" s="935">
        <v>17.971353359156499</v>
      </c>
    </row>
    <row r="39" spans="1:11" ht="17.100000000000001" customHeight="1">
      <c r="A39" s="1018" t="s">
        <v>938</v>
      </c>
      <c r="B39" s="931">
        <v>9569.907462245701</v>
      </c>
      <c r="C39" s="931">
        <v>19979.941139926159</v>
      </c>
      <c r="D39" s="931">
        <v>12811.869842771519</v>
      </c>
      <c r="E39" s="932">
        <v>14160.102950662915</v>
      </c>
      <c r="F39" s="933">
        <v>10410.033677680458</v>
      </c>
      <c r="G39" s="988"/>
      <c r="H39" s="932">
        <v>108.77883322016586</v>
      </c>
      <c r="I39" s="931">
        <v>1348.2331078913958</v>
      </c>
      <c r="J39" s="932"/>
      <c r="K39" s="935">
        <v>10.523312556535776</v>
      </c>
    </row>
    <row r="40" spans="1:11" ht="17.100000000000001" customHeight="1">
      <c r="A40" s="930" t="s">
        <v>939</v>
      </c>
      <c r="B40" s="931">
        <v>1146699.2038779212</v>
      </c>
      <c r="C40" s="931">
        <v>1270588.7233741826</v>
      </c>
      <c r="D40" s="931">
        <v>1369249.0711404982</v>
      </c>
      <c r="E40" s="932">
        <v>1473895.3212476831</v>
      </c>
      <c r="F40" s="933">
        <v>123889.51949626138</v>
      </c>
      <c r="G40" s="988"/>
      <c r="H40" s="932">
        <v>10.804011991749039</v>
      </c>
      <c r="I40" s="931">
        <v>104646.25010718498</v>
      </c>
      <c r="J40" s="932"/>
      <c r="K40" s="935">
        <v>7.6426015041968416</v>
      </c>
    </row>
    <row r="41" spans="1:11" ht="17.100000000000001" customHeight="1">
      <c r="A41" s="936" t="s">
        <v>940</v>
      </c>
      <c r="B41" s="931">
        <v>1117321.0223590338</v>
      </c>
      <c r="C41" s="931">
        <v>1234220.7163141696</v>
      </c>
      <c r="D41" s="931">
        <v>1338931.575869255</v>
      </c>
      <c r="E41" s="932">
        <v>1434129.6267932609</v>
      </c>
      <c r="F41" s="933">
        <v>116899.69395513576</v>
      </c>
      <c r="G41" s="988"/>
      <c r="H41" s="932">
        <v>10.462498388182286</v>
      </c>
      <c r="I41" s="931">
        <v>95198.050924005918</v>
      </c>
      <c r="J41" s="932"/>
      <c r="K41" s="935">
        <v>7.110001185998013</v>
      </c>
    </row>
    <row r="42" spans="1:11" ht="17.100000000000001" customHeight="1">
      <c r="A42" s="936" t="s">
        <v>941</v>
      </c>
      <c r="B42" s="931">
        <v>29378.181518887475</v>
      </c>
      <c r="C42" s="931">
        <v>36368.007060012991</v>
      </c>
      <c r="D42" s="931">
        <v>30317.495271243217</v>
      </c>
      <c r="E42" s="932">
        <v>39765.694454422199</v>
      </c>
      <c r="F42" s="933">
        <v>6989.8255411255159</v>
      </c>
      <c r="G42" s="988"/>
      <c r="H42" s="932">
        <v>23.792573875383333</v>
      </c>
      <c r="I42" s="931">
        <v>9448.1991831789819</v>
      </c>
      <c r="J42" s="932"/>
      <c r="K42" s="935">
        <v>31.164181271072209</v>
      </c>
    </row>
    <row r="43" spans="1:11" ht="17.100000000000001" customHeight="1">
      <c r="A43" s="947" t="s">
        <v>942</v>
      </c>
      <c r="B43" s="948">
        <v>3523.5801673199999</v>
      </c>
      <c r="C43" s="948">
        <v>5848.4873951516493</v>
      </c>
      <c r="D43" s="948">
        <v>7153.4022929690054</v>
      </c>
      <c r="E43" s="949">
        <v>5390.5712190069999</v>
      </c>
      <c r="F43" s="950">
        <v>2324.9072278316494</v>
      </c>
      <c r="G43" s="1019"/>
      <c r="H43" s="949">
        <v>65.981391579915467</v>
      </c>
      <c r="I43" s="948">
        <v>-1762.8310739620056</v>
      </c>
      <c r="J43" s="949"/>
      <c r="K43" s="951">
        <v>-24.64325368216284</v>
      </c>
    </row>
    <row r="44" spans="1:11" s="1021" customFormat="1" ht="17.100000000000001" customHeight="1" thickBot="1">
      <c r="A44" s="1020" t="s">
        <v>883</v>
      </c>
      <c r="B44" s="953">
        <v>157128.9695125641</v>
      </c>
      <c r="C44" s="953">
        <v>190005.76221252495</v>
      </c>
      <c r="D44" s="953">
        <v>179724.38906548987</v>
      </c>
      <c r="E44" s="954">
        <v>258176.06468090057</v>
      </c>
      <c r="F44" s="955">
        <v>32876.792699960846</v>
      </c>
      <c r="G44" s="997"/>
      <c r="H44" s="954">
        <v>20.923444481274984</v>
      </c>
      <c r="I44" s="953">
        <v>78451.675615410699</v>
      </c>
      <c r="J44" s="954"/>
      <c r="K44" s="956">
        <v>43.651101569094024</v>
      </c>
    </row>
    <row r="45" spans="1:1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820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30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B3" s="848"/>
      <c r="C3" s="848"/>
      <c r="D3" s="848"/>
      <c r="E3" s="848"/>
      <c r="I3" s="1774" t="s">
        <v>77</v>
      </c>
      <c r="J3" s="1774"/>
      <c r="K3" s="1774"/>
    </row>
    <row r="4" spans="1:11" s="750" customFormat="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4" t="s">
        <v>823</v>
      </c>
      <c r="G4" s="1785"/>
      <c r="H4" s="1785"/>
      <c r="I4" s="1785"/>
      <c r="J4" s="1785"/>
      <c r="K4" s="1786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87" t="s">
        <v>54</v>
      </c>
      <c r="J5" s="1787"/>
      <c r="K5" s="1788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1196479.3564913992</v>
      </c>
      <c r="C7" s="924">
        <v>1277679.610470532</v>
      </c>
      <c r="D7" s="924">
        <v>1452748.758025059</v>
      </c>
      <c r="E7" s="925">
        <v>1580122.9242614585</v>
      </c>
      <c r="F7" s="926">
        <v>81200.253979132744</v>
      </c>
      <c r="G7" s="986"/>
      <c r="H7" s="925">
        <v>6.7865988275173761</v>
      </c>
      <c r="I7" s="924">
        <v>127374.16623639944</v>
      </c>
      <c r="J7" s="987"/>
      <c r="K7" s="929">
        <v>8.7678041734868462</v>
      </c>
    </row>
    <row r="8" spans="1:11" s="750" customFormat="1" ht="17.100000000000001" customHeight="1">
      <c r="A8" s="930" t="s">
        <v>913</v>
      </c>
      <c r="B8" s="931">
        <v>122544.75249030958</v>
      </c>
      <c r="C8" s="931">
        <v>113682.72110072231</v>
      </c>
      <c r="D8" s="931">
        <v>150442.94437548862</v>
      </c>
      <c r="E8" s="932">
        <v>153132.33684706132</v>
      </c>
      <c r="F8" s="933">
        <v>-8862.0313895872678</v>
      </c>
      <c r="G8" s="988"/>
      <c r="H8" s="932">
        <v>-7.2316694183115242</v>
      </c>
      <c r="I8" s="931">
        <v>2689.3924715727044</v>
      </c>
      <c r="J8" s="932"/>
      <c r="K8" s="935">
        <v>1.7876494525793671</v>
      </c>
    </row>
    <row r="9" spans="1:11" s="750" customFormat="1" ht="17.100000000000001" customHeight="1">
      <c r="A9" s="930" t="s">
        <v>914</v>
      </c>
      <c r="B9" s="931">
        <v>108467.25845692512</v>
      </c>
      <c r="C9" s="931">
        <v>96519.754731484994</v>
      </c>
      <c r="D9" s="931">
        <v>132566.90180425718</v>
      </c>
      <c r="E9" s="932">
        <v>132935.38602006296</v>
      </c>
      <c r="F9" s="933">
        <v>-11947.503725440125</v>
      </c>
      <c r="G9" s="988"/>
      <c r="H9" s="932">
        <v>-11.014848070659736</v>
      </c>
      <c r="I9" s="931">
        <v>368.48421580577269</v>
      </c>
      <c r="J9" s="932"/>
      <c r="K9" s="935">
        <v>0.27796094710719066</v>
      </c>
    </row>
    <row r="10" spans="1:11" s="750" customFormat="1" ht="17.100000000000001" customHeight="1">
      <c r="A10" s="930" t="s">
        <v>915</v>
      </c>
      <c r="B10" s="931">
        <v>14077.494033384452</v>
      </c>
      <c r="C10" s="931">
        <v>17162.966369237314</v>
      </c>
      <c r="D10" s="931">
        <v>17876.042571231428</v>
      </c>
      <c r="E10" s="932">
        <v>20196.950826998371</v>
      </c>
      <c r="F10" s="933">
        <v>3085.4723358528627</v>
      </c>
      <c r="G10" s="988"/>
      <c r="H10" s="932">
        <v>21.917766958634374</v>
      </c>
      <c r="I10" s="931">
        <v>2320.9082557669426</v>
      </c>
      <c r="J10" s="932"/>
      <c r="K10" s="935">
        <v>12.983344867963481</v>
      </c>
    </row>
    <row r="11" spans="1:11" s="750" customFormat="1" ht="17.100000000000001" customHeight="1">
      <c r="A11" s="930" t="s">
        <v>916</v>
      </c>
      <c r="B11" s="931">
        <v>450769.12587717123</v>
      </c>
      <c r="C11" s="931">
        <v>506020.13085425488</v>
      </c>
      <c r="D11" s="931">
        <v>559350.96196784906</v>
      </c>
      <c r="E11" s="932">
        <v>640919.62721140031</v>
      </c>
      <c r="F11" s="933">
        <v>55251.004977083649</v>
      </c>
      <c r="G11" s="988"/>
      <c r="H11" s="932">
        <v>12.257051737864327</v>
      </c>
      <c r="I11" s="931">
        <v>81568.665243551251</v>
      </c>
      <c r="J11" s="932"/>
      <c r="K11" s="935">
        <v>14.582734417151094</v>
      </c>
    </row>
    <row r="12" spans="1:11" s="750" customFormat="1" ht="17.100000000000001" customHeight="1">
      <c r="A12" s="930" t="s">
        <v>914</v>
      </c>
      <c r="B12" s="931">
        <v>441455.97530809487</v>
      </c>
      <c r="C12" s="931">
        <v>496352.15535774757</v>
      </c>
      <c r="D12" s="931">
        <v>549436.30941642844</v>
      </c>
      <c r="E12" s="932">
        <v>627051.77637660084</v>
      </c>
      <c r="F12" s="933">
        <v>54896.180049652699</v>
      </c>
      <c r="G12" s="988"/>
      <c r="H12" s="932">
        <v>12.435255862453852</v>
      </c>
      <c r="I12" s="931">
        <v>77615.466960172402</v>
      </c>
      <c r="J12" s="932"/>
      <c r="K12" s="935">
        <v>14.126381098222277</v>
      </c>
    </row>
    <row r="13" spans="1:11" s="750" customFormat="1" ht="17.100000000000001" customHeight="1">
      <c r="A13" s="930" t="s">
        <v>915</v>
      </c>
      <c r="B13" s="931">
        <v>9313.1505690763861</v>
      </c>
      <c r="C13" s="931">
        <v>9667.9754965072934</v>
      </c>
      <c r="D13" s="931">
        <v>9914.6525514205823</v>
      </c>
      <c r="E13" s="932">
        <v>13867.850834799441</v>
      </c>
      <c r="F13" s="933">
        <v>354.82492743090734</v>
      </c>
      <c r="G13" s="988"/>
      <c r="H13" s="932">
        <v>3.8099344018884089</v>
      </c>
      <c r="I13" s="931">
        <v>3953.1982833788588</v>
      </c>
      <c r="J13" s="932"/>
      <c r="K13" s="935">
        <v>39.872282592620358</v>
      </c>
    </row>
    <row r="14" spans="1:11" s="750" customFormat="1" ht="17.100000000000001" customHeight="1">
      <c r="A14" s="930" t="s">
        <v>917</v>
      </c>
      <c r="B14" s="931">
        <v>365549.72793957341</v>
      </c>
      <c r="C14" s="931">
        <v>392865.09522997885</v>
      </c>
      <c r="D14" s="931">
        <v>417355.10912562284</v>
      </c>
      <c r="E14" s="932">
        <v>421446.48475394247</v>
      </c>
      <c r="F14" s="933">
        <v>27315.36729040544</v>
      </c>
      <c r="G14" s="988"/>
      <c r="H14" s="932">
        <v>7.4724080481112436</v>
      </c>
      <c r="I14" s="931">
        <v>4091.3756283196271</v>
      </c>
      <c r="J14" s="932"/>
      <c r="K14" s="935">
        <v>0.98031042123606382</v>
      </c>
    </row>
    <row r="15" spans="1:11" s="750" customFormat="1" ht="17.100000000000001" customHeight="1">
      <c r="A15" s="930" t="s">
        <v>914</v>
      </c>
      <c r="B15" s="931">
        <v>337378.43962691003</v>
      </c>
      <c r="C15" s="931">
        <v>372390.01444277697</v>
      </c>
      <c r="D15" s="931">
        <v>397787.37478232005</v>
      </c>
      <c r="E15" s="932">
        <v>400934.66134638002</v>
      </c>
      <c r="F15" s="933">
        <v>35011.574815866945</v>
      </c>
      <c r="G15" s="988"/>
      <c r="H15" s="932">
        <v>10.377537715387058</v>
      </c>
      <c r="I15" s="931">
        <v>3147.286564059963</v>
      </c>
      <c r="J15" s="932"/>
      <c r="K15" s="935">
        <v>0.79119820375954442</v>
      </c>
    </row>
    <row r="16" spans="1:11" s="750" customFormat="1" ht="17.100000000000001" customHeight="1">
      <c r="A16" s="930" t="s">
        <v>915</v>
      </c>
      <c r="B16" s="931">
        <v>28171.288312663357</v>
      </c>
      <c r="C16" s="931">
        <v>20475.080787201892</v>
      </c>
      <c r="D16" s="931">
        <v>19567.7343433028</v>
      </c>
      <c r="E16" s="932">
        <v>20511.823407562464</v>
      </c>
      <c r="F16" s="933">
        <v>-7696.2075254614647</v>
      </c>
      <c r="G16" s="988"/>
      <c r="H16" s="932">
        <v>-27.319331086473316</v>
      </c>
      <c r="I16" s="931">
        <v>944.08906425966416</v>
      </c>
      <c r="J16" s="932"/>
      <c r="K16" s="935">
        <v>4.8247234334657936</v>
      </c>
    </row>
    <row r="17" spans="1:11" s="750" customFormat="1" ht="17.100000000000001" customHeight="1">
      <c r="A17" s="930" t="s">
        <v>918</v>
      </c>
      <c r="B17" s="931">
        <v>246884.40591792506</v>
      </c>
      <c r="C17" s="931">
        <v>253711.06828407582</v>
      </c>
      <c r="D17" s="931">
        <v>313798.85776072845</v>
      </c>
      <c r="E17" s="932">
        <v>350983.03689615423</v>
      </c>
      <c r="F17" s="933">
        <v>6826.662366150762</v>
      </c>
      <c r="G17" s="988"/>
      <c r="H17" s="932">
        <v>2.765124974487144</v>
      </c>
      <c r="I17" s="931">
        <v>37184.179135425773</v>
      </c>
      <c r="J17" s="932"/>
      <c r="K17" s="935">
        <v>11.849685942381186</v>
      </c>
    </row>
    <row r="18" spans="1:11" s="750" customFormat="1" ht="17.100000000000001" customHeight="1">
      <c r="A18" s="930" t="s">
        <v>914</v>
      </c>
      <c r="B18" s="931">
        <v>218529.75129313295</v>
      </c>
      <c r="C18" s="931">
        <v>218529.05584414597</v>
      </c>
      <c r="D18" s="931">
        <v>266863.39963048324</v>
      </c>
      <c r="E18" s="932">
        <v>299517.93767005159</v>
      </c>
      <c r="F18" s="933">
        <v>-0.69544898698222823</v>
      </c>
      <c r="G18" s="988"/>
      <c r="H18" s="932">
        <v>-3.1823995719894543E-4</v>
      </c>
      <c r="I18" s="931">
        <v>32654.538039568346</v>
      </c>
      <c r="J18" s="932"/>
      <c r="K18" s="935">
        <v>12.236424359722609</v>
      </c>
    </row>
    <row r="19" spans="1:11" s="750" customFormat="1" ht="17.100000000000001" customHeight="1">
      <c r="A19" s="930" t="s">
        <v>915</v>
      </c>
      <c r="B19" s="931">
        <v>28354.654624792092</v>
      </c>
      <c r="C19" s="931">
        <v>35182.012439929851</v>
      </c>
      <c r="D19" s="931">
        <v>46935.458130245184</v>
      </c>
      <c r="E19" s="932">
        <v>51465.099226102648</v>
      </c>
      <c r="F19" s="933">
        <v>6827.3578151377587</v>
      </c>
      <c r="G19" s="988"/>
      <c r="H19" s="932">
        <v>24.078437580996702</v>
      </c>
      <c r="I19" s="931">
        <v>4529.6410958574634</v>
      </c>
      <c r="J19" s="932"/>
      <c r="K19" s="935">
        <v>9.6507870090194459</v>
      </c>
    </row>
    <row r="20" spans="1:11" s="750" customFormat="1" ht="17.100000000000001" customHeight="1">
      <c r="A20" s="930" t="s">
        <v>919</v>
      </c>
      <c r="B20" s="931">
        <v>10731.344266419999</v>
      </c>
      <c r="C20" s="931">
        <v>11400.5950015</v>
      </c>
      <c r="D20" s="931">
        <v>11800.884795370011</v>
      </c>
      <c r="E20" s="932">
        <v>13641.438552900001</v>
      </c>
      <c r="F20" s="933">
        <v>669.2507350800006</v>
      </c>
      <c r="G20" s="988"/>
      <c r="H20" s="932">
        <v>6.2364110074651826</v>
      </c>
      <c r="I20" s="931">
        <v>1840.5537575299895</v>
      </c>
      <c r="J20" s="932"/>
      <c r="K20" s="935">
        <v>15.596743714099444</v>
      </c>
    </row>
    <row r="21" spans="1:11" s="750" customFormat="1" ht="17.100000000000001" customHeight="1">
      <c r="A21" s="923" t="s">
        <v>920</v>
      </c>
      <c r="B21" s="924">
        <v>1932.9886875899999</v>
      </c>
      <c r="C21" s="924">
        <v>2821.4314393999998</v>
      </c>
      <c r="D21" s="924">
        <v>3261.5032812499999</v>
      </c>
      <c r="E21" s="925">
        <v>2073.8519000000001</v>
      </c>
      <c r="F21" s="926">
        <v>888.44275180999989</v>
      </c>
      <c r="G21" s="986"/>
      <c r="H21" s="925">
        <v>45.962128879175559</v>
      </c>
      <c r="I21" s="924">
        <v>-1187.6513812499998</v>
      </c>
      <c r="J21" s="925"/>
      <c r="K21" s="929">
        <v>-36.414232298267748</v>
      </c>
    </row>
    <row r="22" spans="1:11" s="750" customFormat="1" ht="17.100000000000001" customHeight="1">
      <c r="A22" s="923" t="s">
        <v>921</v>
      </c>
      <c r="B22" s="924">
        <v>4.1189999999999998</v>
      </c>
      <c r="C22" s="924">
        <v>0</v>
      </c>
      <c r="D22" s="924">
        <v>0</v>
      </c>
      <c r="E22" s="925">
        <v>0</v>
      </c>
      <c r="F22" s="926">
        <v>-4.1189999999999998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268735.3983221199</v>
      </c>
      <c r="C23" s="924">
        <v>293563.44223449414</v>
      </c>
      <c r="D23" s="924">
        <v>297716.124557734</v>
      </c>
      <c r="E23" s="925">
        <v>343022.4099508872</v>
      </c>
      <c r="F23" s="926">
        <v>24828.04391237424</v>
      </c>
      <c r="G23" s="986"/>
      <c r="H23" s="925">
        <v>9.2388438841295049</v>
      </c>
      <c r="I23" s="924">
        <v>45306.285393153201</v>
      </c>
      <c r="J23" s="925"/>
      <c r="K23" s="929">
        <v>15.21794812439434</v>
      </c>
    </row>
    <row r="24" spans="1:11" s="750" customFormat="1" ht="17.100000000000001" customHeight="1">
      <c r="A24" s="1011" t="s">
        <v>923</v>
      </c>
      <c r="B24" s="931">
        <v>87334.021857040017</v>
      </c>
      <c r="C24" s="931">
        <v>95783.012884240001</v>
      </c>
      <c r="D24" s="931">
        <v>98300.068813239996</v>
      </c>
      <c r="E24" s="932">
        <v>111949.71147895999</v>
      </c>
      <c r="F24" s="933">
        <v>8448.9910271999834</v>
      </c>
      <c r="G24" s="988"/>
      <c r="H24" s="932">
        <v>9.6743409355753922</v>
      </c>
      <c r="I24" s="931">
        <v>13649.642665719992</v>
      </c>
      <c r="J24" s="932"/>
      <c r="K24" s="935">
        <v>13.885689837768991</v>
      </c>
    </row>
    <row r="25" spans="1:11" s="750" customFormat="1" ht="17.100000000000001" customHeight="1">
      <c r="A25" s="1011" t="s">
        <v>924</v>
      </c>
      <c r="B25" s="931">
        <v>53749.940248532643</v>
      </c>
      <c r="C25" s="931">
        <v>65242.574969747162</v>
      </c>
      <c r="D25" s="931">
        <v>63635.733713796857</v>
      </c>
      <c r="E25" s="932">
        <v>80402.983176291847</v>
      </c>
      <c r="F25" s="933">
        <v>11492.634721214519</v>
      </c>
      <c r="G25" s="988"/>
      <c r="H25" s="932">
        <v>21.381669762001764</v>
      </c>
      <c r="I25" s="931">
        <v>16767.24946249499</v>
      </c>
      <c r="J25" s="932"/>
      <c r="K25" s="935">
        <v>26.348795690650906</v>
      </c>
    </row>
    <row r="26" spans="1:11" s="750" customFormat="1" ht="17.100000000000001" customHeight="1">
      <c r="A26" s="1011" t="s">
        <v>925</v>
      </c>
      <c r="B26" s="931">
        <v>127651.43621654723</v>
      </c>
      <c r="C26" s="931">
        <v>132537.85438050699</v>
      </c>
      <c r="D26" s="931">
        <v>135780.32203069713</v>
      </c>
      <c r="E26" s="932">
        <v>150669.71529563534</v>
      </c>
      <c r="F26" s="933">
        <v>4886.4181639597664</v>
      </c>
      <c r="G26" s="988"/>
      <c r="H26" s="932">
        <v>3.8279382581097421</v>
      </c>
      <c r="I26" s="931">
        <v>14889.393264938204</v>
      </c>
      <c r="J26" s="932"/>
      <c r="K26" s="935">
        <v>10.965796105250082</v>
      </c>
    </row>
    <row r="27" spans="1:11" s="750" customFormat="1" ht="17.100000000000001" customHeight="1">
      <c r="A27" s="1012" t="s">
        <v>926</v>
      </c>
      <c r="B27" s="1013">
        <v>1467151.862501109</v>
      </c>
      <c r="C27" s="1013">
        <v>1574064.484144426</v>
      </c>
      <c r="D27" s="1013">
        <v>1753726.3858640429</v>
      </c>
      <c r="E27" s="1014">
        <v>1925219.1861123457</v>
      </c>
      <c r="F27" s="1015">
        <v>106912.62164331693</v>
      </c>
      <c r="G27" s="1016"/>
      <c r="H27" s="1014">
        <v>7.2870862502985174</v>
      </c>
      <c r="I27" s="1013">
        <v>171492.80024830275</v>
      </c>
      <c r="J27" s="1014"/>
      <c r="K27" s="1017">
        <v>9.7787660395957392</v>
      </c>
    </row>
    <row r="28" spans="1:11" s="750" customFormat="1" ht="17.100000000000001" customHeight="1">
      <c r="A28" s="923" t="s">
        <v>927</v>
      </c>
      <c r="B28" s="924">
        <v>267110.38797005243</v>
      </c>
      <c r="C28" s="924">
        <v>217528.60570715382</v>
      </c>
      <c r="D28" s="924">
        <v>327932.4961981544</v>
      </c>
      <c r="E28" s="925">
        <v>344062.65177051135</v>
      </c>
      <c r="F28" s="926">
        <v>-49581.782262898603</v>
      </c>
      <c r="G28" s="986"/>
      <c r="H28" s="925">
        <v>-18.562281549475927</v>
      </c>
      <c r="I28" s="924">
        <v>16130.155572356947</v>
      </c>
      <c r="J28" s="925"/>
      <c r="K28" s="929">
        <v>4.9187426556867493</v>
      </c>
    </row>
    <row r="29" spans="1:11" s="750" customFormat="1" ht="17.100000000000001" customHeight="1">
      <c r="A29" s="930" t="s">
        <v>928</v>
      </c>
      <c r="B29" s="931">
        <v>33942.215832749993</v>
      </c>
      <c r="C29" s="931">
        <v>29559.035964650004</v>
      </c>
      <c r="D29" s="931">
        <v>39383.423337810003</v>
      </c>
      <c r="E29" s="932">
        <v>36453.033619330003</v>
      </c>
      <c r="F29" s="933">
        <v>-4383.1798680999891</v>
      </c>
      <c r="G29" s="988"/>
      <c r="H29" s="932">
        <v>-12.913652690496324</v>
      </c>
      <c r="I29" s="931">
        <v>-2930.3897184800007</v>
      </c>
      <c r="J29" s="932"/>
      <c r="K29" s="935">
        <v>-7.4406678498836438</v>
      </c>
    </row>
    <row r="30" spans="1:11" s="750" customFormat="1" ht="17.100000000000001" customHeight="1">
      <c r="A30" s="930" t="s">
        <v>943</v>
      </c>
      <c r="B30" s="931">
        <v>143481.39134852</v>
      </c>
      <c r="C30" s="931">
        <v>83850.727051459995</v>
      </c>
      <c r="D30" s="931">
        <v>174939.83073156001</v>
      </c>
      <c r="E30" s="932">
        <v>173789.19635518</v>
      </c>
      <c r="F30" s="933">
        <v>-59630.664297060008</v>
      </c>
      <c r="G30" s="988"/>
      <c r="H30" s="932">
        <v>-41.559859251863251</v>
      </c>
      <c r="I30" s="931">
        <v>-1150.6343763800105</v>
      </c>
      <c r="J30" s="932"/>
      <c r="K30" s="935">
        <v>-0.65773150206462982</v>
      </c>
    </row>
    <row r="31" spans="1:11" s="750" customFormat="1" ht="17.100000000000001" customHeight="1">
      <c r="A31" s="930" t="s">
        <v>930</v>
      </c>
      <c r="B31" s="931">
        <v>699.91481526949997</v>
      </c>
      <c r="C31" s="931">
        <v>1278.7295055995</v>
      </c>
      <c r="D31" s="931">
        <v>1252.0553161744995</v>
      </c>
      <c r="E31" s="932">
        <v>1188.1240996570002</v>
      </c>
      <c r="F31" s="933">
        <v>578.81469033000008</v>
      </c>
      <c r="G31" s="988"/>
      <c r="H31" s="932">
        <v>82.697876613331772</v>
      </c>
      <c r="I31" s="931">
        <v>-63.931216517499251</v>
      </c>
      <c r="J31" s="932"/>
      <c r="K31" s="935">
        <v>-5.1061015988361591</v>
      </c>
    </row>
    <row r="32" spans="1:11" s="750" customFormat="1" ht="17.100000000000001" customHeight="1">
      <c r="A32" s="930" t="s">
        <v>931</v>
      </c>
      <c r="B32" s="931">
        <v>88901.083356532923</v>
      </c>
      <c r="C32" s="931">
        <v>101437.78298020433</v>
      </c>
      <c r="D32" s="931">
        <v>112283.64119529993</v>
      </c>
      <c r="E32" s="932">
        <v>131825.64260761434</v>
      </c>
      <c r="F32" s="933">
        <v>12536.699623671404</v>
      </c>
      <c r="G32" s="988"/>
      <c r="H32" s="932">
        <v>14.101852475063389</v>
      </c>
      <c r="I32" s="931">
        <v>19542.001412314406</v>
      </c>
      <c r="J32" s="932"/>
      <c r="K32" s="935">
        <v>17.404139377991967</v>
      </c>
    </row>
    <row r="33" spans="1:11" s="750" customFormat="1" ht="17.100000000000001" customHeight="1">
      <c r="A33" s="930" t="s">
        <v>932</v>
      </c>
      <c r="B33" s="931">
        <v>85.78261698</v>
      </c>
      <c r="C33" s="931">
        <v>1402.3302052399999</v>
      </c>
      <c r="D33" s="931">
        <v>73.545617310000011</v>
      </c>
      <c r="E33" s="932">
        <v>806.65508872999999</v>
      </c>
      <c r="F33" s="933">
        <v>1316.5475882599999</v>
      </c>
      <c r="G33" s="988"/>
      <c r="H33" s="932">
        <v>1534.7486875656284</v>
      </c>
      <c r="I33" s="931">
        <v>733.10947141999998</v>
      </c>
      <c r="J33" s="932"/>
      <c r="K33" s="935">
        <v>996.80918895532727</v>
      </c>
    </row>
    <row r="34" spans="1:11" s="750" customFormat="1" ht="17.100000000000001" customHeight="1">
      <c r="A34" s="989" t="s">
        <v>933</v>
      </c>
      <c r="B34" s="924">
        <v>1066926.4858428843</v>
      </c>
      <c r="C34" s="924">
        <v>1187302.6792931608</v>
      </c>
      <c r="D34" s="924">
        <v>1267006.8212577009</v>
      </c>
      <c r="E34" s="925">
        <v>1341795.6391733394</v>
      </c>
      <c r="F34" s="926">
        <v>120376.19345027651</v>
      </c>
      <c r="G34" s="986"/>
      <c r="H34" s="925">
        <v>11.282519934368104</v>
      </c>
      <c r="I34" s="924">
        <v>74788.817915638443</v>
      </c>
      <c r="J34" s="925"/>
      <c r="K34" s="929">
        <v>5.9027952068481309</v>
      </c>
    </row>
    <row r="35" spans="1:11" s="750" customFormat="1" ht="17.100000000000001" customHeight="1">
      <c r="A35" s="930" t="s">
        <v>934</v>
      </c>
      <c r="B35" s="931">
        <v>136367.1</v>
      </c>
      <c r="C35" s="931">
        <v>126548.47500000001</v>
      </c>
      <c r="D35" s="931">
        <v>136363.1</v>
      </c>
      <c r="E35" s="932">
        <v>117228.37500000001</v>
      </c>
      <c r="F35" s="933">
        <v>-9818.625</v>
      </c>
      <c r="G35" s="988"/>
      <c r="H35" s="932">
        <v>-7.2001421163902428</v>
      </c>
      <c r="I35" s="931">
        <v>-19134.724999999991</v>
      </c>
      <c r="J35" s="932"/>
      <c r="K35" s="935">
        <v>-14.032186859934976</v>
      </c>
    </row>
    <row r="36" spans="1:11" s="750" customFormat="1" ht="17.100000000000001" customHeight="1">
      <c r="A36" s="930" t="s">
        <v>935</v>
      </c>
      <c r="B36" s="931">
        <v>10047.26457073</v>
      </c>
      <c r="C36" s="931">
        <v>10030.14197547</v>
      </c>
      <c r="D36" s="931">
        <v>9774.4680178045001</v>
      </c>
      <c r="E36" s="932">
        <v>8330.8882228699986</v>
      </c>
      <c r="F36" s="933">
        <v>-17.122595259999798</v>
      </c>
      <c r="G36" s="988"/>
      <c r="H36" s="932">
        <v>-0.17042046757564114</v>
      </c>
      <c r="I36" s="931">
        <v>-1443.5797949345015</v>
      </c>
      <c r="J36" s="932"/>
      <c r="K36" s="935">
        <v>-14.76888350654967</v>
      </c>
    </row>
    <row r="37" spans="1:11" s="750" customFormat="1" ht="17.100000000000001" customHeight="1">
      <c r="A37" s="936" t="s">
        <v>936</v>
      </c>
      <c r="B37" s="931">
        <v>10136.62372096203</v>
      </c>
      <c r="C37" s="931">
        <v>22529.273468148549</v>
      </c>
      <c r="D37" s="931">
        <v>11901.177529272247</v>
      </c>
      <c r="E37" s="932">
        <v>11817.01259486225</v>
      </c>
      <c r="F37" s="933">
        <v>12392.649747186519</v>
      </c>
      <c r="G37" s="988"/>
      <c r="H37" s="932">
        <v>122.25618794114988</v>
      </c>
      <c r="I37" s="931">
        <v>-84.164934409996931</v>
      </c>
      <c r="J37" s="932"/>
      <c r="K37" s="935">
        <v>-0.70719837766459726</v>
      </c>
    </row>
    <row r="38" spans="1:11" s="750" customFormat="1" ht="17.100000000000001" customHeight="1">
      <c r="A38" s="1018" t="s">
        <v>937</v>
      </c>
      <c r="B38" s="931">
        <v>996.62867697999991</v>
      </c>
      <c r="C38" s="931">
        <v>978.93028630000003</v>
      </c>
      <c r="D38" s="931">
        <v>852.91678677000004</v>
      </c>
      <c r="E38" s="932">
        <v>1006.1974763800001</v>
      </c>
      <c r="F38" s="933">
        <v>-17.698390679999875</v>
      </c>
      <c r="G38" s="988"/>
      <c r="H38" s="932">
        <v>-1.7758259509077965</v>
      </c>
      <c r="I38" s="931">
        <v>153.28068961000008</v>
      </c>
      <c r="J38" s="932"/>
      <c r="K38" s="935">
        <v>17.971353359156499</v>
      </c>
    </row>
    <row r="39" spans="1:11" s="750" customFormat="1" ht="17.100000000000001" customHeight="1">
      <c r="A39" s="1018" t="s">
        <v>938</v>
      </c>
      <c r="B39" s="931">
        <v>9139.9950439820313</v>
      </c>
      <c r="C39" s="931">
        <v>21550.343181848548</v>
      </c>
      <c r="D39" s="931">
        <v>11048.260742502247</v>
      </c>
      <c r="E39" s="932">
        <v>10810.815118482249</v>
      </c>
      <c r="F39" s="933">
        <v>12410.348137866516</v>
      </c>
      <c r="G39" s="988"/>
      <c r="H39" s="932">
        <v>135.7806878247462</v>
      </c>
      <c r="I39" s="931">
        <v>-237.44562401999792</v>
      </c>
      <c r="J39" s="932"/>
      <c r="K39" s="935">
        <v>-2.149167453177073</v>
      </c>
    </row>
    <row r="40" spans="1:11" s="750" customFormat="1" ht="17.100000000000001" customHeight="1">
      <c r="A40" s="930" t="s">
        <v>939</v>
      </c>
      <c r="B40" s="931">
        <v>906851.91738387221</v>
      </c>
      <c r="C40" s="931">
        <v>1022346.3014543904</v>
      </c>
      <c r="D40" s="931">
        <v>1101814.6734176553</v>
      </c>
      <c r="E40" s="932">
        <v>1199028.7921366</v>
      </c>
      <c r="F40" s="933">
        <v>115494.38407051819</v>
      </c>
      <c r="G40" s="988"/>
      <c r="H40" s="932">
        <v>12.735749007809529</v>
      </c>
      <c r="I40" s="931">
        <v>97214.118718944723</v>
      </c>
      <c r="J40" s="932"/>
      <c r="K40" s="935">
        <v>8.8230916745192616</v>
      </c>
    </row>
    <row r="41" spans="1:11" s="750" customFormat="1" ht="17.100000000000001" customHeight="1">
      <c r="A41" s="936" t="s">
        <v>940</v>
      </c>
      <c r="B41" s="931">
        <v>885806.01610907319</v>
      </c>
      <c r="C41" s="931">
        <v>995666.31783018145</v>
      </c>
      <c r="D41" s="931">
        <v>1080542.0982498489</v>
      </c>
      <c r="E41" s="932">
        <v>1169930.1169853255</v>
      </c>
      <c r="F41" s="933">
        <v>109860.30172110826</v>
      </c>
      <c r="G41" s="988"/>
      <c r="H41" s="932">
        <v>12.402297988861331</v>
      </c>
      <c r="I41" s="931">
        <v>89388.018735476537</v>
      </c>
      <c r="J41" s="932"/>
      <c r="K41" s="935">
        <v>8.2725160713551151</v>
      </c>
    </row>
    <row r="42" spans="1:11" s="750" customFormat="1" ht="17.100000000000001" customHeight="1">
      <c r="A42" s="936" t="s">
        <v>941</v>
      </c>
      <c r="B42" s="931">
        <v>21045.901274799016</v>
      </c>
      <c r="C42" s="931">
        <v>26679.983624208995</v>
      </c>
      <c r="D42" s="931">
        <v>21272.57516780643</v>
      </c>
      <c r="E42" s="932">
        <v>29098.675151274463</v>
      </c>
      <c r="F42" s="933">
        <v>5634.0823494099786</v>
      </c>
      <c r="G42" s="988"/>
      <c r="H42" s="932">
        <v>26.770449389860033</v>
      </c>
      <c r="I42" s="931">
        <v>7826.0999834680333</v>
      </c>
      <c r="J42" s="932"/>
      <c r="K42" s="935">
        <v>36.789621950951791</v>
      </c>
    </row>
    <row r="43" spans="1:11" s="750" customFormat="1" ht="17.100000000000001" customHeight="1">
      <c r="A43" s="947" t="s">
        <v>942</v>
      </c>
      <c r="B43" s="948">
        <v>3523.5801673199999</v>
      </c>
      <c r="C43" s="948">
        <v>5848.4873951516493</v>
      </c>
      <c r="D43" s="948">
        <v>7153.4022929690054</v>
      </c>
      <c r="E43" s="949">
        <v>5390.5712190069999</v>
      </c>
      <c r="F43" s="950">
        <v>2324.9072278316494</v>
      </c>
      <c r="G43" s="1019"/>
      <c r="H43" s="949">
        <v>65.981391579915467</v>
      </c>
      <c r="I43" s="948">
        <v>-1762.8310739620056</v>
      </c>
      <c r="J43" s="949"/>
      <c r="K43" s="951">
        <v>-24.64325368216284</v>
      </c>
    </row>
    <row r="44" spans="1:11" s="750" customFormat="1" ht="17.100000000000001" customHeight="1" thickBot="1">
      <c r="A44" s="1020" t="s">
        <v>883</v>
      </c>
      <c r="B44" s="953">
        <v>133114.97697776402</v>
      </c>
      <c r="C44" s="953">
        <v>169233.18077445141</v>
      </c>
      <c r="D44" s="953">
        <v>158787.0860167208</v>
      </c>
      <c r="E44" s="954">
        <v>239360.8944572827</v>
      </c>
      <c r="F44" s="955">
        <v>36118.20379668739</v>
      </c>
      <c r="G44" s="997"/>
      <c r="H44" s="954">
        <v>27.133087964039316</v>
      </c>
      <c r="I44" s="953">
        <v>80573.808440561901</v>
      </c>
      <c r="J44" s="954"/>
      <c r="K44" s="956">
        <v>50.74330064352791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821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31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A3" s="957"/>
      <c r="B3" s="1022"/>
      <c r="C3" s="848"/>
      <c r="D3" s="848"/>
      <c r="E3" s="848"/>
      <c r="F3" s="848"/>
      <c r="G3" s="848"/>
      <c r="H3" s="848"/>
      <c r="I3" s="1774" t="s">
        <v>77</v>
      </c>
      <c r="J3" s="1774"/>
      <c r="K3" s="1774"/>
    </row>
    <row r="4" spans="1:11" s="750" customFormat="1" ht="13.5" thickTop="1">
      <c r="A4" s="909"/>
      <c r="B4" s="1023">
        <v>2014</v>
      </c>
      <c r="C4" s="1023">
        <v>2015</v>
      </c>
      <c r="D4" s="1023">
        <v>2015</v>
      </c>
      <c r="E4" s="1024">
        <v>2016</v>
      </c>
      <c r="F4" s="1789" t="s">
        <v>823</v>
      </c>
      <c r="G4" s="1790"/>
      <c r="H4" s="1790"/>
      <c r="I4" s="1790"/>
      <c r="J4" s="1790"/>
      <c r="K4" s="1791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200328.9315043301</v>
      </c>
      <c r="C7" s="924">
        <v>197010.70034850456</v>
      </c>
      <c r="D7" s="924">
        <v>230725.30529552922</v>
      </c>
      <c r="E7" s="925">
        <v>241488.96146509278</v>
      </c>
      <c r="F7" s="926">
        <v>-3318.231155825546</v>
      </c>
      <c r="G7" s="986"/>
      <c r="H7" s="925">
        <v>-1.656391381368608</v>
      </c>
      <c r="I7" s="924">
        <v>10763.656169563561</v>
      </c>
      <c r="J7" s="987"/>
      <c r="K7" s="929">
        <v>4.6651389867170021</v>
      </c>
    </row>
    <row r="8" spans="1:11" s="750" customFormat="1" ht="17.100000000000001" customHeight="1">
      <c r="A8" s="930" t="s">
        <v>913</v>
      </c>
      <c r="B8" s="931">
        <v>4228.3166725621004</v>
      </c>
      <c r="C8" s="931">
        <v>4587.7850332355001</v>
      </c>
      <c r="D8" s="931">
        <v>5539.3808415988024</v>
      </c>
      <c r="E8" s="932">
        <v>4692.5446243333008</v>
      </c>
      <c r="F8" s="933">
        <v>359.46836067339973</v>
      </c>
      <c r="G8" s="988"/>
      <c r="H8" s="932">
        <v>8.5014531434227703</v>
      </c>
      <c r="I8" s="931">
        <v>-846.83621726550155</v>
      </c>
      <c r="J8" s="932"/>
      <c r="K8" s="935">
        <v>-15.287560857091812</v>
      </c>
    </row>
    <row r="9" spans="1:11" s="750" customFormat="1" ht="17.100000000000001" customHeight="1">
      <c r="A9" s="930" t="s">
        <v>914</v>
      </c>
      <c r="B9" s="931">
        <v>4196.3146141591005</v>
      </c>
      <c r="C9" s="931">
        <v>4518.2164096414999</v>
      </c>
      <c r="D9" s="931">
        <v>5502.7836346388021</v>
      </c>
      <c r="E9" s="932">
        <v>4663.4998477333011</v>
      </c>
      <c r="F9" s="933">
        <v>321.90179548239939</v>
      </c>
      <c r="G9" s="988"/>
      <c r="H9" s="932">
        <v>7.6710596101695128</v>
      </c>
      <c r="I9" s="931">
        <v>-839.28378690550107</v>
      </c>
      <c r="J9" s="932"/>
      <c r="K9" s="935">
        <v>-15.251985951662641</v>
      </c>
    </row>
    <row r="10" spans="1:11" s="750" customFormat="1" ht="17.100000000000001" customHeight="1">
      <c r="A10" s="930" t="s">
        <v>915</v>
      </c>
      <c r="B10" s="931">
        <v>32.002058402999999</v>
      </c>
      <c r="C10" s="931">
        <v>69.568623594000002</v>
      </c>
      <c r="D10" s="931">
        <v>36.597206960000001</v>
      </c>
      <c r="E10" s="932">
        <v>29.044776599999999</v>
      </c>
      <c r="F10" s="933">
        <v>37.566565191000002</v>
      </c>
      <c r="G10" s="988"/>
      <c r="H10" s="932">
        <v>117.38796523000647</v>
      </c>
      <c r="I10" s="931">
        <v>-7.5524303600000025</v>
      </c>
      <c r="J10" s="932"/>
      <c r="K10" s="935">
        <v>-20.636630462687098</v>
      </c>
    </row>
    <row r="11" spans="1:11" s="750" customFormat="1" ht="17.100000000000001" customHeight="1">
      <c r="A11" s="930" t="s">
        <v>916</v>
      </c>
      <c r="B11" s="931">
        <v>108357.48866621951</v>
      </c>
      <c r="C11" s="931">
        <v>105461.07956162847</v>
      </c>
      <c r="D11" s="931">
        <v>120640.84178132276</v>
      </c>
      <c r="E11" s="932">
        <v>128632.54364488821</v>
      </c>
      <c r="F11" s="933">
        <v>-2896.4091045910318</v>
      </c>
      <c r="G11" s="988"/>
      <c r="H11" s="932">
        <v>-2.6730123965063699</v>
      </c>
      <c r="I11" s="931">
        <v>7991.7018635654531</v>
      </c>
      <c r="J11" s="932"/>
      <c r="K11" s="935">
        <v>6.6243750835653605</v>
      </c>
    </row>
    <row r="12" spans="1:11" s="750" customFormat="1" ht="17.100000000000001" customHeight="1">
      <c r="A12" s="930" t="s">
        <v>914</v>
      </c>
      <c r="B12" s="931">
        <v>108284.4620100195</v>
      </c>
      <c r="C12" s="931">
        <v>105367.98095071118</v>
      </c>
      <c r="D12" s="931">
        <v>120543.67779757036</v>
      </c>
      <c r="E12" s="932">
        <v>128607.29954645921</v>
      </c>
      <c r="F12" s="933">
        <v>-2916.4810593083239</v>
      </c>
      <c r="G12" s="988"/>
      <c r="H12" s="932">
        <v>-2.6933513868669943</v>
      </c>
      <c r="I12" s="931">
        <v>8063.6217488888506</v>
      </c>
      <c r="J12" s="932"/>
      <c r="K12" s="935">
        <v>6.689377573521635</v>
      </c>
    </row>
    <row r="13" spans="1:11" s="750" customFormat="1" ht="17.100000000000001" customHeight="1">
      <c r="A13" s="930" t="s">
        <v>915</v>
      </c>
      <c r="B13" s="931">
        <v>73.026656200000005</v>
      </c>
      <c r="C13" s="931">
        <v>93.098610917300022</v>
      </c>
      <c r="D13" s="931">
        <v>97.163983752400014</v>
      </c>
      <c r="E13" s="932">
        <v>25.244098429000005</v>
      </c>
      <c r="F13" s="933">
        <v>20.071954717300017</v>
      </c>
      <c r="G13" s="988"/>
      <c r="H13" s="932">
        <v>27.485791848840009</v>
      </c>
      <c r="I13" s="931">
        <v>-71.91988532340001</v>
      </c>
      <c r="J13" s="932"/>
      <c r="K13" s="935">
        <v>-74.019078413531531</v>
      </c>
    </row>
    <row r="14" spans="1:11" s="750" customFormat="1" ht="17.100000000000001" customHeight="1">
      <c r="A14" s="930" t="s">
        <v>917</v>
      </c>
      <c r="B14" s="931">
        <v>55395.144057400001</v>
      </c>
      <c r="C14" s="931">
        <v>56058.678576659993</v>
      </c>
      <c r="D14" s="931">
        <v>62212.660399759996</v>
      </c>
      <c r="E14" s="932">
        <v>63466.079930245724</v>
      </c>
      <c r="F14" s="933">
        <v>663.53451925999252</v>
      </c>
      <c r="G14" s="988"/>
      <c r="H14" s="932">
        <v>1.1978207305904709</v>
      </c>
      <c r="I14" s="931">
        <v>1253.4195304857276</v>
      </c>
      <c r="J14" s="932"/>
      <c r="K14" s="935">
        <v>2.0147338538998776</v>
      </c>
    </row>
    <row r="15" spans="1:11" s="750" customFormat="1" ht="17.100000000000001" customHeight="1">
      <c r="A15" s="930" t="s">
        <v>914</v>
      </c>
      <c r="B15" s="931">
        <v>54980.061257400004</v>
      </c>
      <c r="C15" s="931">
        <v>56033.420826659996</v>
      </c>
      <c r="D15" s="931">
        <v>62182.044499759999</v>
      </c>
      <c r="E15" s="932">
        <v>63464.490430245722</v>
      </c>
      <c r="F15" s="933">
        <v>1053.359569259992</v>
      </c>
      <c r="G15" s="988"/>
      <c r="H15" s="932">
        <v>1.9158937716138242</v>
      </c>
      <c r="I15" s="931">
        <v>1282.4459304857228</v>
      </c>
      <c r="J15" s="932"/>
      <c r="K15" s="935">
        <v>2.0624055397385215</v>
      </c>
    </row>
    <row r="16" spans="1:11" s="750" customFormat="1" ht="17.100000000000001" customHeight="1">
      <c r="A16" s="930" t="s">
        <v>915</v>
      </c>
      <c r="B16" s="931">
        <v>415.08280000000002</v>
      </c>
      <c r="C16" s="931">
        <v>25.257750000000001</v>
      </c>
      <c r="D16" s="931">
        <v>30.615900000000003</v>
      </c>
      <c r="E16" s="932">
        <v>1.5894999999999999</v>
      </c>
      <c r="F16" s="933">
        <v>-389.82505000000003</v>
      </c>
      <c r="G16" s="988"/>
      <c r="H16" s="932">
        <v>-93.915009246347964</v>
      </c>
      <c r="I16" s="931">
        <v>-29.026400000000002</v>
      </c>
      <c r="J16" s="932"/>
      <c r="K16" s="935">
        <v>-94.808253227897922</v>
      </c>
    </row>
    <row r="17" spans="1:11" s="750" customFormat="1" ht="17.100000000000001" customHeight="1">
      <c r="A17" s="930" t="s">
        <v>918</v>
      </c>
      <c r="B17" s="931">
        <v>32040.491614798506</v>
      </c>
      <c r="C17" s="931">
        <v>30610.420723470605</v>
      </c>
      <c r="D17" s="931">
        <v>41997.045318584693</v>
      </c>
      <c r="E17" s="932">
        <v>44448.259030995556</v>
      </c>
      <c r="F17" s="933">
        <v>-1430.0708913279013</v>
      </c>
      <c r="G17" s="988"/>
      <c r="H17" s="932">
        <v>-4.4633238107601194</v>
      </c>
      <c r="I17" s="931">
        <v>2451.2137124108631</v>
      </c>
      <c r="J17" s="932"/>
      <c r="K17" s="935">
        <v>5.8366337293879642</v>
      </c>
    </row>
    <row r="18" spans="1:11" s="750" customFormat="1" ht="17.100000000000001" customHeight="1">
      <c r="A18" s="930" t="s">
        <v>914</v>
      </c>
      <c r="B18" s="931">
        <v>32002.949652725507</v>
      </c>
      <c r="C18" s="931">
        <v>30397.469109165504</v>
      </c>
      <c r="D18" s="931">
        <v>41472.608861785491</v>
      </c>
      <c r="E18" s="932">
        <v>43897.700676319357</v>
      </c>
      <c r="F18" s="933">
        <v>-1605.4805435600028</v>
      </c>
      <c r="G18" s="988"/>
      <c r="H18" s="932">
        <v>-5.0166642793292446</v>
      </c>
      <c r="I18" s="931">
        <v>2425.0918145338655</v>
      </c>
      <c r="J18" s="932"/>
      <c r="K18" s="935">
        <v>5.8474542139750492</v>
      </c>
    </row>
    <row r="19" spans="1:11" s="750" customFormat="1" ht="17.100000000000001" customHeight="1">
      <c r="A19" s="930" t="s">
        <v>915</v>
      </c>
      <c r="B19" s="931">
        <v>37.541962072999993</v>
      </c>
      <c r="C19" s="931">
        <v>212.95161430510001</v>
      </c>
      <c r="D19" s="931">
        <v>524.43645679920007</v>
      </c>
      <c r="E19" s="932">
        <v>550.5583546762</v>
      </c>
      <c r="F19" s="933">
        <v>175.40965223210003</v>
      </c>
      <c r="G19" s="988"/>
      <c r="H19" s="932">
        <v>467.23624058598114</v>
      </c>
      <c r="I19" s="931">
        <v>26.121897876999924</v>
      </c>
      <c r="J19" s="932"/>
      <c r="K19" s="935">
        <v>4.9809462210979847</v>
      </c>
    </row>
    <row r="20" spans="1:11" s="750" customFormat="1" ht="17.100000000000001" customHeight="1">
      <c r="A20" s="930" t="s">
        <v>919</v>
      </c>
      <c r="B20" s="931">
        <v>307.49049335000001</v>
      </c>
      <c r="C20" s="931">
        <v>292.73645351000005</v>
      </c>
      <c r="D20" s="931">
        <v>335.37695426300007</v>
      </c>
      <c r="E20" s="932">
        <v>249.53423462999999</v>
      </c>
      <c r="F20" s="933">
        <v>-14.754039839999962</v>
      </c>
      <c r="G20" s="988"/>
      <c r="H20" s="932">
        <v>-4.7982100777360381</v>
      </c>
      <c r="I20" s="931">
        <v>-85.842719633000087</v>
      </c>
      <c r="J20" s="932"/>
      <c r="K20" s="935">
        <v>-25.595890994252063</v>
      </c>
    </row>
    <row r="21" spans="1:11" s="750" customFormat="1" ht="17.100000000000001" customHeight="1">
      <c r="A21" s="923" t="s">
        <v>920</v>
      </c>
      <c r="B21" s="924">
        <v>0</v>
      </c>
      <c r="C21" s="924">
        <v>0</v>
      </c>
      <c r="D21" s="924">
        <v>0</v>
      </c>
      <c r="E21" s="925">
        <v>0</v>
      </c>
      <c r="F21" s="926">
        <v>0</v>
      </c>
      <c r="G21" s="986"/>
      <c r="H21" s="925"/>
      <c r="I21" s="924">
        <v>0</v>
      </c>
      <c r="J21" s="925"/>
      <c r="K21" s="929"/>
    </row>
    <row r="22" spans="1:11" s="750" customFormat="1" ht="17.100000000000001" customHeight="1">
      <c r="A22" s="923" t="s">
        <v>921</v>
      </c>
      <c r="B22" s="924">
        <v>0</v>
      </c>
      <c r="C22" s="924">
        <v>0</v>
      </c>
      <c r="D22" s="924">
        <v>0</v>
      </c>
      <c r="E22" s="925">
        <v>0</v>
      </c>
      <c r="F22" s="926">
        <v>0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55044.492350447166</v>
      </c>
      <c r="C23" s="924">
        <v>53964.087715641544</v>
      </c>
      <c r="D23" s="924">
        <v>57998.078828606718</v>
      </c>
      <c r="E23" s="925">
        <v>56338.14650696532</v>
      </c>
      <c r="F23" s="926">
        <v>-1080.4046348056218</v>
      </c>
      <c r="G23" s="986"/>
      <c r="H23" s="925">
        <v>-1.9627842653668233</v>
      </c>
      <c r="I23" s="924">
        <v>-1659.9323216413977</v>
      </c>
      <c r="J23" s="925"/>
      <c r="K23" s="929">
        <v>-2.8620470801226956</v>
      </c>
    </row>
    <row r="24" spans="1:11" s="750" customFormat="1" ht="17.100000000000001" customHeight="1">
      <c r="A24" s="1011" t="s">
        <v>923</v>
      </c>
      <c r="B24" s="931">
        <v>26219.487117999997</v>
      </c>
      <c r="C24" s="931">
        <v>26178.275417000001</v>
      </c>
      <c r="D24" s="931">
        <v>27534.729094000002</v>
      </c>
      <c r="E24" s="932">
        <v>27776.618362249999</v>
      </c>
      <c r="F24" s="933">
        <v>-41.211700999996538</v>
      </c>
      <c r="G24" s="988"/>
      <c r="H24" s="932">
        <v>-0.15717966112199122</v>
      </c>
      <c r="I24" s="931">
        <v>241.88926824999726</v>
      </c>
      <c r="J24" s="932"/>
      <c r="K24" s="935">
        <v>0.87848791765562162</v>
      </c>
    </row>
    <row r="25" spans="1:11" s="750" customFormat="1" ht="17.100000000000001" customHeight="1">
      <c r="A25" s="1011" t="s">
        <v>924</v>
      </c>
      <c r="B25" s="931">
        <v>9026.4771109591948</v>
      </c>
      <c r="C25" s="931">
        <v>12613.118915401916</v>
      </c>
      <c r="D25" s="931">
        <v>11783.224564359436</v>
      </c>
      <c r="E25" s="932">
        <v>14146.405741257164</v>
      </c>
      <c r="F25" s="933">
        <v>3586.641804442721</v>
      </c>
      <c r="G25" s="988"/>
      <c r="H25" s="932">
        <v>39.734680101145109</v>
      </c>
      <c r="I25" s="931">
        <v>2363.1811768977277</v>
      </c>
      <c r="J25" s="932"/>
      <c r="K25" s="935">
        <v>20.055470928099009</v>
      </c>
    </row>
    <row r="26" spans="1:11" s="750" customFormat="1" ht="17.100000000000001" customHeight="1">
      <c r="A26" s="1011" t="s">
        <v>925</v>
      </c>
      <c r="B26" s="931">
        <v>19798.528121487969</v>
      </c>
      <c r="C26" s="931">
        <v>15172.693383239624</v>
      </c>
      <c r="D26" s="931">
        <v>18680.12517024728</v>
      </c>
      <c r="E26" s="932">
        <v>14415.122403458154</v>
      </c>
      <c r="F26" s="933">
        <v>-4625.8347382483444</v>
      </c>
      <c r="G26" s="988"/>
      <c r="H26" s="932">
        <v>-23.364538565004636</v>
      </c>
      <c r="I26" s="931">
        <v>-4265.0027667891263</v>
      </c>
      <c r="J26" s="932"/>
      <c r="K26" s="935">
        <v>-22.831767602832759</v>
      </c>
    </row>
    <row r="27" spans="1:11" s="750" customFormat="1" ht="17.100000000000001" customHeight="1">
      <c r="A27" s="1012" t="s">
        <v>926</v>
      </c>
      <c r="B27" s="1013">
        <v>255373.42385477727</v>
      </c>
      <c r="C27" s="1013">
        <v>250974.78806414609</v>
      </c>
      <c r="D27" s="1013">
        <v>288723.38412413595</v>
      </c>
      <c r="E27" s="1014">
        <v>297827.10797205812</v>
      </c>
      <c r="F27" s="1015">
        <v>-4398.635790631175</v>
      </c>
      <c r="G27" s="1016"/>
      <c r="H27" s="1014">
        <v>-1.7224328687908179</v>
      </c>
      <c r="I27" s="1013">
        <v>9103.7238479221705</v>
      </c>
      <c r="J27" s="1014"/>
      <c r="K27" s="1017">
        <v>3.1530954361521495</v>
      </c>
    </row>
    <row r="28" spans="1:11" s="750" customFormat="1" ht="17.100000000000001" customHeight="1">
      <c r="A28" s="923" t="s">
        <v>927</v>
      </c>
      <c r="B28" s="924">
        <v>14644.172939968996</v>
      </c>
      <c r="C28" s="924">
        <v>14552.817247458999</v>
      </c>
      <c r="D28" s="924">
        <v>18683.720312650003</v>
      </c>
      <c r="E28" s="925">
        <v>20812.737314758</v>
      </c>
      <c r="F28" s="926">
        <v>-91.355692509996516</v>
      </c>
      <c r="G28" s="986"/>
      <c r="H28" s="925">
        <v>-0.62383647669616993</v>
      </c>
      <c r="I28" s="924">
        <v>2129.0170021079975</v>
      </c>
      <c r="J28" s="925"/>
      <c r="K28" s="929">
        <v>11.395037853711207</v>
      </c>
    </row>
    <row r="29" spans="1:11" s="750" customFormat="1" ht="17.100000000000001" customHeight="1">
      <c r="A29" s="930" t="s">
        <v>928</v>
      </c>
      <c r="B29" s="931">
        <v>6125.7320776189954</v>
      </c>
      <c r="C29" s="931">
        <v>5694.2033958190013</v>
      </c>
      <c r="D29" s="931">
        <v>6894.109523590002</v>
      </c>
      <c r="E29" s="932">
        <v>6470.9901770799988</v>
      </c>
      <c r="F29" s="933">
        <v>-431.52868179999405</v>
      </c>
      <c r="G29" s="988"/>
      <c r="H29" s="932">
        <v>-7.0445242516666591</v>
      </c>
      <c r="I29" s="931">
        <v>-423.1193465100032</v>
      </c>
      <c r="J29" s="932"/>
      <c r="K29" s="935">
        <v>-6.1374038962129847</v>
      </c>
    </row>
    <row r="30" spans="1:11" s="750" customFormat="1" ht="17.100000000000001" customHeight="1">
      <c r="A30" s="930" t="s">
        <v>929</v>
      </c>
      <c r="B30" s="931">
        <v>8221.4110557200001</v>
      </c>
      <c r="C30" s="931">
        <v>8534.9151180199988</v>
      </c>
      <c r="D30" s="931">
        <v>11483.837105930001</v>
      </c>
      <c r="E30" s="932">
        <v>13863.430000849998</v>
      </c>
      <c r="F30" s="933">
        <v>313.50406229999862</v>
      </c>
      <c r="G30" s="988"/>
      <c r="H30" s="932">
        <v>3.8132634431638097</v>
      </c>
      <c r="I30" s="931">
        <v>2379.592894919997</v>
      </c>
      <c r="J30" s="932"/>
      <c r="K30" s="935">
        <v>20.721235184459623</v>
      </c>
    </row>
    <row r="31" spans="1:11" s="750" customFormat="1" ht="17.100000000000001" customHeight="1">
      <c r="A31" s="930" t="s">
        <v>930</v>
      </c>
      <c r="B31" s="931">
        <v>88.416035939999986</v>
      </c>
      <c r="C31" s="931">
        <v>57.366415150000002</v>
      </c>
      <c r="D31" s="931">
        <v>84.490116879999988</v>
      </c>
      <c r="E31" s="932">
        <v>126.08105636999998</v>
      </c>
      <c r="F31" s="933">
        <v>-31.049620789999985</v>
      </c>
      <c r="G31" s="988"/>
      <c r="H31" s="932">
        <v>-35.117635008055068</v>
      </c>
      <c r="I31" s="931">
        <v>41.590939489999997</v>
      </c>
      <c r="J31" s="932"/>
      <c r="K31" s="935">
        <v>49.225804183785151</v>
      </c>
    </row>
    <row r="32" spans="1:11" s="750" customFormat="1" ht="17.100000000000001" customHeight="1">
      <c r="A32" s="930" t="s">
        <v>931</v>
      </c>
      <c r="B32" s="931">
        <v>206.12077069</v>
      </c>
      <c r="C32" s="931">
        <v>241.48460512000003</v>
      </c>
      <c r="D32" s="931">
        <v>220.86995025000002</v>
      </c>
      <c r="E32" s="932">
        <v>328.35932988800005</v>
      </c>
      <c r="F32" s="933">
        <v>35.363834430000026</v>
      </c>
      <c r="G32" s="988"/>
      <c r="H32" s="932">
        <v>17.156851447633226</v>
      </c>
      <c r="I32" s="931">
        <v>107.48937963800003</v>
      </c>
      <c r="J32" s="932"/>
      <c r="K32" s="935">
        <v>48.666366572878793</v>
      </c>
    </row>
    <row r="33" spans="1:11" s="750" customFormat="1" ht="17.100000000000001" customHeight="1">
      <c r="A33" s="930" t="s">
        <v>932</v>
      </c>
      <c r="B33" s="931">
        <v>2.4929999999999999</v>
      </c>
      <c r="C33" s="931">
        <v>24.847713349999999</v>
      </c>
      <c r="D33" s="931">
        <v>0.41361599999999998</v>
      </c>
      <c r="E33" s="932">
        <v>23.876750569999999</v>
      </c>
      <c r="F33" s="933">
        <v>22.354713350000001</v>
      </c>
      <c r="G33" s="988"/>
      <c r="H33" s="932">
        <v>896.69929201764944</v>
      </c>
      <c r="I33" s="931">
        <v>23.463134569999998</v>
      </c>
      <c r="J33" s="932"/>
      <c r="K33" s="935">
        <v>5672.6854304475646</v>
      </c>
    </row>
    <row r="34" spans="1:11" s="750" customFormat="1" ht="17.100000000000001" customHeight="1">
      <c r="A34" s="989" t="s">
        <v>933</v>
      </c>
      <c r="B34" s="924">
        <v>223339.67684222481</v>
      </c>
      <c r="C34" s="924">
        <v>222252.33412110683</v>
      </c>
      <c r="D34" s="924">
        <v>253591.78598665103</v>
      </c>
      <c r="E34" s="925">
        <v>262446.87607704819</v>
      </c>
      <c r="F34" s="926">
        <v>-1087.3427211179805</v>
      </c>
      <c r="G34" s="986"/>
      <c r="H34" s="925">
        <v>-0.48685604657972109</v>
      </c>
      <c r="I34" s="924">
        <v>8855.0900903971633</v>
      </c>
      <c r="J34" s="925"/>
      <c r="K34" s="929">
        <v>3.491867867858816</v>
      </c>
    </row>
    <row r="35" spans="1:11" s="750" customFormat="1" ht="17.100000000000001" customHeight="1">
      <c r="A35" s="930" t="s">
        <v>934</v>
      </c>
      <c r="B35" s="931">
        <v>2744.3</v>
      </c>
      <c r="C35" s="931">
        <v>2800.4</v>
      </c>
      <c r="D35" s="931">
        <v>3087.8</v>
      </c>
      <c r="E35" s="932">
        <v>3414.7750000000001</v>
      </c>
      <c r="F35" s="933">
        <v>56.099999999999909</v>
      </c>
      <c r="G35" s="988"/>
      <c r="H35" s="932">
        <v>2.0442371460846083</v>
      </c>
      <c r="I35" s="931">
        <v>326.97499999999991</v>
      </c>
      <c r="J35" s="932"/>
      <c r="K35" s="935">
        <v>10.589254485394129</v>
      </c>
    </row>
    <row r="36" spans="1:11" s="750" customFormat="1" ht="17.100000000000001" customHeight="1">
      <c r="A36" s="930" t="s">
        <v>935</v>
      </c>
      <c r="B36" s="931">
        <v>273.72200813000001</v>
      </c>
      <c r="C36" s="931">
        <v>326.04658505999998</v>
      </c>
      <c r="D36" s="931">
        <v>195.92159383000001</v>
      </c>
      <c r="E36" s="932">
        <v>156.70811271000002</v>
      </c>
      <c r="F36" s="933">
        <v>52.324576929999978</v>
      </c>
      <c r="G36" s="988"/>
      <c r="H36" s="932">
        <v>19.11595537657653</v>
      </c>
      <c r="I36" s="931">
        <v>-39.213481119999983</v>
      </c>
      <c r="J36" s="932"/>
      <c r="K36" s="935">
        <v>-20.014884706391928</v>
      </c>
    </row>
    <row r="37" spans="1:11" s="750" customFormat="1" ht="17.100000000000001" customHeight="1">
      <c r="A37" s="936" t="s">
        <v>936</v>
      </c>
      <c r="B37" s="931">
        <v>50514.523860113703</v>
      </c>
      <c r="C37" s="931">
        <v>44362.883358288294</v>
      </c>
      <c r="D37" s="931">
        <v>54041.739319108303</v>
      </c>
      <c r="E37" s="932">
        <v>55273.733095048301</v>
      </c>
      <c r="F37" s="933">
        <v>-6151.6405018254081</v>
      </c>
      <c r="G37" s="988"/>
      <c r="H37" s="932">
        <v>-12.177963943321947</v>
      </c>
      <c r="I37" s="931">
        <v>1231.9937759399982</v>
      </c>
      <c r="J37" s="932"/>
      <c r="K37" s="935">
        <v>2.2797078544516509</v>
      </c>
    </row>
    <row r="38" spans="1:11" s="750" customFormat="1" ht="17.100000000000001" customHeight="1">
      <c r="A38" s="1018" t="s">
        <v>937</v>
      </c>
      <c r="B38" s="931">
        <v>0</v>
      </c>
      <c r="C38" s="931">
        <v>0</v>
      </c>
      <c r="D38" s="931">
        <v>0</v>
      </c>
      <c r="E38" s="932">
        <v>0</v>
      </c>
      <c r="F38" s="933">
        <v>0</v>
      </c>
      <c r="G38" s="988"/>
      <c r="H38" s="932"/>
      <c r="I38" s="931">
        <v>0</v>
      </c>
      <c r="J38" s="932"/>
      <c r="K38" s="935"/>
    </row>
    <row r="39" spans="1:11" s="750" customFormat="1" ht="17.100000000000001" customHeight="1">
      <c r="A39" s="1018" t="s">
        <v>938</v>
      </c>
      <c r="B39" s="931">
        <v>50514.523860113703</v>
      </c>
      <c r="C39" s="931">
        <v>44362.883358288294</v>
      </c>
      <c r="D39" s="931">
        <v>54041.739319108303</v>
      </c>
      <c r="E39" s="932">
        <v>55273.733095048301</v>
      </c>
      <c r="F39" s="933">
        <v>-6151.6405018254081</v>
      </c>
      <c r="G39" s="988"/>
      <c r="H39" s="932">
        <v>-12.177963943321947</v>
      </c>
      <c r="I39" s="931">
        <v>1231.9937759399982</v>
      </c>
      <c r="J39" s="932"/>
      <c r="K39" s="935">
        <v>2.2797078544516509</v>
      </c>
    </row>
    <row r="40" spans="1:11" s="750" customFormat="1" ht="17.100000000000001" customHeight="1">
      <c r="A40" s="930" t="s">
        <v>939</v>
      </c>
      <c r="B40" s="931">
        <v>169807.13097398111</v>
      </c>
      <c r="C40" s="931">
        <v>174763.00417775853</v>
      </c>
      <c r="D40" s="931">
        <v>196266.32507371274</v>
      </c>
      <c r="E40" s="932">
        <v>203601.6598692899</v>
      </c>
      <c r="F40" s="933">
        <v>4955.8732037774171</v>
      </c>
      <c r="G40" s="988"/>
      <c r="H40" s="932">
        <v>2.9185306738011998</v>
      </c>
      <c r="I40" s="931">
        <v>7335.3347955771605</v>
      </c>
      <c r="J40" s="932"/>
      <c r="K40" s="935">
        <v>3.7374393150848428</v>
      </c>
    </row>
    <row r="41" spans="1:11" s="750" customFormat="1" ht="17.100000000000001" customHeight="1">
      <c r="A41" s="936" t="s">
        <v>940</v>
      </c>
      <c r="B41" s="931">
        <v>166791.37957551968</v>
      </c>
      <c r="C41" s="931">
        <v>170954.18277844103</v>
      </c>
      <c r="D41" s="931">
        <v>193415.79534573623</v>
      </c>
      <c r="E41" s="932">
        <v>199827.52204762283</v>
      </c>
      <c r="F41" s="933">
        <v>4162.80320292135</v>
      </c>
      <c r="G41" s="988"/>
      <c r="H41" s="932">
        <v>2.4958143601399492</v>
      </c>
      <c r="I41" s="931">
        <v>6411.7267018865969</v>
      </c>
      <c r="J41" s="932"/>
      <c r="K41" s="935">
        <v>3.3149964254085109</v>
      </c>
    </row>
    <row r="42" spans="1:11" s="750" customFormat="1" ht="17.100000000000001" customHeight="1">
      <c r="A42" s="936" t="s">
        <v>941</v>
      </c>
      <c r="B42" s="931">
        <v>3015.7513984614275</v>
      </c>
      <c r="C42" s="931">
        <v>3808.8213993175009</v>
      </c>
      <c r="D42" s="931">
        <v>2850.5297279765</v>
      </c>
      <c r="E42" s="932">
        <v>3774.1378216670696</v>
      </c>
      <c r="F42" s="933">
        <v>793.07000085607342</v>
      </c>
      <c r="G42" s="988"/>
      <c r="H42" s="932">
        <v>26.297592078069858</v>
      </c>
      <c r="I42" s="931">
        <v>923.6080936905696</v>
      </c>
      <c r="J42" s="932"/>
      <c r="K42" s="935">
        <v>32.401279124572028</v>
      </c>
    </row>
    <row r="43" spans="1:11" s="750" customFormat="1" ht="17.100000000000001" customHeight="1">
      <c r="A43" s="947" t="s">
        <v>942</v>
      </c>
      <c r="B43" s="948">
        <v>0</v>
      </c>
      <c r="C43" s="948">
        <v>0</v>
      </c>
      <c r="D43" s="948">
        <v>0</v>
      </c>
      <c r="E43" s="949">
        <v>0</v>
      </c>
      <c r="F43" s="950">
        <v>0</v>
      </c>
      <c r="G43" s="1019"/>
      <c r="H43" s="949"/>
      <c r="I43" s="948">
        <v>0</v>
      </c>
      <c r="J43" s="949"/>
      <c r="K43" s="951"/>
    </row>
    <row r="44" spans="1:11" s="750" customFormat="1" ht="17.100000000000001" customHeight="1" thickBot="1">
      <c r="A44" s="1020" t="s">
        <v>883</v>
      </c>
      <c r="B44" s="953">
        <v>17389.575101283524</v>
      </c>
      <c r="C44" s="953">
        <v>14169.636683695495</v>
      </c>
      <c r="D44" s="953">
        <v>16447.873697629497</v>
      </c>
      <c r="E44" s="954">
        <v>14567.494806113284</v>
      </c>
      <c r="F44" s="955">
        <v>-3219.9384175880296</v>
      </c>
      <c r="G44" s="997"/>
      <c r="H44" s="954">
        <v>-18.516487026473499</v>
      </c>
      <c r="I44" s="953">
        <v>-1880.3788915162131</v>
      </c>
      <c r="J44" s="954"/>
      <c r="K44" s="956">
        <v>-11.432352449223982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911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32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A3" s="957"/>
      <c r="B3" s="1022"/>
      <c r="C3" s="848"/>
      <c r="D3" s="848"/>
      <c r="E3" s="848"/>
      <c r="F3" s="848"/>
      <c r="G3" s="848"/>
      <c r="H3" s="848"/>
      <c r="I3" s="1774" t="s">
        <v>77</v>
      </c>
      <c r="J3" s="1774"/>
      <c r="K3" s="1774"/>
    </row>
    <row r="4" spans="1:11" s="750" customFormat="1" ht="13.5" thickTop="1">
      <c r="A4" s="909"/>
      <c r="B4" s="1023">
        <v>2014</v>
      </c>
      <c r="C4" s="1023">
        <v>2015</v>
      </c>
      <c r="D4" s="1023">
        <v>2015</v>
      </c>
      <c r="E4" s="1024">
        <v>2016</v>
      </c>
      <c r="F4" s="1789" t="s">
        <v>823</v>
      </c>
      <c r="G4" s="1790"/>
      <c r="H4" s="1790"/>
      <c r="I4" s="1790"/>
      <c r="J4" s="1790"/>
      <c r="K4" s="1791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72080.754911389406</v>
      </c>
      <c r="C7" s="924">
        <v>74184.863999718495</v>
      </c>
      <c r="D7" s="924">
        <v>71636.185884548904</v>
      </c>
      <c r="E7" s="925">
        <v>76925.324763509809</v>
      </c>
      <c r="F7" s="926">
        <v>2104.109088329089</v>
      </c>
      <c r="G7" s="986"/>
      <c r="H7" s="925">
        <v>2.919099683286781</v>
      </c>
      <c r="I7" s="924">
        <v>5289.1388789609045</v>
      </c>
      <c r="J7" s="987"/>
      <c r="K7" s="929">
        <v>7.3833340142997628</v>
      </c>
    </row>
    <row r="8" spans="1:11" s="750" customFormat="1" ht="17.100000000000001" customHeight="1">
      <c r="A8" s="930" t="s">
        <v>913</v>
      </c>
      <c r="B8" s="931">
        <v>5824.8509129200002</v>
      </c>
      <c r="C8" s="931">
        <v>5922.5170101000012</v>
      </c>
      <c r="D8" s="931">
        <v>5426.4155424100045</v>
      </c>
      <c r="E8" s="932">
        <v>5355.0412824000005</v>
      </c>
      <c r="F8" s="933">
        <v>97.666097180001088</v>
      </c>
      <c r="G8" s="988"/>
      <c r="H8" s="932">
        <v>1.6767141106284733</v>
      </c>
      <c r="I8" s="931">
        <v>-71.374260010004036</v>
      </c>
      <c r="J8" s="932"/>
      <c r="K8" s="935">
        <v>-1.3153113588920795</v>
      </c>
    </row>
    <row r="9" spans="1:11" s="750" customFormat="1" ht="17.100000000000001" customHeight="1">
      <c r="A9" s="930" t="s">
        <v>914</v>
      </c>
      <c r="B9" s="931">
        <v>5824.8509129200002</v>
      </c>
      <c r="C9" s="931">
        <v>5922.5170101000012</v>
      </c>
      <c r="D9" s="931">
        <v>5426.4155424100045</v>
      </c>
      <c r="E9" s="932">
        <v>5355.0412824000005</v>
      </c>
      <c r="F9" s="933">
        <v>97.666097180001088</v>
      </c>
      <c r="G9" s="988"/>
      <c r="H9" s="932">
        <v>1.6767141106284733</v>
      </c>
      <c r="I9" s="931">
        <v>-71.374260010004036</v>
      </c>
      <c r="J9" s="932"/>
      <c r="K9" s="935">
        <v>-1.3153113588920795</v>
      </c>
    </row>
    <row r="10" spans="1:11" s="750" customFormat="1" ht="17.100000000000001" customHeight="1">
      <c r="A10" s="930" t="s">
        <v>915</v>
      </c>
      <c r="B10" s="931">
        <v>0</v>
      </c>
      <c r="C10" s="931">
        <v>0</v>
      </c>
      <c r="D10" s="931">
        <v>0</v>
      </c>
      <c r="E10" s="932">
        <v>0</v>
      </c>
      <c r="F10" s="933">
        <v>0</v>
      </c>
      <c r="G10" s="988"/>
      <c r="H10" s="932"/>
      <c r="I10" s="931">
        <v>0</v>
      </c>
      <c r="J10" s="932"/>
      <c r="K10" s="935"/>
    </row>
    <row r="11" spans="1:11" s="750" customFormat="1" ht="17.100000000000001" customHeight="1">
      <c r="A11" s="930" t="s">
        <v>916</v>
      </c>
      <c r="B11" s="931">
        <v>31184.715608009901</v>
      </c>
      <c r="C11" s="931">
        <v>33317.011111558495</v>
      </c>
      <c r="D11" s="931">
        <v>33755.022394038904</v>
      </c>
      <c r="E11" s="932">
        <v>38029.028740159796</v>
      </c>
      <c r="F11" s="933">
        <v>2132.2955035485938</v>
      </c>
      <c r="G11" s="988"/>
      <c r="H11" s="932">
        <v>6.8376301081319033</v>
      </c>
      <c r="I11" s="931">
        <v>4274.006346120892</v>
      </c>
      <c r="J11" s="932"/>
      <c r="K11" s="935">
        <v>12.661838277659315</v>
      </c>
    </row>
    <row r="12" spans="1:11" s="750" customFormat="1" ht="17.100000000000001" customHeight="1">
      <c r="A12" s="930" t="s">
        <v>914</v>
      </c>
      <c r="B12" s="931">
        <v>31184.715608009901</v>
      </c>
      <c r="C12" s="931">
        <v>33317.011111558495</v>
      </c>
      <c r="D12" s="931">
        <v>33755.022394038904</v>
      </c>
      <c r="E12" s="932">
        <v>38029.028740159796</v>
      </c>
      <c r="F12" s="933">
        <v>2132.2955035485938</v>
      </c>
      <c r="G12" s="988"/>
      <c r="H12" s="932">
        <v>6.8376301081319033</v>
      </c>
      <c r="I12" s="931">
        <v>4274.006346120892</v>
      </c>
      <c r="J12" s="932"/>
      <c r="K12" s="935">
        <v>12.661838277659315</v>
      </c>
    </row>
    <row r="13" spans="1:11" s="750" customFormat="1" ht="17.100000000000001" customHeight="1">
      <c r="A13" s="930" t="s">
        <v>915</v>
      </c>
      <c r="B13" s="931">
        <v>0</v>
      </c>
      <c r="C13" s="931">
        <v>0</v>
      </c>
      <c r="D13" s="931">
        <v>0</v>
      </c>
      <c r="E13" s="932">
        <v>0</v>
      </c>
      <c r="F13" s="933">
        <v>0</v>
      </c>
      <c r="G13" s="988"/>
      <c r="H13" s="932"/>
      <c r="I13" s="931">
        <v>0</v>
      </c>
      <c r="J13" s="932"/>
      <c r="K13" s="935"/>
    </row>
    <row r="14" spans="1:11" s="750" customFormat="1" ht="17.100000000000001" customHeight="1">
      <c r="A14" s="930" t="s">
        <v>917</v>
      </c>
      <c r="B14" s="931">
        <v>33952.664548800007</v>
      </c>
      <c r="C14" s="931">
        <v>33936.292886739997</v>
      </c>
      <c r="D14" s="931">
        <v>31550.038098329987</v>
      </c>
      <c r="E14" s="932">
        <v>32352.571535590003</v>
      </c>
      <c r="F14" s="933">
        <v>-16.371662060009839</v>
      </c>
      <c r="G14" s="988"/>
      <c r="H14" s="932">
        <v>-4.8219078760310327E-2</v>
      </c>
      <c r="I14" s="931">
        <v>802.53343726001549</v>
      </c>
      <c r="J14" s="932"/>
      <c r="K14" s="935">
        <v>2.5436845266519512</v>
      </c>
    </row>
    <row r="15" spans="1:11" s="750" customFormat="1" ht="17.100000000000001" customHeight="1">
      <c r="A15" s="930" t="s">
        <v>914</v>
      </c>
      <c r="B15" s="931">
        <v>33952.664548800007</v>
      </c>
      <c r="C15" s="931">
        <v>33936.292886739997</v>
      </c>
      <c r="D15" s="931">
        <v>31550.038098329987</v>
      </c>
      <c r="E15" s="932">
        <v>32352.571535590003</v>
      </c>
      <c r="F15" s="933">
        <v>-16.371662060009839</v>
      </c>
      <c r="G15" s="988"/>
      <c r="H15" s="932">
        <v>-4.8219078760310327E-2</v>
      </c>
      <c r="I15" s="931">
        <v>802.53343726001549</v>
      </c>
      <c r="J15" s="932"/>
      <c r="K15" s="935">
        <v>2.5436845266519512</v>
      </c>
    </row>
    <row r="16" spans="1:11" s="750" customFormat="1" ht="17.100000000000001" customHeight="1">
      <c r="A16" s="930" t="s">
        <v>915</v>
      </c>
      <c r="B16" s="931">
        <v>0</v>
      </c>
      <c r="C16" s="931">
        <v>0</v>
      </c>
      <c r="D16" s="931">
        <v>0</v>
      </c>
      <c r="E16" s="932">
        <v>0</v>
      </c>
      <c r="F16" s="933">
        <v>0</v>
      </c>
      <c r="G16" s="988"/>
      <c r="H16" s="932"/>
      <c r="I16" s="931">
        <v>0</v>
      </c>
      <c r="J16" s="932"/>
      <c r="K16" s="935"/>
    </row>
    <row r="17" spans="1:11" s="750" customFormat="1" ht="17.100000000000001" customHeight="1">
      <c r="A17" s="930" t="s">
        <v>918</v>
      </c>
      <c r="B17" s="931">
        <v>1106.2719060595002</v>
      </c>
      <c r="C17" s="931">
        <v>995.59548991999986</v>
      </c>
      <c r="D17" s="931">
        <v>890.77474628000004</v>
      </c>
      <c r="E17" s="932">
        <v>1173.5200484600005</v>
      </c>
      <c r="F17" s="933">
        <v>-110.67641613950036</v>
      </c>
      <c r="G17" s="988"/>
      <c r="H17" s="932">
        <v>-10.004449677631756</v>
      </c>
      <c r="I17" s="931">
        <v>282.74530218000041</v>
      </c>
      <c r="J17" s="932"/>
      <c r="K17" s="935">
        <v>31.741504051477026</v>
      </c>
    </row>
    <row r="18" spans="1:11" s="750" customFormat="1" ht="17.100000000000001" customHeight="1">
      <c r="A18" s="930" t="s">
        <v>914</v>
      </c>
      <c r="B18" s="931">
        <v>1106.2719060595002</v>
      </c>
      <c r="C18" s="931">
        <v>995.59548991999986</v>
      </c>
      <c r="D18" s="931">
        <v>890.77474628000004</v>
      </c>
      <c r="E18" s="932">
        <v>1173.5200484600005</v>
      </c>
      <c r="F18" s="933">
        <v>-110.67641613950036</v>
      </c>
      <c r="G18" s="988"/>
      <c r="H18" s="932">
        <v>-10.004449677631756</v>
      </c>
      <c r="I18" s="931">
        <v>282.74530218000041</v>
      </c>
      <c r="J18" s="932"/>
      <c r="K18" s="935">
        <v>31.741504051477026</v>
      </c>
    </row>
    <row r="19" spans="1:11" s="750" customFormat="1" ht="17.100000000000001" customHeight="1">
      <c r="A19" s="930" t="s">
        <v>915</v>
      </c>
      <c r="B19" s="931">
        <v>0</v>
      </c>
      <c r="C19" s="931">
        <v>0</v>
      </c>
      <c r="D19" s="931">
        <v>0</v>
      </c>
      <c r="E19" s="932">
        <v>0</v>
      </c>
      <c r="F19" s="933">
        <v>0</v>
      </c>
      <c r="G19" s="988"/>
      <c r="H19" s="932"/>
      <c r="I19" s="931">
        <v>0</v>
      </c>
      <c r="J19" s="932"/>
      <c r="K19" s="935"/>
    </row>
    <row r="20" spans="1:11" s="750" customFormat="1" ht="17.100000000000001" customHeight="1">
      <c r="A20" s="930" t="s">
        <v>919</v>
      </c>
      <c r="B20" s="931">
        <v>12.251935599999999</v>
      </c>
      <c r="C20" s="931">
        <v>13.447501399999997</v>
      </c>
      <c r="D20" s="931">
        <v>13.935103490000001</v>
      </c>
      <c r="E20" s="932">
        <v>15.163156900000001</v>
      </c>
      <c r="F20" s="933">
        <v>1.1955657999999971</v>
      </c>
      <c r="G20" s="988"/>
      <c r="H20" s="932">
        <v>9.7581789443946896</v>
      </c>
      <c r="I20" s="931">
        <v>1.2280534099999993</v>
      </c>
      <c r="J20" s="932"/>
      <c r="K20" s="935">
        <v>8.8126608523665819</v>
      </c>
    </row>
    <row r="21" spans="1:11" s="750" customFormat="1" ht="17.100000000000001" customHeight="1">
      <c r="A21" s="923" t="s">
        <v>920</v>
      </c>
      <c r="B21" s="924">
        <v>0</v>
      </c>
      <c r="C21" s="924">
        <v>37.9</v>
      </c>
      <c r="D21" s="924">
        <v>0</v>
      </c>
      <c r="E21" s="925">
        <v>37.9</v>
      </c>
      <c r="F21" s="926">
        <v>37.9</v>
      </c>
      <c r="G21" s="986"/>
      <c r="H21" s="925"/>
      <c r="I21" s="924">
        <v>37.9</v>
      </c>
      <c r="J21" s="925"/>
      <c r="K21" s="929"/>
    </row>
    <row r="22" spans="1:11" s="750" customFormat="1" ht="17.100000000000001" customHeight="1">
      <c r="A22" s="923" t="s">
        <v>921</v>
      </c>
      <c r="B22" s="924">
        <v>0</v>
      </c>
      <c r="C22" s="924">
        <v>0</v>
      </c>
      <c r="D22" s="924">
        <v>0</v>
      </c>
      <c r="E22" s="925">
        <v>0</v>
      </c>
      <c r="F22" s="926">
        <v>0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33511.8399093634</v>
      </c>
      <c r="C23" s="924">
        <v>35158.059703594285</v>
      </c>
      <c r="D23" s="924">
        <v>33399.746859419829</v>
      </c>
      <c r="E23" s="925">
        <v>34876.134898024437</v>
      </c>
      <c r="F23" s="926">
        <v>1646.2197942308849</v>
      </c>
      <c r="G23" s="986"/>
      <c r="H23" s="925">
        <v>4.9123527645252381</v>
      </c>
      <c r="I23" s="924">
        <v>1476.3880386046076</v>
      </c>
      <c r="J23" s="925"/>
      <c r="K23" s="929">
        <v>4.4203569710236215</v>
      </c>
    </row>
    <row r="24" spans="1:11" s="750" customFormat="1" ht="17.100000000000001" customHeight="1">
      <c r="A24" s="1011" t="s">
        <v>923</v>
      </c>
      <c r="B24" s="931">
        <v>15931.540589000002</v>
      </c>
      <c r="C24" s="931">
        <v>16501.604298000002</v>
      </c>
      <c r="D24" s="931">
        <v>15763.766387999998</v>
      </c>
      <c r="E24" s="932">
        <v>14608.090663999998</v>
      </c>
      <c r="F24" s="933">
        <v>570.06370900000002</v>
      </c>
      <c r="G24" s="988"/>
      <c r="H24" s="932">
        <v>3.5782083083264582</v>
      </c>
      <c r="I24" s="931">
        <v>-1155.6757240000006</v>
      </c>
      <c r="J24" s="932"/>
      <c r="K24" s="935">
        <v>-7.3312157485392992</v>
      </c>
    </row>
    <row r="25" spans="1:11" s="750" customFormat="1" ht="17.100000000000001" customHeight="1">
      <c r="A25" s="1011" t="s">
        <v>924</v>
      </c>
      <c r="B25" s="931">
        <v>5690.0602969285956</v>
      </c>
      <c r="C25" s="931">
        <v>6933.9286906483503</v>
      </c>
      <c r="D25" s="931">
        <v>5518.5029817947016</v>
      </c>
      <c r="E25" s="932">
        <v>8929.2460399958509</v>
      </c>
      <c r="F25" s="933">
        <v>1243.8683937197547</v>
      </c>
      <c r="G25" s="988"/>
      <c r="H25" s="932">
        <v>21.86037280468144</v>
      </c>
      <c r="I25" s="931">
        <v>3410.7430582011493</v>
      </c>
      <c r="J25" s="932"/>
      <c r="K25" s="935">
        <v>61.80558512794213</v>
      </c>
    </row>
    <row r="26" spans="1:11" s="750" customFormat="1" ht="17.100000000000001" customHeight="1">
      <c r="A26" s="1011" t="s">
        <v>925</v>
      </c>
      <c r="B26" s="931">
        <v>11890.239023434804</v>
      </c>
      <c r="C26" s="931">
        <v>11722.526714945931</v>
      </c>
      <c r="D26" s="931">
        <v>12117.477489625131</v>
      </c>
      <c r="E26" s="932">
        <v>11338.79819402859</v>
      </c>
      <c r="F26" s="933">
        <v>-167.71230848887353</v>
      </c>
      <c r="G26" s="988"/>
      <c r="H26" s="932">
        <v>-1.4105040963291373</v>
      </c>
      <c r="I26" s="931">
        <v>-778.67929559654112</v>
      </c>
      <c r="J26" s="932"/>
      <c r="K26" s="935">
        <v>-6.426084110849299</v>
      </c>
    </row>
    <row r="27" spans="1:11" s="750" customFormat="1" ht="17.100000000000001" customHeight="1">
      <c r="A27" s="1012" t="s">
        <v>926</v>
      </c>
      <c r="B27" s="1013">
        <v>105592.5948207528</v>
      </c>
      <c r="C27" s="1013">
        <v>109380.82370331278</v>
      </c>
      <c r="D27" s="1013">
        <v>105035.93274396873</v>
      </c>
      <c r="E27" s="1014">
        <v>111839.35966153424</v>
      </c>
      <c r="F27" s="1015">
        <v>3788.2288825599826</v>
      </c>
      <c r="G27" s="1016"/>
      <c r="H27" s="1014">
        <v>3.5875895359808485</v>
      </c>
      <c r="I27" s="1013">
        <v>6803.4269175655063</v>
      </c>
      <c r="J27" s="1014"/>
      <c r="K27" s="1017">
        <v>6.4772375889204117</v>
      </c>
    </row>
    <row r="28" spans="1:11" s="750" customFormat="1" ht="17.100000000000001" customHeight="1">
      <c r="A28" s="923" t="s">
        <v>927</v>
      </c>
      <c r="B28" s="924">
        <v>5575.4912321099973</v>
      </c>
      <c r="C28" s="924">
        <v>5328.4131778700039</v>
      </c>
      <c r="D28" s="924">
        <v>6830.7789320000074</v>
      </c>
      <c r="E28" s="925">
        <v>5735.5547184200022</v>
      </c>
      <c r="F28" s="926">
        <v>-247.07805423999343</v>
      </c>
      <c r="G28" s="986"/>
      <c r="H28" s="925">
        <v>-4.4315028748863954</v>
      </c>
      <c r="I28" s="924">
        <v>-1095.2242135800052</v>
      </c>
      <c r="J28" s="925"/>
      <c r="K28" s="929">
        <v>-16.033665040003434</v>
      </c>
    </row>
    <row r="29" spans="1:11" s="750" customFormat="1" ht="17.100000000000001" customHeight="1">
      <c r="A29" s="930" t="s">
        <v>928</v>
      </c>
      <c r="B29" s="931">
        <v>1061.9248942099985</v>
      </c>
      <c r="C29" s="931">
        <v>1048.1503653100035</v>
      </c>
      <c r="D29" s="931">
        <v>1014.4907457800068</v>
      </c>
      <c r="E29" s="932">
        <v>1129.0804803200019</v>
      </c>
      <c r="F29" s="933">
        <v>-13.774528899994948</v>
      </c>
      <c r="G29" s="988"/>
      <c r="H29" s="932">
        <v>-1.2971283539070135</v>
      </c>
      <c r="I29" s="931">
        <v>114.58973453999511</v>
      </c>
      <c r="J29" s="932"/>
      <c r="K29" s="935">
        <v>11.29529618842319</v>
      </c>
    </row>
    <row r="30" spans="1:11" s="750" customFormat="1" ht="17.100000000000001" customHeight="1">
      <c r="A30" s="930" t="s">
        <v>943</v>
      </c>
      <c r="B30" s="931">
        <v>4511.1489248999997</v>
      </c>
      <c r="C30" s="931">
        <v>4279.8919105600007</v>
      </c>
      <c r="D30" s="931">
        <v>5815.5003379600003</v>
      </c>
      <c r="E30" s="932">
        <v>4602.7419898400003</v>
      </c>
      <c r="F30" s="933">
        <v>-231.25701433999893</v>
      </c>
      <c r="G30" s="988"/>
      <c r="H30" s="932">
        <v>-5.1263440464919983</v>
      </c>
      <c r="I30" s="931">
        <v>-1212.7583481199999</v>
      </c>
      <c r="J30" s="932"/>
      <c r="K30" s="935">
        <v>-20.853895239311761</v>
      </c>
    </row>
    <row r="31" spans="1:11" s="750" customFormat="1" ht="17.100000000000001" customHeight="1">
      <c r="A31" s="930" t="s">
        <v>930</v>
      </c>
      <c r="B31" s="931">
        <v>0.367732</v>
      </c>
      <c r="C31" s="931">
        <v>0.108902</v>
      </c>
      <c r="D31" s="931">
        <v>0.39306200000000002</v>
      </c>
      <c r="E31" s="932">
        <v>7.9462000000000005E-2</v>
      </c>
      <c r="F31" s="933">
        <v>-0.25883</v>
      </c>
      <c r="G31" s="988"/>
      <c r="H31" s="932">
        <v>-70.38549813451101</v>
      </c>
      <c r="I31" s="931">
        <v>-0.31359999999999999</v>
      </c>
      <c r="J31" s="932"/>
      <c r="K31" s="935">
        <v>-79.783850893752131</v>
      </c>
    </row>
    <row r="32" spans="1:11" s="750" customFormat="1" ht="17.100000000000001" customHeight="1">
      <c r="A32" s="930" t="s">
        <v>931</v>
      </c>
      <c r="B32" s="931">
        <v>0.26200000000000001</v>
      </c>
      <c r="C32" s="931">
        <v>0.26200000000000001</v>
      </c>
      <c r="D32" s="931">
        <v>0.26200000000000001</v>
      </c>
      <c r="E32" s="932">
        <v>3.52</v>
      </c>
      <c r="F32" s="933">
        <v>0</v>
      </c>
      <c r="G32" s="988"/>
      <c r="H32" s="932">
        <v>0</v>
      </c>
      <c r="I32" s="931">
        <v>3.258</v>
      </c>
      <c r="J32" s="932"/>
      <c r="K32" s="935">
        <v>1243.5114503816794</v>
      </c>
    </row>
    <row r="33" spans="1:11" s="750" customFormat="1" ht="17.100000000000001" customHeight="1">
      <c r="A33" s="930" t="s">
        <v>932</v>
      </c>
      <c r="B33" s="931">
        <v>1.7876810000000001</v>
      </c>
      <c r="C33" s="931">
        <v>0</v>
      </c>
      <c r="D33" s="931">
        <v>0.13278625999999999</v>
      </c>
      <c r="E33" s="932">
        <v>0.13278625999999999</v>
      </c>
      <c r="F33" s="933">
        <v>-1.7876810000000001</v>
      </c>
      <c r="G33" s="988"/>
      <c r="H33" s="932"/>
      <c r="I33" s="931">
        <v>0</v>
      </c>
      <c r="J33" s="932"/>
      <c r="K33" s="935"/>
    </row>
    <row r="34" spans="1:11" s="750" customFormat="1" ht="17.100000000000001" customHeight="1">
      <c r="A34" s="989" t="s">
        <v>933</v>
      </c>
      <c r="B34" s="924">
        <v>93392.686158253156</v>
      </c>
      <c r="C34" s="924">
        <v>97335.022897802424</v>
      </c>
      <c r="D34" s="924">
        <v>93715.724444811363</v>
      </c>
      <c r="E34" s="925">
        <v>101856.12957126506</v>
      </c>
      <c r="F34" s="926">
        <v>3942.3367395492678</v>
      </c>
      <c r="G34" s="986"/>
      <c r="H34" s="925">
        <v>4.2212478318366493</v>
      </c>
      <c r="I34" s="924">
        <v>8140.4051264536974</v>
      </c>
      <c r="J34" s="925"/>
      <c r="K34" s="929">
        <v>8.6862745549681311</v>
      </c>
    </row>
    <row r="35" spans="1:11" s="750" customFormat="1" ht="17.100000000000001" customHeight="1">
      <c r="A35" s="930" t="s">
        <v>934</v>
      </c>
      <c r="B35" s="931">
        <v>3046.3</v>
      </c>
      <c r="C35" s="931">
        <v>2882.4749999999999</v>
      </c>
      <c r="D35" s="931">
        <v>3047</v>
      </c>
      <c r="E35" s="932">
        <v>4314.2</v>
      </c>
      <c r="F35" s="933">
        <v>-163.82500000000027</v>
      </c>
      <c r="G35" s="988"/>
      <c r="H35" s="932">
        <v>-5.3778354068870522</v>
      </c>
      <c r="I35" s="931">
        <v>1267.1999999999998</v>
      </c>
      <c r="J35" s="932"/>
      <c r="K35" s="935">
        <v>41.588447653429597</v>
      </c>
    </row>
    <row r="36" spans="1:11" s="750" customFormat="1" ht="17.100000000000001" customHeight="1">
      <c r="A36" s="930" t="s">
        <v>935</v>
      </c>
      <c r="B36" s="931">
        <v>65.344074680000006</v>
      </c>
      <c r="C36" s="931">
        <v>179.81208634000001</v>
      </c>
      <c r="D36" s="931">
        <v>99.377473520000009</v>
      </c>
      <c r="E36" s="932">
        <v>213.02086387999998</v>
      </c>
      <c r="F36" s="933">
        <v>114.46801166</v>
      </c>
      <c r="G36" s="988"/>
      <c r="H36" s="932">
        <v>175.17733967550612</v>
      </c>
      <c r="I36" s="931">
        <v>113.64339035999997</v>
      </c>
      <c r="J36" s="932"/>
      <c r="K36" s="935">
        <v>114.35528227343082</v>
      </c>
    </row>
    <row r="37" spans="1:11" s="750" customFormat="1" ht="17.100000000000001" customHeight="1">
      <c r="A37" s="936" t="s">
        <v>936</v>
      </c>
      <c r="B37" s="931">
        <v>20240.886563505068</v>
      </c>
      <c r="C37" s="931">
        <v>20793.318069429304</v>
      </c>
      <c r="D37" s="931">
        <v>19401.274322160971</v>
      </c>
      <c r="E37" s="932">
        <v>26064.039465592366</v>
      </c>
      <c r="F37" s="933">
        <v>552.43150592423626</v>
      </c>
      <c r="G37" s="988"/>
      <c r="H37" s="932">
        <v>2.729285123905032</v>
      </c>
      <c r="I37" s="931">
        <v>6662.7651434313957</v>
      </c>
      <c r="J37" s="932"/>
      <c r="K37" s="935">
        <v>34.341894417836762</v>
      </c>
    </row>
    <row r="38" spans="1:11" s="750" customFormat="1" ht="17.100000000000001" customHeight="1">
      <c r="A38" s="1018" t="s">
        <v>937</v>
      </c>
      <c r="B38" s="931">
        <v>0</v>
      </c>
      <c r="C38" s="931">
        <v>0</v>
      </c>
      <c r="D38" s="931">
        <v>0</v>
      </c>
      <c r="E38" s="932">
        <v>0</v>
      </c>
      <c r="F38" s="933">
        <v>0</v>
      </c>
      <c r="G38" s="988"/>
      <c r="H38" s="932"/>
      <c r="I38" s="931">
        <v>0</v>
      </c>
      <c r="J38" s="932"/>
      <c r="K38" s="935"/>
    </row>
    <row r="39" spans="1:11" s="750" customFormat="1" ht="17.100000000000001" customHeight="1">
      <c r="A39" s="1018" t="s">
        <v>938</v>
      </c>
      <c r="B39" s="931">
        <v>20240.886563505068</v>
      </c>
      <c r="C39" s="931">
        <v>20793.318069429304</v>
      </c>
      <c r="D39" s="931">
        <v>19401.274322160971</v>
      </c>
      <c r="E39" s="932">
        <v>26064.039465592366</v>
      </c>
      <c r="F39" s="933">
        <v>552.43150592423626</v>
      </c>
      <c r="G39" s="988"/>
      <c r="H39" s="932">
        <v>2.729285123905032</v>
      </c>
      <c r="I39" s="931">
        <v>6662.7651434313957</v>
      </c>
      <c r="J39" s="932"/>
      <c r="K39" s="935">
        <v>34.341894417836762</v>
      </c>
    </row>
    <row r="40" spans="1:11" s="750" customFormat="1" ht="17.100000000000001" customHeight="1">
      <c r="A40" s="930" t="s">
        <v>939</v>
      </c>
      <c r="B40" s="931">
        <v>70040.155520068089</v>
      </c>
      <c r="C40" s="931">
        <v>73479.417742033125</v>
      </c>
      <c r="D40" s="931">
        <v>71168.072649130394</v>
      </c>
      <c r="E40" s="932">
        <v>71264.869241792694</v>
      </c>
      <c r="F40" s="933">
        <v>3439.2622219650366</v>
      </c>
      <c r="G40" s="988"/>
      <c r="H40" s="932">
        <v>4.9104148847579445</v>
      </c>
      <c r="I40" s="931">
        <v>96.7965926623001</v>
      </c>
      <c r="J40" s="932"/>
      <c r="K40" s="935">
        <v>0.1360112604700176</v>
      </c>
    </row>
    <row r="41" spans="1:11" s="750" customFormat="1" ht="17.100000000000001" customHeight="1">
      <c r="A41" s="936" t="s">
        <v>940</v>
      </c>
      <c r="B41" s="931">
        <v>64723.626674441046</v>
      </c>
      <c r="C41" s="931">
        <v>67600.215705546623</v>
      </c>
      <c r="D41" s="931">
        <v>64973.682273670114</v>
      </c>
      <c r="E41" s="932">
        <v>64371.987760312019</v>
      </c>
      <c r="F41" s="933">
        <v>2876.5890311055773</v>
      </c>
      <c r="G41" s="988"/>
      <c r="H41" s="932">
        <v>4.4444187986788517</v>
      </c>
      <c r="I41" s="931">
        <v>-601.69451335809572</v>
      </c>
      <c r="J41" s="932"/>
      <c r="K41" s="935">
        <v>-0.92605881689720082</v>
      </c>
    </row>
    <row r="42" spans="1:11" s="750" customFormat="1" ht="17.100000000000001" customHeight="1">
      <c r="A42" s="936" t="s">
        <v>941</v>
      </c>
      <c r="B42" s="931">
        <v>5316.52884562704</v>
      </c>
      <c r="C42" s="931">
        <v>5879.2020364864957</v>
      </c>
      <c r="D42" s="931">
        <v>6194.3903754602816</v>
      </c>
      <c r="E42" s="932">
        <v>6892.8814814806765</v>
      </c>
      <c r="F42" s="933">
        <v>562.67319085945564</v>
      </c>
      <c r="G42" s="988"/>
      <c r="H42" s="932">
        <v>10.583469161881187</v>
      </c>
      <c r="I42" s="931">
        <v>698.49110602039491</v>
      </c>
      <c r="J42" s="932"/>
      <c r="K42" s="935">
        <v>11.276188029536202</v>
      </c>
    </row>
    <row r="43" spans="1:11" s="750" customFormat="1" ht="17.100000000000001" customHeight="1">
      <c r="A43" s="947" t="s">
        <v>942</v>
      </c>
      <c r="B43" s="948">
        <v>0</v>
      </c>
      <c r="C43" s="948">
        <v>0</v>
      </c>
      <c r="D43" s="948">
        <v>0</v>
      </c>
      <c r="E43" s="949">
        <v>0</v>
      </c>
      <c r="F43" s="950">
        <v>0</v>
      </c>
      <c r="G43" s="1019"/>
      <c r="H43" s="949"/>
      <c r="I43" s="948">
        <v>0</v>
      </c>
      <c r="J43" s="949"/>
      <c r="K43" s="951"/>
    </row>
    <row r="44" spans="1:11" s="750" customFormat="1" ht="17.100000000000001" customHeight="1" thickBot="1">
      <c r="A44" s="1020" t="s">
        <v>883</v>
      </c>
      <c r="B44" s="953">
        <v>6624.4174335165217</v>
      </c>
      <c r="C44" s="953">
        <v>6717.3876328906135</v>
      </c>
      <c r="D44" s="953">
        <v>4489.4293511395726</v>
      </c>
      <c r="E44" s="954">
        <v>4247.675417504518</v>
      </c>
      <c r="F44" s="955">
        <v>92.970199374091862</v>
      </c>
      <c r="G44" s="997"/>
      <c r="H44" s="954">
        <v>1.4034471756520834</v>
      </c>
      <c r="I44" s="953">
        <v>-241.75393363505464</v>
      </c>
      <c r="J44" s="954"/>
      <c r="K44" s="956">
        <v>-5.3849590833563097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  <row r="46" spans="1:11" s="750" customFormat="1" ht="17.100000000000001" customHeight="1">
      <c r="A46" s="957"/>
      <c r="B46" s="1022"/>
      <c r="C46" s="848"/>
      <c r="D46" s="848"/>
      <c r="E46" s="848"/>
      <c r="F46" s="848"/>
      <c r="G46" s="848"/>
      <c r="H46" s="848"/>
      <c r="I46" s="848"/>
      <c r="J46" s="848"/>
      <c r="K46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workbookViewId="0">
      <selection activeCell="P12" sqref="P12"/>
    </sheetView>
  </sheetViews>
  <sheetFormatPr defaultRowHeight="15"/>
  <cols>
    <col min="1" max="1" width="10.85546875" style="148" bestFit="1" customWidth="1"/>
    <col min="2" max="2" width="12" style="148" customWidth="1"/>
    <col min="3" max="3" width="12.7109375" style="148" customWidth="1"/>
    <col min="4" max="4" width="12.7109375" style="153" customWidth="1"/>
    <col min="5" max="5" width="13.7109375" style="148" bestFit="1" customWidth="1"/>
    <col min="6" max="6" width="12.7109375" style="148" customWidth="1"/>
    <col min="7" max="7" width="13.7109375" style="148" bestFit="1" customWidth="1"/>
    <col min="8" max="16384" width="9.140625" style="148"/>
  </cols>
  <sheetData>
    <row r="1" spans="1:7">
      <c r="A1" s="1567" t="s">
        <v>179</v>
      </c>
      <c r="B1" s="1567"/>
      <c r="C1" s="1567"/>
      <c r="D1" s="1567"/>
      <c r="E1" s="1567"/>
      <c r="F1" s="1567"/>
      <c r="G1" s="1567"/>
    </row>
    <row r="2" spans="1:7" ht="15.75">
      <c r="A2" s="1568" t="s">
        <v>4</v>
      </c>
      <c r="B2" s="1568"/>
      <c r="C2" s="1568"/>
      <c r="D2" s="1568"/>
      <c r="E2" s="1568"/>
      <c r="F2" s="1568"/>
      <c r="G2" s="1568"/>
    </row>
    <row r="3" spans="1:7">
      <c r="A3" s="1569" t="s">
        <v>180</v>
      </c>
      <c r="B3" s="1569"/>
      <c r="C3" s="1569"/>
      <c r="D3" s="1569"/>
      <c r="E3" s="1569"/>
      <c r="F3" s="1569"/>
      <c r="G3" s="1569"/>
    </row>
    <row r="4" spans="1:7" ht="15.75" thickBot="1">
      <c r="A4" s="1570" t="s">
        <v>181</v>
      </c>
      <c r="B4" s="1570"/>
      <c r="C4" s="1570"/>
      <c r="D4" s="1570"/>
      <c r="E4" s="1570"/>
      <c r="F4" s="1570"/>
      <c r="G4" s="1570"/>
    </row>
    <row r="5" spans="1:7" ht="16.5" thickTop="1">
      <c r="A5" s="1571" t="s">
        <v>182</v>
      </c>
      <c r="B5" s="1573" t="s">
        <v>52</v>
      </c>
      <c r="C5" s="1573"/>
      <c r="D5" s="1574" t="s">
        <v>53</v>
      </c>
      <c r="E5" s="1575"/>
      <c r="F5" s="1573" t="s">
        <v>80</v>
      </c>
      <c r="G5" s="1576"/>
    </row>
    <row r="6" spans="1:7">
      <c r="A6" s="1572"/>
      <c r="B6" s="1488" t="s">
        <v>183</v>
      </c>
      <c r="C6" s="1488" t="s">
        <v>184</v>
      </c>
      <c r="D6" s="1489" t="s">
        <v>183</v>
      </c>
      <c r="E6" s="1489" t="s">
        <v>184</v>
      </c>
      <c r="F6" s="1489" t="s">
        <v>183</v>
      </c>
      <c r="G6" s="1490" t="s">
        <v>184</v>
      </c>
    </row>
    <row r="7" spans="1:7">
      <c r="A7" s="1491" t="s">
        <v>185</v>
      </c>
      <c r="B7" s="1492">
        <v>92.688372093023261</v>
      </c>
      <c r="C7" s="1493">
        <v>7.9</v>
      </c>
      <c r="D7" s="149">
        <v>99.64</v>
      </c>
      <c r="E7" s="1493">
        <v>7.5</v>
      </c>
      <c r="F7" s="1493">
        <v>106.52</v>
      </c>
      <c r="G7" s="1494">
        <v>6.9</v>
      </c>
    </row>
    <row r="8" spans="1:7">
      <c r="A8" s="1491" t="s">
        <v>186</v>
      </c>
      <c r="B8" s="1492">
        <v>92.815985130111528</v>
      </c>
      <c r="C8" s="1493">
        <v>8</v>
      </c>
      <c r="D8" s="150">
        <v>99.87</v>
      </c>
      <c r="E8" s="1495">
        <v>7.6</v>
      </c>
      <c r="F8" s="1496">
        <v>107.05</v>
      </c>
      <c r="G8" s="1497">
        <v>7.2</v>
      </c>
    </row>
    <row r="9" spans="1:7">
      <c r="A9" s="1491" t="s">
        <v>187</v>
      </c>
      <c r="B9" s="1492">
        <v>93.181395348837214</v>
      </c>
      <c r="C9" s="1493">
        <v>8.4</v>
      </c>
      <c r="D9" s="151">
        <v>100.17</v>
      </c>
      <c r="E9" s="1493">
        <v>7.5</v>
      </c>
      <c r="F9" s="1492">
        <v>108.37</v>
      </c>
      <c r="G9" s="1494">
        <v>8.1999999999999993</v>
      </c>
    </row>
    <row r="10" spans="1:7">
      <c r="A10" s="1491" t="s">
        <v>188</v>
      </c>
      <c r="B10" s="1492">
        <v>93.628731343283576</v>
      </c>
      <c r="C10" s="1493">
        <v>10</v>
      </c>
      <c r="D10" s="151">
        <v>100.37</v>
      </c>
      <c r="E10" s="1493">
        <v>7.2</v>
      </c>
      <c r="F10" s="1492">
        <v>110.85</v>
      </c>
      <c r="G10" s="1494">
        <v>10.44</v>
      </c>
    </row>
    <row r="11" spans="1:7">
      <c r="A11" s="1491" t="s">
        <v>189</v>
      </c>
      <c r="B11" s="1492">
        <v>92.878504672897193</v>
      </c>
      <c r="C11" s="1493">
        <v>10.3</v>
      </c>
      <c r="D11" s="151">
        <v>99.38</v>
      </c>
      <c r="E11" s="1493">
        <v>7</v>
      </c>
      <c r="F11" s="1492">
        <v>110.88</v>
      </c>
      <c r="G11" s="1494">
        <v>11.58</v>
      </c>
    </row>
    <row r="12" spans="1:7">
      <c r="A12" s="1491" t="s">
        <v>190</v>
      </c>
      <c r="B12" s="1492">
        <v>92.303370786516851</v>
      </c>
      <c r="C12" s="1493">
        <v>9.6999999999999993</v>
      </c>
      <c r="D12" s="151">
        <v>98.58</v>
      </c>
      <c r="E12" s="1493">
        <v>6.8</v>
      </c>
      <c r="F12" s="1492">
        <v>110.5</v>
      </c>
      <c r="G12" s="1494">
        <v>12.1</v>
      </c>
    </row>
    <row r="13" spans="1:7">
      <c r="A13" s="1491" t="s">
        <v>191</v>
      </c>
      <c r="B13" s="1492">
        <v>92.214953271028037</v>
      </c>
      <c r="C13" s="1493">
        <v>8.8000000000000007</v>
      </c>
      <c r="D13" s="151">
        <v>98.67</v>
      </c>
      <c r="E13" s="1492">
        <v>7</v>
      </c>
      <c r="F13" s="1492">
        <v>109.8</v>
      </c>
      <c r="G13" s="1498">
        <v>11.3</v>
      </c>
    </row>
    <row r="14" spans="1:7">
      <c r="A14" s="1491" t="s">
        <v>192</v>
      </c>
      <c r="B14" s="1492">
        <v>92.570093457943912</v>
      </c>
      <c r="C14" s="1493">
        <v>8.9</v>
      </c>
      <c r="D14" s="151">
        <v>99.05</v>
      </c>
      <c r="E14" s="1493">
        <v>7</v>
      </c>
      <c r="F14" s="1492"/>
      <c r="G14" s="1494"/>
    </row>
    <row r="15" spans="1:7">
      <c r="A15" s="1491" t="s">
        <v>193</v>
      </c>
      <c r="B15" s="1492">
        <v>93.246024321796085</v>
      </c>
      <c r="C15" s="1493">
        <v>9.4</v>
      </c>
      <c r="D15" s="151">
        <v>99.68</v>
      </c>
      <c r="E15" s="1493">
        <v>6.9</v>
      </c>
      <c r="F15" s="1492"/>
      <c r="G15" s="1494"/>
    </row>
    <row r="16" spans="1:7">
      <c r="A16" s="1491" t="s">
        <v>194</v>
      </c>
      <c r="B16" s="1492">
        <v>94.575163398692823</v>
      </c>
      <c r="C16" s="152">
        <v>9.6999999999999993</v>
      </c>
      <c r="D16" s="151">
        <v>101.29</v>
      </c>
      <c r="E16" s="1493">
        <v>7.1</v>
      </c>
      <c r="F16" s="1492"/>
      <c r="G16" s="1494"/>
    </row>
    <row r="17" spans="1:7">
      <c r="A17" s="1491" t="s">
        <v>195</v>
      </c>
      <c r="B17" s="1492">
        <v>94.199255121042825</v>
      </c>
      <c r="C17" s="1493">
        <v>9.5</v>
      </c>
      <c r="D17" s="151">
        <v>101.17</v>
      </c>
      <c r="E17" s="1493">
        <v>7.4</v>
      </c>
      <c r="F17" s="1492"/>
      <c r="G17" s="1494"/>
    </row>
    <row r="18" spans="1:7">
      <c r="A18" s="1491" t="s">
        <v>196</v>
      </c>
      <c r="B18" s="1492">
        <v>94.981412639405207</v>
      </c>
      <c r="C18" s="1493">
        <v>8.1</v>
      </c>
      <c r="D18" s="151">
        <v>102.2</v>
      </c>
      <c r="E18" s="1493">
        <v>7.6</v>
      </c>
      <c r="F18" s="1492"/>
      <c r="G18" s="1494"/>
    </row>
    <row r="19" spans="1:7" ht="15.75" thickBot="1">
      <c r="A19" s="1499" t="s">
        <v>197</v>
      </c>
      <c r="B19" s="1500">
        <v>93.28358208955224</v>
      </c>
      <c r="C19" s="1500">
        <v>9.05833333333333</v>
      </c>
      <c r="D19" s="1500" t="s">
        <v>198</v>
      </c>
      <c r="E19" s="1500">
        <v>7.2</v>
      </c>
      <c r="F19" s="1500"/>
      <c r="G19" s="1501"/>
    </row>
    <row r="20" spans="1:7" ht="15.75" thickTop="1">
      <c r="A20" s="1502" t="s">
        <v>199</v>
      </c>
    </row>
    <row r="21" spans="1:7">
      <c r="A21" s="1503" t="s">
        <v>200</v>
      </c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3"/>
  <sheetViews>
    <sheetView workbookViewId="0">
      <selection sqref="A1:I2"/>
    </sheetView>
  </sheetViews>
  <sheetFormatPr defaultRowHeight="12.75"/>
  <cols>
    <col min="1" max="1" width="32.42578125" style="974" customWidth="1"/>
    <col min="2" max="5" width="9.42578125" style="974" bestFit="1" customWidth="1"/>
    <col min="6" max="6" width="8.42578125" style="974" bestFit="1" customWidth="1"/>
    <col min="7" max="7" width="7.140625" style="1025" bestFit="1" customWidth="1"/>
    <col min="8" max="8" width="8.85546875" style="974" customWidth="1"/>
    <col min="9" max="9" width="7.140625" style="1025" bestFit="1" customWidth="1"/>
    <col min="10" max="16384" width="9.140625" style="974"/>
  </cols>
  <sheetData>
    <row r="1" spans="1:13">
      <c r="A1" s="1765" t="s">
        <v>822</v>
      </c>
      <c r="B1" s="1765"/>
      <c r="C1" s="1765"/>
      <c r="D1" s="1765"/>
      <c r="E1" s="1765"/>
      <c r="F1" s="1765"/>
      <c r="G1" s="1765"/>
      <c r="H1" s="1765"/>
      <c r="I1" s="1765"/>
    </row>
    <row r="2" spans="1:13" ht="15.75">
      <c r="A2" s="1766" t="s">
        <v>34</v>
      </c>
      <c r="B2" s="1766"/>
      <c r="C2" s="1766"/>
      <c r="D2" s="1766"/>
      <c r="E2" s="1766"/>
      <c r="F2" s="1766"/>
      <c r="G2" s="1766"/>
      <c r="H2" s="1766"/>
      <c r="I2" s="1766"/>
    </row>
    <row r="3" spans="1:13" ht="13.5" thickBot="1">
      <c r="H3" s="1792" t="s">
        <v>55</v>
      </c>
      <c r="I3" s="1793"/>
    </row>
    <row r="4" spans="1:13" ht="13.5" customHeight="1" thickTop="1">
      <c r="A4" s="1026"/>
      <c r="B4" s="1027">
        <v>2014</v>
      </c>
      <c r="C4" s="1028">
        <v>2015</v>
      </c>
      <c r="D4" s="1029">
        <v>2015</v>
      </c>
      <c r="E4" s="1029">
        <v>2016</v>
      </c>
      <c r="F4" s="1794" t="s">
        <v>947</v>
      </c>
      <c r="G4" s="1795"/>
      <c r="H4" s="1795"/>
      <c r="I4" s="1796"/>
    </row>
    <row r="5" spans="1:13">
      <c r="A5" s="1030" t="s">
        <v>864</v>
      </c>
      <c r="B5" s="1031" t="s">
        <v>825</v>
      </c>
      <c r="C5" s="1031" t="s">
        <v>826</v>
      </c>
      <c r="D5" s="1032" t="s">
        <v>827</v>
      </c>
      <c r="E5" s="1032" t="s">
        <v>828</v>
      </c>
      <c r="F5" s="1797" t="s">
        <v>53</v>
      </c>
      <c r="G5" s="1798"/>
      <c r="H5" s="1797" t="s">
        <v>54</v>
      </c>
      <c r="I5" s="1799"/>
    </row>
    <row r="6" spans="1:13" s="1038" customFormat="1">
      <c r="A6" s="1033"/>
      <c r="B6" s="1034"/>
      <c r="C6" s="1034"/>
      <c r="D6" s="1034"/>
      <c r="E6" s="1034"/>
      <c r="F6" s="1035" t="s">
        <v>79</v>
      </c>
      <c r="G6" s="1036" t="s">
        <v>829</v>
      </c>
      <c r="H6" s="1035" t="s">
        <v>79</v>
      </c>
      <c r="I6" s="1037" t="s">
        <v>829</v>
      </c>
      <c r="K6" s="1039"/>
      <c r="L6" s="1039"/>
      <c r="M6" s="1039"/>
    </row>
    <row r="7" spans="1:13">
      <c r="A7" s="1040" t="s">
        <v>948</v>
      </c>
      <c r="B7" s="1041">
        <v>80052.735553492108</v>
      </c>
      <c r="C7" s="1041">
        <v>82651.643109542303</v>
      </c>
      <c r="D7" s="1041">
        <v>94395.612265071599</v>
      </c>
      <c r="E7" s="1041">
        <v>106094.80937883501</v>
      </c>
      <c r="F7" s="1041">
        <v>2598.9075560501951</v>
      </c>
      <c r="G7" s="1041">
        <v>3.24649437409116</v>
      </c>
      <c r="H7" s="1041">
        <v>11699.19711376341</v>
      </c>
      <c r="I7" s="1042">
        <v>12.393793348054128</v>
      </c>
      <c r="K7" s="1043"/>
      <c r="L7" s="1044"/>
      <c r="M7" s="1044"/>
    </row>
    <row r="8" spans="1:13">
      <c r="A8" s="1045" t="s">
        <v>949</v>
      </c>
      <c r="B8" s="1041">
        <v>1807.2020911</v>
      </c>
      <c r="C8" s="1041">
        <v>1545.3088062300001</v>
      </c>
      <c r="D8" s="1041">
        <v>2146.8497116499998</v>
      </c>
      <c r="E8" s="1041">
        <v>1863.998494336143</v>
      </c>
      <c r="F8" s="1041">
        <v>-261.89328486999989</v>
      </c>
      <c r="G8" s="1041">
        <v>-14.491643527846506</v>
      </c>
      <c r="H8" s="1041">
        <v>-282.85121731385675</v>
      </c>
      <c r="I8" s="1042">
        <v>-13.175175503853337</v>
      </c>
      <c r="K8" s="1043"/>
      <c r="L8" s="1044"/>
      <c r="M8" s="1044"/>
    </row>
    <row r="9" spans="1:13">
      <c r="A9" s="1040" t="s">
        <v>950</v>
      </c>
      <c r="B9" s="1046">
        <v>196419.24998423195</v>
      </c>
      <c r="C9" s="1046">
        <v>205266.271009472</v>
      </c>
      <c r="D9" s="1046">
        <v>251425.78589190802</v>
      </c>
      <c r="E9" s="1046">
        <v>264802.22260750295</v>
      </c>
      <c r="F9" s="1046">
        <v>8847.0210252400429</v>
      </c>
      <c r="G9" s="1046">
        <v>4.5041517193199034</v>
      </c>
      <c r="H9" s="1046">
        <v>13376.436715594929</v>
      </c>
      <c r="I9" s="1047">
        <v>5.3202326357033547</v>
      </c>
      <c r="K9" s="1043"/>
      <c r="L9" s="1044"/>
      <c r="M9" s="1044"/>
    </row>
    <row r="10" spans="1:13">
      <c r="A10" s="1048" t="s">
        <v>951</v>
      </c>
      <c r="B10" s="1049">
        <v>67805.639208275999</v>
      </c>
      <c r="C10" s="1049">
        <v>68447.447367336004</v>
      </c>
      <c r="D10" s="1049">
        <v>78180.470709726011</v>
      </c>
      <c r="E10" s="1049">
        <v>85457.229972712521</v>
      </c>
      <c r="F10" s="1049">
        <v>641.80815906000498</v>
      </c>
      <c r="G10" s="1049">
        <v>0.94654097587456887</v>
      </c>
      <c r="H10" s="1049">
        <v>7276.7592629865103</v>
      </c>
      <c r="I10" s="1050">
        <v>9.3076431964757251</v>
      </c>
      <c r="K10" s="1043"/>
      <c r="L10" s="1044"/>
      <c r="M10" s="1044"/>
    </row>
    <row r="11" spans="1:13">
      <c r="A11" s="1048" t="s">
        <v>952</v>
      </c>
      <c r="B11" s="1049">
        <v>28188.228628989997</v>
      </c>
      <c r="C11" s="1049">
        <v>30759.64083534</v>
      </c>
      <c r="D11" s="1049">
        <v>39627.099338459993</v>
      </c>
      <c r="E11" s="1049">
        <v>43030.100543820008</v>
      </c>
      <c r="F11" s="1049">
        <v>2571.4122063500035</v>
      </c>
      <c r="G11" s="1049">
        <v>9.1222908689815707</v>
      </c>
      <c r="H11" s="1049">
        <v>3403.0012053600149</v>
      </c>
      <c r="I11" s="1050">
        <v>8.5875606899575416</v>
      </c>
      <c r="K11" s="1043"/>
      <c r="L11" s="1044"/>
      <c r="M11" s="1044"/>
    </row>
    <row r="12" spans="1:13">
      <c r="A12" s="1048" t="s">
        <v>953</v>
      </c>
      <c r="B12" s="1049">
        <v>22883.717673970001</v>
      </c>
      <c r="C12" s="1049">
        <v>31011.964526949996</v>
      </c>
      <c r="D12" s="1049">
        <v>39796.556758320003</v>
      </c>
      <c r="E12" s="1049">
        <v>37384.529785729988</v>
      </c>
      <c r="F12" s="1049">
        <v>8128.2468529799953</v>
      </c>
      <c r="G12" s="1049">
        <v>35.519782968769078</v>
      </c>
      <c r="H12" s="1049">
        <v>-2412.0269725900143</v>
      </c>
      <c r="I12" s="1050">
        <v>-6.0608936276522165</v>
      </c>
      <c r="K12" s="1043"/>
      <c r="L12" s="1044"/>
      <c r="M12" s="1044"/>
    </row>
    <row r="13" spans="1:13">
      <c r="A13" s="1048" t="s">
        <v>954</v>
      </c>
      <c r="B13" s="1049">
        <v>77541.66447299601</v>
      </c>
      <c r="C13" s="1049">
        <v>75047.218279845998</v>
      </c>
      <c r="D13" s="1049">
        <v>93821.659085401989</v>
      </c>
      <c r="E13" s="1049">
        <v>98930.362305240385</v>
      </c>
      <c r="F13" s="1049">
        <v>-2494.4461931500118</v>
      </c>
      <c r="G13" s="1049">
        <v>-3.2169108183365167</v>
      </c>
      <c r="H13" s="1049">
        <v>5108.7032198383968</v>
      </c>
      <c r="I13" s="1050">
        <v>5.4451213820341362</v>
      </c>
      <c r="K13" s="1043"/>
      <c r="L13" s="1044"/>
      <c r="M13" s="1044"/>
    </row>
    <row r="14" spans="1:13">
      <c r="A14" s="1040" t="s">
        <v>955</v>
      </c>
      <c r="B14" s="1046">
        <v>109646.02600492</v>
      </c>
      <c r="C14" s="1046">
        <v>124470.28715054</v>
      </c>
      <c r="D14" s="1046">
        <v>148608.08064222999</v>
      </c>
      <c r="E14" s="1046">
        <v>167650.23088498236</v>
      </c>
      <c r="F14" s="1046">
        <v>14824.261145619996</v>
      </c>
      <c r="G14" s="1046">
        <v>13.520108010986926</v>
      </c>
      <c r="H14" s="1046">
        <v>19042.150242752366</v>
      </c>
      <c r="I14" s="1047">
        <v>12.813670804749735</v>
      </c>
      <c r="K14" s="1043"/>
      <c r="L14" s="1044"/>
      <c r="M14" s="1044"/>
    </row>
    <row r="15" spans="1:13">
      <c r="A15" s="1040" t="s">
        <v>956</v>
      </c>
      <c r="B15" s="1046">
        <v>115585.22338076844</v>
      </c>
      <c r="C15" s="1046">
        <v>114744.58174417014</v>
      </c>
      <c r="D15" s="1046">
        <v>139723.04552504799</v>
      </c>
      <c r="E15" s="1046">
        <v>141182.00626088306</v>
      </c>
      <c r="F15" s="1046">
        <v>-840.64163659830228</v>
      </c>
      <c r="G15" s="1046">
        <v>-0.72729161393667541</v>
      </c>
      <c r="H15" s="1046">
        <v>1458.9607358350768</v>
      </c>
      <c r="I15" s="1047">
        <v>1.0441804573845554</v>
      </c>
      <c r="K15" s="1043"/>
      <c r="L15" s="1044"/>
      <c r="M15" s="1044"/>
    </row>
    <row r="16" spans="1:13">
      <c r="A16" s="1040" t="s">
        <v>957</v>
      </c>
      <c r="B16" s="1046">
        <v>77778.041046202809</v>
      </c>
      <c r="C16" s="1046">
        <v>74436.421300492497</v>
      </c>
      <c r="D16" s="1046">
        <v>84073.627521558476</v>
      </c>
      <c r="E16" s="1046">
        <v>95747.852856914615</v>
      </c>
      <c r="F16" s="1046">
        <v>-3341.6197457103117</v>
      </c>
      <c r="G16" s="1046">
        <v>-4.2963537018440405</v>
      </c>
      <c r="H16" s="1046">
        <v>11674.225335356139</v>
      </c>
      <c r="I16" s="1047">
        <v>13.885716222203676</v>
      </c>
      <c r="K16" s="1043"/>
      <c r="L16" s="1044"/>
      <c r="M16" s="1044"/>
    </row>
    <row r="17" spans="1:13">
      <c r="A17" s="1040" t="s">
        <v>958</v>
      </c>
      <c r="B17" s="1046">
        <v>59040.659312870004</v>
      </c>
      <c r="C17" s="1046">
        <v>66846.74491682199</v>
      </c>
      <c r="D17" s="1046">
        <v>71957.191405735677</v>
      </c>
      <c r="E17" s="1046">
        <v>77883.263539770647</v>
      </c>
      <c r="F17" s="1046">
        <v>7806.0856039519858</v>
      </c>
      <c r="G17" s="1046">
        <v>13.221542060676772</v>
      </c>
      <c r="H17" s="1046">
        <v>5926.0721340349701</v>
      </c>
      <c r="I17" s="1047">
        <v>8.2355523030636313</v>
      </c>
      <c r="K17" s="1043"/>
      <c r="L17" s="1044"/>
      <c r="M17" s="1044"/>
    </row>
    <row r="18" spans="1:13">
      <c r="A18" s="1040" t="s">
        <v>959</v>
      </c>
      <c r="B18" s="1046">
        <v>787956.47662799095</v>
      </c>
      <c r="C18" s="1046">
        <v>840722.22933530097</v>
      </c>
      <c r="D18" s="1046">
        <v>924921.46486610314</v>
      </c>
      <c r="E18" s="1046">
        <v>1014405.9336703015</v>
      </c>
      <c r="F18" s="1046">
        <v>52765.752707310021</v>
      </c>
      <c r="G18" s="1046">
        <v>6.6965313786260969</v>
      </c>
      <c r="H18" s="1046">
        <v>89484.468804198317</v>
      </c>
      <c r="I18" s="1047">
        <v>9.6748180470817147</v>
      </c>
      <c r="K18" s="1043"/>
      <c r="L18" s="1044"/>
      <c r="M18" s="1044"/>
    </row>
    <row r="19" spans="1:13">
      <c r="A19" s="1040" t="s">
        <v>960</v>
      </c>
      <c r="B19" s="1046">
        <v>56261.927753319003</v>
      </c>
      <c r="C19" s="1046">
        <v>53259.183150618301</v>
      </c>
      <c r="D19" s="1046">
        <v>55651.786633322699</v>
      </c>
      <c r="E19" s="1046">
        <v>52817.940973726101</v>
      </c>
      <c r="F19" s="1046">
        <v>-3002.7446027007027</v>
      </c>
      <c r="G19" s="1046">
        <v>-5.3370809046328223</v>
      </c>
      <c r="H19" s="1046">
        <v>-2833.8456595965981</v>
      </c>
      <c r="I19" s="1047">
        <v>-5.0921018551806423</v>
      </c>
      <c r="K19" s="1043"/>
      <c r="L19" s="1044"/>
      <c r="M19" s="1044"/>
    </row>
    <row r="20" spans="1:13" ht="13.5" thickBot="1">
      <c r="A20" s="1051" t="s">
        <v>533</v>
      </c>
      <c r="B20" s="1052">
        <v>1484547.5417548954</v>
      </c>
      <c r="C20" s="1052">
        <v>1563942.6705231881</v>
      </c>
      <c r="D20" s="1052">
        <v>1772903.4444626276</v>
      </c>
      <c r="E20" s="1052">
        <v>1922448.2586672525</v>
      </c>
      <c r="F20" s="1052">
        <v>79395.128768292721</v>
      </c>
      <c r="G20" s="1052">
        <v>5.3481028081080595</v>
      </c>
      <c r="H20" s="1052">
        <v>149544.81420462485</v>
      </c>
      <c r="I20" s="1053">
        <v>8.4350230505616928</v>
      </c>
      <c r="K20" s="1054"/>
      <c r="L20" s="1044"/>
      <c r="M20" s="1044"/>
    </row>
    <row r="21" spans="1:13" ht="13.5" hidden="1" thickTop="1">
      <c r="A21" s="1055" t="s">
        <v>961</v>
      </c>
      <c r="B21" s="1056"/>
      <c r="C21" s="1056"/>
      <c r="D21" s="1056"/>
      <c r="E21" s="1056"/>
      <c r="F21" s="1056"/>
      <c r="G21" s="1057"/>
      <c r="H21" s="1056"/>
      <c r="I21" s="1058"/>
      <c r="K21" s="1044"/>
      <c r="L21" s="1044"/>
      <c r="M21" s="1044"/>
    </row>
    <row r="22" spans="1:13" ht="13.5" hidden="1" thickTop="1">
      <c r="A22" s="1059" t="s">
        <v>962</v>
      </c>
      <c r="B22" s="1056"/>
      <c r="C22" s="1056"/>
      <c r="D22" s="1056"/>
      <c r="E22" s="1056"/>
      <c r="F22" s="1056"/>
      <c r="G22" s="1057"/>
      <c r="H22" s="1056"/>
      <c r="I22" s="1058"/>
      <c r="K22" s="1044"/>
      <c r="L22" s="1044"/>
      <c r="M22" s="1044"/>
    </row>
    <row r="23" spans="1:13" ht="13.5" hidden="1" thickTop="1">
      <c r="A23" s="1060" t="s">
        <v>963</v>
      </c>
      <c r="I23" s="1058"/>
      <c r="K23" s="1044"/>
      <c r="L23" s="1044"/>
      <c r="M23" s="1044"/>
    </row>
    <row r="24" spans="1:13" ht="13.5" hidden="1" thickTop="1">
      <c r="A24" s="974" t="s">
        <v>964</v>
      </c>
      <c r="I24" s="1058"/>
      <c r="K24" s="1044"/>
      <c r="L24" s="1044"/>
      <c r="M24" s="1044"/>
    </row>
    <row r="25" spans="1:13" ht="13.5" hidden="1" thickTop="1">
      <c r="A25" s="1060" t="s">
        <v>965</v>
      </c>
      <c r="I25" s="1058"/>
      <c r="K25" s="1044"/>
      <c r="L25" s="1044"/>
      <c r="M25" s="1044"/>
    </row>
    <row r="26" spans="1:13" ht="13.5" hidden="1" thickTop="1">
      <c r="A26" s="974" t="s">
        <v>966</v>
      </c>
      <c r="I26" s="1058"/>
      <c r="K26" s="1044"/>
      <c r="L26" s="1044"/>
      <c r="M26" s="1044"/>
    </row>
    <row r="27" spans="1:13" ht="13.5" hidden="1" thickTop="1">
      <c r="I27" s="1058"/>
      <c r="K27" s="1044"/>
      <c r="L27" s="1044"/>
      <c r="M27" s="1044"/>
    </row>
    <row r="28" spans="1:13" s="1062" customFormat="1" ht="13.5" thickTop="1">
      <c r="A28" s="1061" t="s">
        <v>967</v>
      </c>
      <c r="E28" s="974"/>
      <c r="G28" s="1063"/>
      <c r="I28" s="1064"/>
      <c r="K28" s="1065"/>
      <c r="L28" s="1065"/>
      <c r="M28" s="1065"/>
    </row>
    <row r="29" spans="1:13">
      <c r="A29" s="974" t="s">
        <v>968</v>
      </c>
      <c r="I29" s="1058"/>
      <c r="K29" s="1044"/>
      <c r="L29" s="1044"/>
      <c r="M29" s="1044"/>
    </row>
    <row r="30" spans="1:13">
      <c r="I30" s="1058"/>
      <c r="K30" s="1044"/>
      <c r="L30" s="1044"/>
      <c r="M30" s="1044"/>
    </row>
    <row r="31" spans="1:13">
      <c r="I31" s="1058"/>
      <c r="K31" s="1044"/>
      <c r="L31" s="1044"/>
      <c r="M31" s="1044"/>
    </row>
    <row r="32" spans="1:13">
      <c r="I32" s="1058"/>
    </row>
    <row r="33" spans="9:9">
      <c r="I33" s="1058"/>
    </row>
    <row r="34" spans="9:9">
      <c r="I34" s="1058"/>
    </row>
    <row r="35" spans="9:9">
      <c r="I35" s="1058"/>
    </row>
    <row r="36" spans="9:9">
      <c r="I36" s="1058"/>
    </row>
    <row r="37" spans="9:9">
      <c r="I37" s="1058"/>
    </row>
    <row r="38" spans="9:9">
      <c r="I38" s="1058"/>
    </row>
    <row r="39" spans="9:9">
      <c r="I39" s="1058"/>
    </row>
    <row r="40" spans="9:9">
      <c r="I40" s="1058"/>
    </row>
    <row r="41" spans="9:9">
      <c r="I41" s="1058"/>
    </row>
    <row r="42" spans="9:9">
      <c r="I42" s="1058"/>
    </row>
    <row r="43" spans="9:9">
      <c r="I43" s="1058"/>
    </row>
    <row r="44" spans="9:9">
      <c r="I44" s="1058"/>
    </row>
    <row r="45" spans="9:9">
      <c r="I45" s="1058"/>
    </row>
    <row r="46" spans="9:9">
      <c r="I46" s="1058"/>
    </row>
    <row r="47" spans="9:9">
      <c r="I47" s="1058"/>
    </row>
    <row r="48" spans="9:9">
      <c r="I48" s="1058"/>
    </row>
    <row r="49" spans="9:9">
      <c r="I49" s="1058"/>
    </row>
    <row r="50" spans="9:9">
      <c r="I50" s="1058"/>
    </row>
    <row r="51" spans="9:9">
      <c r="I51" s="1058"/>
    </row>
    <row r="52" spans="9:9">
      <c r="I52" s="1058"/>
    </row>
    <row r="53" spans="9:9">
      <c r="I53" s="1058"/>
    </row>
    <row r="54" spans="9:9">
      <c r="I54" s="1058"/>
    </row>
    <row r="55" spans="9:9">
      <c r="I55" s="1058"/>
    </row>
    <row r="56" spans="9:9">
      <c r="I56" s="1058"/>
    </row>
    <row r="57" spans="9:9">
      <c r="I57" s="1058"/>
    </row>
    <row r="58" spans="9:9">
      <c r="I58" s="1058"/>
    </row>
    <row r="59" spans="9:9">
      <c r="I59" s="1058"/>
    </row>
    <row r="60" spans="9:9">
      <c r="I60" s="1058"/>
    </row>
    <row r="61" spans="9:9">
      <c r="I61" s="1058"/>
    </row>
    <row r="62" spans="9:9">
      <c r="I62" s="1058"/>
    </row>
    <row r="63" spans="9:9">
      <c r="I63" s="1058"/>
    </row>
    <row r="64" spans="9:9">
      <c r="I64" s="1058"/>
    </row>
    <row r="65" spans="9:9">
      <c r="I65" s="1058"/>
    </row>
    <row r="66" spans="9:9">
      <c r="I66" s="1058"/>
    </row>
    <row r="67" spans="9:9">
      <c r="I67" s="1058"/>
    </row>
    <row r="68" spans="9:9">
      <c r="I68" s="1058"/>
    </row>
    <row r="69" spans="9:9">
      <c r="I69" s="1058"/>
    </row>
    <row r="70" spans="9:9">
      <c r="I70" s="1058"/>
    </row>
    <row r="71" spans="9:9">
      <c r="I71" s="1058"/>
    </row>
    <row r="72" spans="9:9">
      <c r="I72" s="1058"/>
    </row>
    <row r="73" spans="9:9">
      <c r="I73" s="1058"/>
    </row>
    <row r="74" spans="9:9">
      <c r="I74" s="1058"/>
    </row>
    <row r="75" spans="9:9">
      <c r="I75" s="1058"/>
    </row>
    <row r="76" spans="9:9">
      <c r="I76" s="1058"/>
    </row>
    <row r="77" spans="9:9">
      <c r="I77" s="1058"/>
    </row>
    <row r="78" spans="9:9">
      <c r="I78" s="1058"/>
    </row>
    <row r="79" spans="9:9">
      <c r="I79" s="1058"/>
    </row>
    <row r="80" spans="9:9">
      <c r="I80" s="1058"/>
    </row>
    <row r="81" spans="9:9">
      <c r="I81" s="1058"/>
    </row>
    <row r="82" spans="9:9">
      <c r="I82" s="1058"/>
    </row>
    <row r="83" spans="9:9">
      <c r="I83" s="1058"/>
    </row>
    <row r="84" spans="9:9">
      <c r="I84" s="1058"/>
    </row>
    <row r="85" spans="9:9">
      <c r="I85" s="1058"/>
    </row>
    <row r="86" spans="9:9">
      <c r="I86" s="1058"/>
    </row>
    <row r="87" spans="9:9">
      <c r="I87" s="1058"/>
    </row>
    <row r="88" spans="9:9">
      <c r="I88" s="1058"/>
    </row>
    <row r="89" spans="9:9">
      <c r="I89" s="1058"/>
    </row>
    <row r="90" spans="9:9">
      <c r="I90" s="1058"/>
    </row>
    <row r="91" spans="9:9">
      <c r="I91" s="1058"/>
    </row>
    <row r="92" spans="9:9">
      <c r="I92" s="1058"/>
    </row>
    <row r="93" spans="9:9">
      <c r="I93" s="1058"/>
    </row>
    <row r="94" spans="9:9">
      <c r="I94" s="1058"/>
    </row>
    <row r="95" spans="9:9">
      <c r="I95" s="1058"/>
    </row>
    <row r="96" spans="9:9">
      <c r="I96" s="1058"/>
    </row>
    <row r="97" spans="9:9">
      <c r="I97" s="1058"/>
    </row>
    <row r="98" spans="9:9">
      <c r="I98" s="1058"/>
    </row>
    <row r="99" spans="9:9">
      <c r="I99" s="1058"/>
    </row>
    <row r="100" spans="9:9">
      <c r="I100" s="1058"/>
    </row>
    <row r="101" spans="9:9">
      <c r="I101" s="1058"/>
    </row>
    <row r="102" spans="9:9">
      <c r="I102" s="1058"/>
    </row>
    <row r="103" spans="9:9">
      <c r="I103" s="1058"/>
    </row>
    <row r="104" spans="9:9">
      <c r="I104" s="1058"/>
    </row>
    <row r="105" spans="9:9">
      <c r="I105" s="1058"/>
    </row>
    <row r="106" spans="9:9">
      <c r="I106" s="1058"/>
    </row>
    <row r="107" spans="9:9">
      <c r="I107" s="1058"/>
    </row>
    <row r="108" spans="9:9">
      <c r="I108" s="1058"/>
    </row>
    <row r="109" spans="9:9">
      <c r="I109" s="1058"/>
    </row>
    <row r="110" spans="9:9">
      <c r="I110" s="1058"/>
    </row>
    <row r="111" spans="9:9">
      <c r="I111" s="1058"/>
    </row>
    <row r="112" spans="9:9">
      <c r="I112" s="1058"/>
    </row>
    <row r="113" spans="9:9">
      <c r="I113" s="1058"/>
    </row>
    <row r="114" spans="9:9">
      <c r="I114" s="1058"/>
    </row>
    <row r="115" spans="9:9">
      <c r="I115" s="1058"/>
    </row>
    <row r="116" spans="9:9">
      <c r="I116" s="1058"/>
    </row>
    <row r="117" spans="9:9">
      <c r="I117" s="1058"/>
    </row>
    <row r="118" spans="9:9">
      <c r="I118" s="1058"/>
    </row>
    <row r="119" spans="9:9">
      <c r="I119" s="1058"/>
    </row>
    <row r="120" spans="9:9">
      <c r="I120" s="1058"/>
    </row>
    <row r="121" spans="9:9">
      <c r="I121" s="1058"/>
    </row>
    <row r="122" spans="9:9">
      <c r="I122" s="1058"/>
    </row>
    <row r="123" spans="9:9">
      <c r="I123" s="1058"/>
    </row>
    <row r="124" spans="9:9">
      <c r="I124" s="1058"/>
    </row>
    <row r="125" spans="9:9">
      <c r="I125" s="1058"/>
    </row>
    <row r="126" spans="9:9">
      <c r="I126" s="1058"/>
    </row>
    <row r="127" spans="9:9">
      <c r="I127" s="1058"/>
    </row>
    <row r="128" spans="9:9">
      <c r="I128" s="1058"/>
    </row>
    <row r="129" spans="9:9">
      <c r="I129" s="1058"/>
    </row>
    <row r="130" spans="9:9">
      <c r="I130" s="1058"/>
    </row>
    <row r="131" spans="9:9">
      <c r="I131" s="1058"/>
    </row>
    <row r="132" spans="9:9">
      <c r="I132" s="1058"/>
    </row>
    <row r="133" spans="9:9">
      <c r="I133" s="1058"/>
    </row>
    <row r="134" spans="9:9">
      <c r="I134" s="1058"/>
    </row>
    <row r="135" spans="9:9">
      <c r="I135" s="1058"/>
    </row>
    <row r="136" spans="9:9">
      <c r="I136" s="1058"/>
    </row>
    <row r="137" spans="9:9">
      <c r="I137" s="1058"/>
    </row>
    <row r="138" spans="9:9">
      <c r="I138" s="1058"/>
    </row>
    <row r="139" spans="9:9">
      <c r="I139" s="1058"/>
    </row>
    <row r="140" spans="9:9">
      <c r="I140" s="1058"/>
    </row>
    <row r="141" spans="9:9">
      <c r="I141" s="1058"/>
    </row>
    <row r="142" spans="9:9">
      <c r="I142" s="1058"/>
    </row>
    <row r="143" spans="9:9">
      <c r="I143" s="1058"/>
    </row>
    <row r="144" spans="9:9">
      <c r="I144" s="1058"/>
    </row>
    <row r="145" spans="9:9">
      <c r="I145" s="1058"/>
    </row>
    <row r="146" spans="9:9">
      <c r="I146" s="1058"/>
    </row>
    <row r="147" spans="9:9">
      <c r="I147" s="1058"/>
    </row>
    <row r="148" spans="9:9">
      <c r="I148" s="1058"/>
    </row>
    <row r="149" spans="9:9">
      <c r="I149" s="1058"/>
    </row>
    <row r="150" spans="9:9">
      <c r="I150" s="1058"/>
    </row>
    <row r="151" spans="9:9">
      <c r="I151" s="1058"/>
    </row>
    <row r="152" spans="9:9">
      <c r="I152" s="1058"/>
    </row>
    <row r="153" spans="9:9">
      <c r="I153" s="1058"/>
    </row>
    <row r="154" spans="9:9">
      <c r="I154" s="1058"/>
    </row>
    <row r="155" spans="9:9">
      <c r="I155" s="1058"/>
    </row>
    <row r="156" spans="9:9">
      <c r="I156" s="1058"/>
    </row>
    <row r="157" spans="9:9">
      <c r="I157" s="1058"/>
    </row>
    <row r="158" spans="9:9">
      <c r="I158" s="1058"/>
    </row>
    <row r="159" spans="9:9">
      <c r="I159" s="1058"/>
    </row>
    <row r="160" spans="9:9">
      <c r="I160" s="1058"/>
    </row>
    <row r="161" spans="9:9">
      <c r="I161" s="1058"/>
    </row>
    <row r="162" spans="9:9">
      <c r="I162" s="1058"/>
    </row>
    <row r="163" spans="9:9">
      <c r="I163" s="1058"/>
    </row>
    <row r="164" spans="9:9">
      <c r="I164" s="1058"/>
    </row>
    <row r="165" spans="9:9">
      <c r="I165" s="1058"/>
    </row>
    <row r="166" spans="9:9">
      <c r="I166" s="1058"/>
    </row>
    <row r="167" spans="9:9">
      <c r="I167" s="1058"/>
    </row>
    <row r="168" spans="9:9">
      <c r="I168" s="1058"/>
    </row>
    <row r="169" spans="9:9">
      <c r="I169" s="1058"/>
    </row>
    <row r="170" spans="9:9">
      <c r="I170" s="1058"/>
    </row>
    <row r="171" spans="9:9">
      <c r="I171" s="1058"/>
    </row>
    <row r="172" spans="9:9">
      <c r="I172" s="1058"/>
    </row>
    <row r="173" spans="9:9">
      <c r="I173" s="1058"/>
    </row>
    <row r="174" spans="9:9">
      <c r="I174" s="1058"/>
    </row>
    <row r="175" spans="9:9">
      <c r="I175" s="1058"/>
    </row>
    <row r="176" spans="9:9">
      <c r="I176" s="1058"/>
    </row>
    <row r="177" spans="9:9">
      <c r="I177" s="1058"/>
    </row>
    <row r="178" spans="9:9">
      <c r="I178" s="1058"/>
    </row>
    <row r="179" spans="9:9">
      <c r="I179" s="1058"/>
    </row>
    <row r="180" spans="9:9">
      <c r="I180" s="1058"/>
    </row>
    <row r="181" spans="9:9">
      <c r="I181" s="1058"/>
    </row>
    <row r="182" spans="9:9">
      <c r="I182" s="1058"/>
    </row>
    <row r="183" spans="9:9">
      <c r="I183" s="1058"/>
    </row>
    <row r="184" spans="9:9">
      <c r="I184" s="1058"/>
    </row>
    <row r="185" spans="9:9">
      <c r="I185" s="1058"/>
    </row>
    <row r="186" spans="9:9">
      <c r="I186" s="1058"/>
    </row>
    <row r="187" spans="9:9">
      <c r="I187" s="1058"/>
    </row>
    <row r="188" spans="9:9">
      <c r="I188" s="1058"/>
    </row>
    <row r="189" spans="9:9">
      <c r="I189" s="1058"/>
    </row>
    <row r="190" spans="9:9">
      <c r="I190" s="1058"/>
    </row>
    <row r="191" spans="9:9">
      <c r="I191" s="1058"/>
    </row>
    <row r="192" spans="9:9">
      <c r="I192" s="1058"/>
    </row>
    <row r="193" spans="9:9">
      <c r="I193" s="1058"/>
    </row>
    <row r="194" spans="9:9">
      <c r="I194" s="1058"/>
    </row>
    <row r="195" spans="9:9">
      <c r="I195" s="1058"/>
    </row>
    <row r="196" spans="9:9">
      <c r="I196" s="1058"/>
    </row>
    <row r="197" spans="9:9">
      <c r="I197" s="1058"/>
    </row>
    <row r="198" spans="9:9">
      <c r="I198" s="1058"/>
    </row>
    <row r="199" spans="9:9">
      <c r="I199" s="1058"/>
    </row>
    <row r="200" spans="9:9">
      <c r="I200" s="1058"/>
    </row>
    <row r="201" spans="9:9">
      <c r="I201" s="1058"/>
    </row>
    <row r="202" spans="9:9">
      <c r="I202" s="1058"/>
    </row>
    <row r="203" spans="9:9">
      <c r="I203" s="1058"/>
    </row>
    <row r="204" spans="9:9">
      <c r="I204" s="1058"/>
    </row>
    <row r="205" spans="9:9">
      <c r="I205" s="1058"/>
    </row>
    <row r="206" spans="9:9">
      <c r="I206" s="1058"/>
    </row>
    <row r="207" spans="9:9">
      <c r="I207" s="1058"/>
    </row>
    <row r="208" spans="9:9">
      <c r="I208" s="1058"/>
    </row>
    <row r="209" spans="9:9">
      <c r="I209" s="1058"/>
    </row>
    <row r="210" spans="9:9">
      <c r="I210" s="1058"/>
    </row>
    <row r="211" spans="9:9">
      <c r="I211" s="1058"/>
    </row>
    <row r="212" spans="9:9">
      <c r="I212" s="1058"/>
    </row>
    <row r="213" spans="9:9">
      <c r="I213" s="1058"/>
    </row>
    <row r="214" spans="9:9">
      <c r="I214" s="1058"/>
    </row>
    <row r="215" spans="9:9">
      <c r="I215" s="1058"/>
    </row>
    <row r="216" spans="9:9">
      <c r="I216" s="1058"/>
    </row>
    <row r="217" spans="9:9">
      <c r="I217" s="1058"/>
    </row>
    <row r="218" spans="9:9">
      <c r="I218" s="1058"/>
    </row>
    <row r="219" spans="9:9">
      <c r="I219" s="1058"/>
    </row>
    <row r="220" spans="9:9">
      <c r="I220" s="1058"/>
    </row>
    <row r="221" spans="9:9">
      <c r="I221" s="1058"/>
    </row>
    <row r="222" spans="9:9">
      <c r="I222" s="1058"/>
    </row>
    <row r="223" spans="9:9">
      <c r="I223" s="1058"/>
    </row>
    <row r="224" spans="9:9">
      <c r="I224" s="1058"/>
    </row>
    <row r="225" spans="9:9">
      <c r="I225" s="1058"/>
    </row>
    <row r="226" spans="9:9">
      <c r="I226" s="1058"/>
    </row>
    <row r="227" spans="9:9">
      <c r="I227" s="1058"/>
    </row>
    <row r="228" spans="9:9">
      <c r="I228" s="1058"/>
    </row>
    <row r="229" spans="9:9">
      <c r="I229" s="1058"/>
    </row>
    <row r="230" spans="9:9">
      <c r="I230" s="1058"/>
    </row>
    <row r="231" spans="9:9">
      <c r="I231" s="1058"/>
    </row>
    <row r="232" spans="9:9">
      <c r="I232" s="1058"/>
    </row>
    <row r="233" spans="9:9">
      <c r="I233" s="1058"/>
    </row>
    <row r="234" spans="9:9">
      <c r="I234" s="1058"/>
    </row>
    <row r="235" spans="9:9">
      <c r="I235" s="1058"/>
    </row>
    <row r="236" spans="9:9">
      <c r="I236" s="1058"/>
    </row>
    <row r="237" spans="9:9">
      <c r="I237" s="1058"/>
    </row>
    <row r="238" spans="9:9">
      <c r="I238" s="1058"/>
    </row>
    <row r="239" spans="9:9">
      <c r="I239" s="1058"/>
    </row>
    <row r="240" spans="9:9">
      <c r="I240" s="1058"/>
    </row>
    <row r="241" spans="9:9">
      <c r="I241" s="1058"/>
    </row>
    <row r="242" spans="9:9">
      <c r="I242" s="1058"/>
    </row>
    <row r="243" spans="9:9">
      <c r="I243" s="1058"/>
    </row>
    <row r="244" spans="9:9">
      <c r="I244" s="1058"/>
    </row>
    <row r="245" spans="9:9">
      <c r="I245" s="1058"/>
    </row>
    <row r="246" spans="9:9">
      <c r="I246" s="1058"/>
    </row>
    <row r="247" spans="9:9">
      <c r="I247" s="1058"/>
    </row>
    <row r="248" spans="9:9">
      <c r="I248" s="1058"/>
    </row>
    <row r="249" spans="9:9">
      <c r="I249" s="1058"/>
    </row>
    <row r="250" spans="9:9">
      <c r="I250" s="1058"/>
    </row>
    <row r="251" spans="9:9">
      <c r="I251" s="1058"/>
    </row>
    <row r="252" spans="9:9">
      <c r="I252" s="1058"/>
    </row>
    <row r="253" spans="9:9">
      <c r="I253" s="1058"/>
    </row>
    <row r="254" spans="9:9">
      <c r="I254" s="1058"/>
    </row>
    <row r="255" spans="9:9">
      <c r="I255" s="1058"/>
    </row>
    <row r="256" spans="9:9">
      <c r="I256" s="1058"/>
    </row>
    <row r="257" spans="9:9">
      <c r="I257" s="1058"/>
    </row>
    <row r="258" spans="9:9">
      <c r="I258" s="1058"/>
    </row>
    <row r="259" spans="9:9">
      <c r="I259" s="1058"/>
    </row>
    <row r="260" spans="9:9">
      <c r="I260" s="1058"/>
    </row>
    <row r="261" spans="9:9">
      <c r="I261" s="1058"/>
    </row>
    <row r="262" spans="9:9">
      <c r="I262" s="1058"/>
    </row>
    <row r="263" spans="9:9">
      <c r="I263" s="1058"/>
    </row>
    <row r="264" spans="9:9">
      <c r="I264" s="1058"/>
    </row>
    <row r="265" spans="9:9">
      <c r="I265" s="1058"/>
    </row>
    <row r="266" spans="9:9">
      <c r="I266" s="1058"/>
    </row>
    <row r="267" spans="9:9">
      <c r="I267" s="1058"/>
    </row>
    <row r="268" spans="9:9">
      <c r="I268" s="1058"/>
    </row>
    <row r="269" spans="9:9">
      <c r="I269" s="1058"/>
    </row>
    <row r="270" spans="9:9">
      <c r="I270" s="1058"/>
    </row>
    <row r="271" spans="9:9">
      <c r="I271" s="1058"/>
    </row>
    <row r="272" spans="9:9">
      <c r="I272" s="1058"/>
    </row>
    <row r="273" spans="9:9">
      <c r="I273" s="1058"/>
    </row>
    <row r="274" spans="9:9">
      <c r="I274" s="1058"/>
    </row>
    <row r="275" spans="9:9">
      <c r="I275" s="1058"/>
    </row>
    <row r="276" spans="9:9">
      <c r="I276" s="1058"/>
    </row>
    <row r="277" spans="9:9">
      <c r="I277" s="1058"/>
    </row>
    <row r="278" spans="9:9">
      <c r="I278" s="1058"/>
    </row>
    <row r="279" spans="9:9">
      <c r="I279" s="1058"/>
    </row>
    <row r="280" spans="9:9">
      <c r="I280" s="1058"/>
    </row>
    <row r="281" spans="9:9">
      <c r="I281" s="1058"/>
    </row>
    <row r="282" spans="9:9">
      <c r="I282" s="1058"/>
    </row>
    <row r="283" spans="9:9">
      <c r="I283" s="1058"/>
    </row>
    <row r="284" spans="9:9">
      <c r="I284" s="1058"/>
    </row>
    <row r="285" spans="9:9">
      <c r="I285" s="1058"/>
    </row>
    <row r="286" spans="9:9">
      <c r="I286" s="1058"/>
    </row>
    <row r="287" spans="9:9">
      <c r="I287" s="1058"/>
    </row>
    <row r="288" spans="9:9">
      <c r="I288" s="1058"/>
    </row>
    <row r="289" spans="9:9">
      <c r="I289" s="1058"/>
    </row>
    <row r="290" spans="9:9">
      <c r="I290" s="1058"/>
    </row>
    <row r="291" spans="9:9">
      <c r="I291" s="1058"/>
    </row>
    <row r="292" spans="9:9">
      <c r="I292" s="1058"/>
    </row>
    <row r="293" spans="9:9">
      <c r="I293" s="1058"/>
    </row>
    <row r="294" spans="9:9">
      <c r="I294" s="1058"/>
    </row>
    <row r="295" spans="9:9">
      <c r="I295" s="1058"/>
    </row>
    <row r="296" spans="9:9">
      <c r="I296" s="1058"/>
    </row>
    <row r="297" spans="9:9">
      <c r="I297" s="1058"/>
    </row>
    <row r="298" spans="9:9">
      <c r="I298" s="1058"/>
    </row>
    <row r="299" spans="9:9">
      <c r="I299" s="1058"/>
    </row>
    <row r="300" spans="9:9">
      <c r="I300" s="1058"/>
    </row>
    <row r="301" spans="9:9">
      <c r="I301" s="1058"/>
    </row>
    <row r="302" spans="9:9">
      <c r="I302" s="1058"/>
    </row>
    <row r="303" spans="9:9">
      <c r="I303" s="1058"/>
    </row>
    <row r="304" spans="9:9">
      <c r="I304" s="1058"/>
    </row>
    <row r="305" spans="9:9">
      <c r="I305" s="1058"/>
    </row>
    <row r="306" spans="9:9">
      <c r="I306" s="1058"/>
    </row>
    <row r="307" spans="9:9">
      <c r="I307" s="1058"/>
    </row>
    <row r="308" spans="9:9">
      <c r="I308" s="1058"/>
    </row>
    <row r="309" spans="9:9">
      <c r="I309" s="1058"/>
    </row>
    <row r="310" spans="9:9">
      <c r="I310" s="1058"/>
    </row>
    <row r="311" spans="9:9">
      <c r="I311" s="1058"/>
    </row>
    <row r="312" spans="9:9">
      <c r="I312" s="1058"/>
    </row>
    <row r="313" spans="9:9">
      <c r="I313" s="1058"/>
    </row>
    <row r="314" spans="9:9">
      <c r="I314" s="1058"/>
    </row>
    <row r="315" spans="9:9">
      <c r="I315" s="1058"/>
    </row>
    <row r="316" spans="9:9">
      <c r="I316" s="1058"/>
    </row>
    <row r="317" spans="9:9">
      <c r="I317" s="1058"/>
    </row>
    <row r="318" spans="9:9">
      <c r="I318" s="1058"/>
    </row>
    <row r="319" spans="9:9">
      <c r="I319" s="1058"/>
    </row>
    <row r="320" spans="9:9">
      <c r="I320" s="1058"/>
    </row>
    <row r="321" spans="9:9">
      <c r="I321" s="1058"/>
    </row>
    <row r="322" spans="9:9">
      <c r="I322" s="1058"/>
    </row>
    <row r="323" spans="9:9">
      <c r="I323" s="1058"/>
    </row>
    <row r="324" spans="9:9">
      <c r="I324" s="1058"/>
    </row>
    <row r="325" spans="9:9">
      <c r="I325" s="1058"/>
    </row>
    <row r="326" spans="9:9">
      <c r="I326" s="1058"/>
    </row>
    <row r="327" spans="9:9">
      <c r="I327" s="1058"/>
    </row>
    <row r="328" spans="9:9">
      <c r="I328" s="1058"/>
    </row>
    <row r="329" spans="9:9">
      <c r="I329" s="1058"/>
    </row>
    <row r="330" spans="9:9">
      <c r="I330" s="1058"/>
    </row>
    <row r="331" spans="9:9">
      <c r="I331" s="880"/>
    </row>
    <row r="332" spans="9:9">
      <c r="I332" s="880"/>
    </row>
    <row r="333" spans="9:9">
      <c r="I333" s="880"/>
    </row>
    <row r="334" spans="9:9">
      <c r="I334" s="880"/>
    </row>
    <row r="335" spans="9:9">
      <c r="I335" s="880"/>
    </row>
    <row r="336" spans="9:9">
      <c r="I336" s="880"/>
    </row>
    <row r="337" spans="9:9">
      <c r="I337" s="880"/>
    </row>
    <row r="338" spans="9:9">
      <c r="I338" s="880"/>
    </row>
    <row r="339" spans="9:9">
      <c r="I339" s="880"/>
    </row>
    <row r="340" spans="9:9">
      <c r="I340" s="880"/>
    </row>
    <row r="341" spans="9:9">
      <c r="I341" s="880"/>
    </row>
    <row r="342" spans="9:9">
      <c r="I342" s="880"/>
    </row>
    <row r="343" spans="9:9">
      <c r="I343" s="880"/>
    </row>
    <row r="344" spans="9:9">
      <c r="I344" s="880"/>
    </row>
    <row r="345" spans="9:9">
      <c r="I345" s="880"/>
    </row>
    <row r="346" spans="9:9">
      <c r="I346" s="880"/>
    </row>
    <row r="347" spans="9:9">
      <c r="I347" s="880"/>
    </row>
    <row r="348" spans="9:9">
      <c r="I348" s="880"/>
    </row>
    <row r="349" spans="9:9">
      <c r="I349" s="880"/>
    </row>
    <row r="350" spans="9:9">
      <c r="I350" s="880"/>
    </row>
    <row r="351" spans="9:9">
      <c r="I351" s="880"/>
    </row>
    <row r="352" spans="9:9">
      <c r="I352" s="880"/>
    </row>
    <row r="353" spans="9:9">
      <c r="I353" s="880"/>
    </row>
    <row r="354" spans="9:9">
      <c r="I354" s="880"/>
    </row>
    <row r="355" spans="9:9">
      <c r="I355" s="880"/>
    </row>
    <row r="356" spans="9:9">
      <c r="I356" s="880"/>
    </row>
    <row r="357" spans="9:9">
      <c r="I357" s="880"/>
    </row>
    <row r="358" spans="9:9">
      <c r="I358" s="880"/>
    </row>
    <row r="359" spans="9:9">
      <c r="I359" s="880"/>
    </row>
    <row r="360" spans="9:9">
      <c r="I360" s="880"/>
    </row>
    <row r="361" spans="9:9">
      <c r="I361" s="880"/>
    </row>
    <row r="362" spans="9:9">
      <c r="I362" s="880"/>
    </row>
    <row r="363" spans="9:9">
      <c r="I363" s="880"/>
    </row>
    <row r="364" spans="9:9">
      <c r="I364" s="880"/>
    </row>
    <row r="365" spans="9:9">
      <c r="I365" s="880"/>
    </row>
    <row r="366" spans="9:9">
      <c r="I366" s="880"/>
    </row>
    <row r="367" spans="9:9">
      <c r="I367" s="880"/>
    </row>
    <row r="368" spans="9:9">
      <c r="I368" s="880"/>
    </row>
    <row r="369" spans="9:9">
      <c r="I369" s="880"/>
    </row>
    <row r="370" spans="9:9">
      <c r="I370" s="880"/>
    </row>
    <row r="371" spans="9:9">
      <c r="I371" s="880"/>
    </row>
    <row r="372" spans="9:9">
      <c r="I372" s="880"/>
    </row>
    <row r="373" spans="9:9">
      <c r="I373" s="880"/>
    </row>
    <row r="374" spans="9:9">
      <c r="I374" s="880"/>
    </row>
    <row r="375" spans="9:9">
      <c r="I375" s="880"/>
    </row>
    <row r="376" spans="9:9">
      <c r="I376" s="880"/>
    </row>
    <row r="377" spans="9:9">
      <c r="I377" s="880"/>
    </row>
    <row r="378" spans="9:9">
      <c r="I378" s="880"/>
    </row>
    <row r="379" spans="9:9">
      <c r="I379" s="880"/>
    </row>
    <row r="380" spans="9:9">
      <c r="I380" s="880"/>
    </row>
    <row r="381" spans="9:9">
      <c r="I381" s="880"/>
    </row>
    <row r="382" spans="9:9">
      <c r="I382" s="880"/>
    </row>
    <row r="383" spans="9:9">
      <c r="I383" s="880"/>
    </row>
    <row r="384" spans="9:9">
      <c r="I384" s="880"/>
    </row>
    <row r="385" spans="9:9">
      <c r="I385" s="880"/>
    </row>
    <row r="386" spans="9:9">
      <c r="I386" s="880"/>
    </row>
    <row r="387" spans="9:9">
      <c r="I387" s="880"/>
    </row>
    <row r="388" spans="9:9">
      <c r="I388" s="880"/>
    </row>
    <row r="389" spans="9:9">
      <c r="I389" s="880"/>
    </row>
    <row r="390" spans="9:9">
      <c r="I390" s="880"/>
    </row>
    <row r="391" spans="9:9">
      <c r="I391" s="880"/>
    </row>
    <row r="392" spans="9:9">
      <c r="I392" s="880"/>
    </row>
    <row r="393" spans="9:9">
      <c r="I393" s="880"/>
    </row>
    <row r="394" spans="9:9">
      <c r="I394" s="880"/>
    </row>
    <row r="395" spans="9:9">
      <c r="I395" s="880"/>
    </row>
    <row r="396" spans="9:9">
      <c r="I396" s="880"/>
    </row>
    <row r="397" spans="9:9">
      <c r="I397" s="880"/>
    </row>
    <row r="398" spans="9:9">
      <c r="I398" s="880"/>
    </row>
    <row r="399" spans="9:9">
      <c r="I399" s="880"/>
    </row>
    <row r="400" spans="9:9">
      <c r="I400" s="880"/>
    </row>
    <row r="401" spans="9:9">
      <c r="I401" s="880"/>
    </row>
    <row r="402" spans="9:9">
      <c r="I402" s="880"/>
    </row>
    <row r="403" spans="9:9">
      <c r="I403" s="880"/>
    </row>
    <row r="404" spans="9:9">
      <c r="I404" s="880"/>
    </row>
    <row r="405" spans="9:9">
      <c r="I405" s="880"/>
    </row>
    <row r="406" spans="9:9">
      <c r="I406" s="880"/>
    </row>
    <row r="407" spans="9:9">
      <c r="I407" s="880"/>
    </row>
    <row r="408" spans="9:9">
      <c r="I408" s="880"/>
    </row>
    <row r="409" spans="9:9">
      <c r="I409" s="880"/>
    </row>
    <row r="410" spans="9:9">
      <c r="I410" s="880"/>
    </row>
    <row r="411" spans="9:9">
      <c r="I411" s="880"/>
    </row>
    <row r="412" spans="9:9">
      <c r="I412" s="880"/>
    </row>
    <row r="413" spans="9:9">
      <c r="I413" s="880"/>
    </row>
    <row r="414" spans="9:9">
      <c r="I414" s="880"/>
    </row>
    <row r="415" spans="9:9">
      <c r="I415" s="880"/>
    </row>
    <row r="416" spans="9:9">
      <c r="I416" s="880"/>
    </row>
    <row r="417" spans="9:9">
      <c r="I417" s="880"/>
    </row>
    <row r="418" spans="9:9">
      <c r="I418" s="880"/>
    </row>
    <row r="419" spans="9:9">
      <c r="I419" s="880"/>
    </row>
    <row r="420" spans="9:9">
      <c r="I420" s="880"/>
    </row>
    <row r="421" spans="9:9">
      <c r="I421" s="880"/>
    </row>
    <row r="422" spans="9:9">
      <c r="I422" s="880"/>
    </row>
    <row r="423" spans="9:9">
      <c r="I423" s="880"/>
    </row>
    <row r="424" spans="9:9">
      <c r="I424" s="880"/>
    </row>
    <row r="425" spans="9:9">
      <c r="I425" s="880"/>
    </row>
    <row r="426" spans="9:9">
      <c r="I426" s="880"/>
    </row>
    <row r="427" spans="9:9">
      <c r="I427" s="880"/>
    </row>
    <row r="428" spans="9:9">
      <c r="I428" s="880"/>
    </row>
    <row r="429" spans="9:9">
      <c r="I429" s="880"/>
    </row>
    <row r="430" spans="9:9">
      <c r="I430" s="880"/>
    </row>
    <row r="431" spans="9:9">
      <c r="I431" s="880"/>
    </row>
    <row r="432" spans="9:9">
      <c r="I432" s="880"/>
    </row>
    <row r="433" spans="9:9">
      <c r="I433" s="880"/>
    </row>
    <row r="434" spans="9:9">
      <c r="I434" s="880"/>
    </row>
    <row r="435" spans="9:9">
      <c r="I435" s="880"/>
    </row>
    <row r="436" spans="9:9">
      <c r="I436" s="880"/>
    </row>
    <row r="437" spans="9:9">
      <c r="I437" s="880"/>
    </row>
    <row r="438" spans="9:9">
      <c r="I438" s="880"/>
    </row>
    <row r="439" spans="9:9">
      <c r="I439" s="880"/>
    </row>
    <row r="440" spans="9:9">
      <c r="I440" s="880"/>
    </row>
    <row r="441" spans="9:9">
      <c r="I441" s="880"/>
    </row>
    <row r="442" spans="9:9">
      <c r="I442" s="880"/>
    </row>
    <row r="443" spans="9:9">
      <c r="I443" s="880"/>
    </row>
    <row r="444" spans="9:9">
      <c r="I444" s="880"/>
    </row>
    <row r="445" spans="9:9">
      <c r="I445" s="880"/>
    </row>
    <row r="446" spans="9:9">
      <c r="I446" s="880"/>
    </row>
    <row r="447" spans="9:9">
      <c r="I447" s="880"/>
    </row>
    <row r="448" spans="9:9">
      <c r="I448" s="880"/>
    </row>
    <row r="449" spans="9:9">
      <c r="I449" s="880"/>
    </row>
    <row r="450" spans="9:9">
      <c r="I450" s="880"/>
    </row>
    <row r="451" spans="9:9">
      <c r="I451" s="880"/>
    </row>
    <row r="452" spans="9:9">
      <c r="I452" s="880"/>
    </row>
    <row r="453" spans="9:9">
      <c r="I453" s="880"/>
    </row>
    <row r="454" spans="9:9">
      <c r="I454" s="880"/>
    </row>
    <row r="455" spans="9:9">
      <c r="I455" s="880"/>
    </row>
    <row r="456" spans="9:9">
      <c r="I456" s="880"/>
    </row>
    <row r="457" spans="9:9">
      <c r="I457" s="880"/>
    </row>
    <row r="458" spans="9:9">
      <c r="I458" s="880"/>
    </row>
    <row r="459" spans="9:9">
      <c r="I459" s="880"/>
    </row>
    <row r="460" spans="9:9">
      <c r="I460" s="880"/>
    </row>
    <row r="461" spans="9:9">
      <c r="I461" s="880"/>
    </row>
    <row r="462" spans="9:9">
      <c r="I462" s="880"/>
    </row>
    <row r="463" spans="9:9">
      <c r="I463" s="880"/>
    </row>
    <row r="464" spans="9:9">
      <c r="I464" s="880"/>
    </row>
    <row r="465" spans="9:9">
      <c r="I465" s="880"/>
    </row>
    <row r="466" spans="9:9">
      <c r="I466" s="880"/>
    </row>
    <row r="467" spans="9:9">
      <c r="I467" s="880"/>
    </row>
    <row r="468" spans="9:9">
      <c r="I468" s="880"/>
    </row>
    <row r="469" spans="9:9">
      <c r="I469" s="880"/>
    </row>
    <row r="470" spans="9:9">
      <c r="I470" s="880"/>
    </row>
    <row r="471" spans="9:9">
      <c r="I471" s="880"/>
    </row>
    <row r="472" spans="9:9">
      <c r="I472" s="880"/>
    </row>
    <row r="473" spans="9:9">
      <c r="I473" s="880"/>
    </row>
    <row r="474" spans="9:9">
      <c r="I474" s="880"/>
    </row>
    <row r="475" spans="9:9">
      <c r="I475" s="880"/>
    </row>
    <row r="476" spans="9:9">
      <c r="I476" s="880"/>
    </row>
    <row r="477" spans="9:9">
      <c r="I477" s="880"/>
    </row>
    <row r="478" spans="9:9">
      <c r="I478" s="880"/>
    </row>
    <row r="479" spans="9:9">
      <c r="I479" s="880"/>
    </row>
    <row r="480" spans="9:9">
      <c r="I480" s="880"/>
    </row>
    <row r="481" spans="9:9">
      <c r="I481" s="880"/>
    </row>
    <row r="482" spans="9:9">
      <c r="I482" s="880"/>
    </row>
    <row r="483" spans="9:9">
      <c r="I483" s="880"/>
    </row>
    <row r="484" spans="9:9">
      <c r="I484" s="880"/>
    </row>
    <row r="485" spans="9:9">
      <c r="I485" s="880"/>
    </row>
    <row r="486" spans="9:9">
      <c r="I486" s="880"/>
    </row>
    <row r="487" spans="9:9">
      <c r="I487" s="880"/>
    </row>
    <row r="488" spans="9:9">
      <c r="I488" s="880"/>
    </row>
    <row r="489" spans="9:9">
      <c r="I489" s="880"/>
    </row>
    <row r="490" spans="9:9">
      <c r="I490" s="880"/>
    </row>
    <row r="491" spans="9:9">
      <c r="I491" s="880"/>
    </row>
    <row r="492" spans="9:9">
      <c r="I492" s="880"/>
    </row>
    <row r="493" spans="9:9">
      <c r="I493" s="880"/>
    </row>
    <row r="494" spans="9:9">
      <c r="I494" s="880"/>
    </row>
    <row r="495" spans="9:9">
      <c r="I495" s="880"/>
    </row>
    <row r="496" spans="9:9">
      <c r="I496" s="880"/>
    </row>
    <row r="497" spans="9:9">
      <c r="I497" s="880"/>
    </row>
    <row r="498" spans="9:9">
      <c r="I498" s="880"/>
    </row>
    <row r="499" spans="9:9">
      <c r="I499" s="880"/>
    </row>
    <row r="500" spans="9:9">
      <c r="I500" s="880"/>
    </row>
    <row r="501" spans="9:9">
      <c r="I501" s="880"/>
    </row>
    <row r="502" spans="9:9">
      <c r="I502" s="880"/>
    </row>
    <row r="503" spans="9:9">
      <c r="I503" s="880"/>
    </row>
    <row r="504" spans="9:9">
      <c r="I504" s="880"/>
    </row>
    <row r="505" spans="9:9">
      <c r="I505" s="880"/>
    </row>
    <row r="506" spans="9:9">
      <c r="I506" s="880"/>
    </row>
    <row r="507" spans="9:9">
      <c r="I507" s="880"/>
    </row>
    <row r="508" spans="9:9">
      <c r="I508" s="880"/>
    </row>
    <row r="509" spans="9:9">
      <c r="I509" s="880"/>
    </row>
    <row r="510" spans="9:9">
      <c r="I510" s="880"/>
    </row>
    <row r="511" spans="9:9">
      <c r="I511" s="880"/>
    </row>
    <row r="512" spans="9:9">
      <c r="I512" s="880"/>
    </row>
    <row r="513" spans="9:9">
      <c r="I513" s="880"/>
    </row>
    <row r="514" spans="9:9">
      <c r="I514" s="880"/>
    </row>
    <row r="515" spans="9:9">
      <c r="I515" s="880"/>
    </row>
    <row r="516" spans="9:9">
      <c r="I516" s="880"/>
    </row>
    <row r="517" spans="9:9">
      <c r="I517" s="880"/>
    </row>
    <row r="518" spans="9:9">
      <c r="I518" s="880"/>
    </row>
    <row r="519" spans="9:9">
      <c r="I519" s="880"/>
    </row>
    <row r="520" spans="9:9">
      <c r="I520" s="880"/>
    </row>
    <row r="521" spans="9:9">
      <c r="I521" s="880"/>
    </row>
    <row r="522" spans="9:9">
      <c r="I522" s="880"/>
    </row>
    <row r="523" spans="9:9">
      <c r="I523" s="880"/>
    </row>
    <row r="524" spans="9:9">
      <c r="I524" s="880"/>
    </row>
    <row r="525" spans="9:9">
      <c r="I525" s="880"/>
    </row>
    <row r="526" spans="9:9">
      <c r="I526" s="880"/>
    </row>
    <row r="527" spans="9:9">
      <c r="I527" s="880"/>
    </row>
    <row r="528" spans="9:9">
      <c r="I528" s="880"/>
    </row>
    <row r="529" spans="9:9">
      <c r="I529" s="880"/>
    </row>
    <row r="530" spans="9:9">
      <c r="I530" s="880"/>
    </row>
    <row r="531" spans="9:9">
      <c r="I531" s="880"/>
    </row>
    <row r="532" spans="9:9">
      <c r="I532" s="880"/>
    </row>
    <row r="533" spans="9:9">
      <c r="I533" s="880"/>
    </row>
    <row r="534" spans="9:9">
      <c r="I534" s="880"/>
    </row>
    <row r="535" spans="9:9">
      <c r="I535" s="880"/>
    </row>
    <row r="536" spans="9:9">
      <c r="I536" s="880"/>
    </row>
    <row r="537" spans="9:9">
      <c r="I537" s="880"/>
    </row>
    <row r="538" spans="9:9">
      <c r="I538" s="880"/>
    </row>
    <row r="539" spans="9:9">
      <c r="I539" s="880"/>
    </row>
    <row r="540" spans="9:9">
      <c r="I540" s="880"/>
    </row>
    <row r="541" spans="9:9">
      <c r="I541" s="880"/>
    </row>
    <row r="542" spans="9:9">
      <c r="I542" s="880"/>
    </row>
    <row r="543" spans="9:9">
      <c r="I543" s="880"/>
    </row>
    <row r="544" spans="9:9">
      <c r="I544" s="880"/>
    </row>
    <row r="545" spans="9:9">
      <c r="I545" s="880"/>
    </row>
    <row r="546" spans="9:9">
      <c r="I546" s="880"/>
    </row>
    <row r="547" spans="9:9">
      <c r="I547" s="880"/>
    </row>
    <row r="548" spans="9:9">
      <c r="I548" s="880"/>
    </row>
    <row r="549" spans="9:9">
      <c r="I549" s="880"/>
    </row>
    <row r="550" spans="9:9">
      <c r="I550" s="880"/>
    </row>
    <row r="551" spans="9:9">
      <c r="I551" s="880"/>
    </row>
    <row r="552" spans="9:9">
      <c r="I552" s="880"/>
    </row>
    <row r="553" spans="9:9">
      <c r="I553" s="880"/>
    </row>
    <row r="554" spans="9:9">
      <c r="I554" s="880"/>
    </row>
    <row r="555" spans="9:9">
      <c r="I555" s="880"/>
    </row>
    <row r="556" spans="9:9">
      <c r="I556" s="880"/>
    </row>
    <row r="557" spans="9:9">
      <c r="I557" s="880"/>
    </row>
    <row r="558" spans="9:9">
      <c r="I558" s="880"/>
    </row>
    <row r="559" spans="9:9">
      <c r="I559" s="880"/>
    </row>
    <row r="560" spans="9:9">
      <c r="I560" s="880"/>
    </row>
    <row r="561" spans="9:9">
      <c r="I561" s="880"/>
    </row>
    <row r="562" spans="9:9">
      <c r="I562" s="880"/>
    </row>
    <row r="563" spans="9:9">
      <c r="I563" s="880"/>
    </row>
    <row r="564" spans="9:9">
      <c r="I564" s="880"/>
    </row>
    <row r="565" spans="9:9">
      <c r="I565" s="880"/>
    </row>
    <row r="566" spans="9:9">
      <c r="I566" s="880"/>
    </row>
    <row r="567" spans="9:9">
      <c r="I567" s="880"/>
    </row>
    <row r="568" spans="9:9">
      <c r="I568" s="880"/>
    </row>
    <row r="569" spans="9:9">
      <c r="I569" s="880"/>
    </row>
    <row r="570" spans="9:9">
      <c r="I570" s="880"/>
    </row>
    <row r="571" spans="9:9">
      <c r="I571" s="880"/>
    </row>
    <row r="572" spans="9:9">
      <c r="I572" s="880"/>
    </row>
    <row r="573" spans="9:9">
      <c r="I573" s="880"/>
    </row>
    <row r="574" spans="9:9">
      <c r="I574" s="880"/>
    </row>
    <row r="575" spans="9:9">
      <c r="I575" s="880"/>
    </row>
    <row r="576" spans="9:9">
      <c r="I576" s="880"/>
    </row>
    <row r="577" spans="9:9">
      <c r="I577" s="880"/>
    </row>
    <row r="578" spans="9:9">
      <c r="I578" s="880"/>
    </row>
    <row r="579" spans="9:9">
      <c r="I579" s="880"/>
    </row>
    <row r="580" spans="9:9">
      <c r="I580" s="880"/>
    </row>
    <row r="581" spans="9:9">
      <c r="I581" s="880"/>
    </row>
    <row r="582" spans="9:9">
      <c r="I582" s="880"/>
    </row>
    <row r="583" spans="9:9">
      <c r="I583" s="880"/>
    </row>
    <row r="584" spans="9:9">
      <c r="I584" s="880"/>
    </row>
    <row r="585" spans="9:9">
      <c r="I585" s="880"/>
    </row>
    <row r="586" spans="9:9">
      <c r="I586" s="880"/>
    </row>
    <row r="587" spans="9:9">
      <c r="I587" s="880"/>
    </row>
    <row r="588" spans="9:9">
      <c r="I588" s="880"/>
    </row>
    <row r="589" spans="9:9">
      <c r="I589" s="880"/>
    </row>
    <row r="590" spans="9:9">
      <c r="I590" s="880"/>
    </row>
    <row r="591" spans="9:9">
      <c r="I591" s="880"/>
    </row>
    <row r="592" spans="9:9">
      <c r="I592" s="880"/>
    </row>
    <row r="593" spans="9:9">
      <c r="I593" s="880"/>
    </row>
    <row r="594" spans="9:9">
      <c r="I594" s="880"/>
    </row>
    <row r="595" spans="9:9">
      <c r="I595" s="880"/>
    </row>
    <row r="596" spans="9:9">
      <c r="I596" s="880"/>
    </row>
    <row r="597" spans="9:9">
      <c r="I597" s="880"/>
    </row>
    <row r="598" spans="9:9">
      <c r="I598" s="880"/>
    </row>
    <row r="599" spans="9:9">
      <c r="I599" s="880"/>
    </row>
    <row r="600" spans="9:9">
      <c r="I600" s="880"/>
    </row>
    <row r="601" spans="9:9">
      <c r="I601" s="880"/>
    </row>
    <row r="602" spans="9:9">
      <c r="I602" s="880"/>
    </row>
    <row r="603" spans="9:9">
      <c r="I603" s="880"/>
    </row>
    <row r="604" spans="9:9">
      <c r="I604" s="880"/>
    </row>
    <row r="605" spans="9:9">
      <c r="I605" s="880"/>
    </row>
    <row r="606" spans="9:9">
      <c r="I606" s="880"/>
    </row>
    <row r="607" spans="9:9">
      <c r="I607" s="880"/>
    </row>
    <row r="608" spans="9:9">
      <c r="I608" s="880"/>
    </row>
    <row r="609" spans="9:9">
      <c r="I609" s="880"/>
    </row>
    <row r="610" spans="9:9">
      <c r="I610" s="880"/>
    </row>
    <row r="611" spans="9:9">
      <c r="I611" s="880"/>
    </row>
    <row r="612" spans="9:9">
      <c r="I612" s="880"/>
    </row>
    <row r="613" spans="9:9">
      <c r="I613" s="880"/>
    </row>
    <row r="614" spans="9:9">
      <c r="I614" s="880"/>
    </row>
    <row r="615" spans="9:9">
      <c r="I615" s="880"/>
    </row>
    <row r="616" spans="9:9">
      <c r="I616" s="880"/>
    </row>
    <row r="617" spans="9:9">
      <c r="I617" s="880"/>
    </row>
    <row r="618" spans="9:9">
      <c r="I618" s="880"/>
    </row>
    <row r="619" spans="9:9">
      <c r="I619" s="880"/>
    </row>
    <row r="620" spans="9:9">
      <c r="I620" s="880"/>
    </row>
    <row r="621" spans="9:9">
      <c r="I621" s="880"/>
    </row>
    <row r="622" spans="9:9">
      <c r="I622" s="880"/>
    </row>
    <row r="623" spans="9:9">
      <c r="I623" s="880"/>
    </row>
    <row r="624" spans="9:9">
      <c r="I624" s="880"/>
    </row>
    <row r="625" spans="9:9">
      <c r="I625" s="880"/>
    </row>
    <row r="626" spans="9:9">
      <c r="I626" s="880"/>
    </row>
    <row r="627" spans="9:9">
      <c r="I627" s="880"/>
    </row>
    <row r="628" spans="9:9">
      <c r="I628" s="880"/>
    </row>
    <row r="629" spans="9:9">
      <c r="I629" s="880"/>
    </row>
    <row r="630" spans="9:9">
      <c r="I630" s="880"/>
    </row>
    <row r="631" spans="9:9">
      <c r="I631" s="880"/>
    </row>
    <row r="632" spans="9:9">
      <c r="I632" s="880"/>
    </row>
    <row r="633" spans="9:9">
      <c r="I633" s="880"/>
    </row>
    <row r="634" spans="9:9">
      <c r="I634" s="880"/>
    </row>
    <row r="635" spans="9:9">
      <c r="I635" s="880"/>
    </row>
    <row r="636" spans="9:9">
      <c r="I636" s="880"/>
    </row>
    <row r="637" spans="9:9">
      <c r="I637" s="880"/>
    </row>
    <row r="638" spans="9:9">
      <c r="I638" s="880"/>
    </row>
    <row r="639" spans="9:9">
      <c r="I639" s="880"/>
    </row>
    <row r="640" spans="9:9">
      <c r="I640" s="880"/>
    </row>
    <row r="641" spans="9:9">
      <c r="I641" s="880"/>
    </row>
    <row r="642" spans="9:9">
      <c r="I642" s="880"/>
    </row>
    <row r="643" spans="9:9">
      <c r="I643" s="880"/>
    </row>
    <row r="644" spans="9:9">
      <c r="I644" s="880"/>
    </row>
    <row r="645" spans="9:9">
      <c r="I645" s="880"/>
    </row>
    <row r="646" spans="9:9">
      <c r="I646" s="880"/>
    </row>
    <row r="647" spans="9:9">
      <c r="I647" s="880"/>
    </row>
    <row r="648" spans="9:9">
      <c r="I648" s="880"/>
    </row>
    <row r="649" spans="9:9">
      <c r="I649" s="880"/>
    </row>
    <row r="650" spans="9:9">
      <c r="I650" s="880"/>
    </row>
    <row r="651" spans="9:9">
      <c r="I651" s="880"/>
    </row>
    <row r="652" spans="9:9">
      <c r="I652" s="880"/>
    </row>
    <row r="653" spans="9:9">
      <c r="I653" s="880"/>
    </row>
    <row r="654" spans="9:9">
      <c r="I654" s="880"/>
    </row>
    <row r="655" spans="9:9">
      <c r="I655" s="880"/>
    </row>
    <row r="656" spans="9:9">
      <c r="I656" s="880"/>
    </row>
    <row r="657" spans="9:9">
      <c r="I657" s="880"/>
    </row>
    <row r="658" spans="9:9">
      <c r="I658" s="880"/>
    </row>
    <row r="659" spans="9:9">
      <c r="I659" s="880"/>
    </row>
    <row r="660" spans="9:9">
      <c r="I660" s="880"/>
    </row>
    <row r="661" spans="9:9">
      <c r="I661" s="880"/>
    </row>
    <row r="662" spans="9:9">
      <c r="I662" s="880"/>
    </row>
    <row r="663" spans="9:9">
      <c r="I663" s="880"/>
    </row>
    <row r="664" spans="9:9">
      <c r="I664" s="880"/>
    </row>
    <row r="665" spans="9:9">
      <c r="I665" s="880"/>
    </row>
    <row r="666" spans="9:9">
      <c r="I666" s="880"/>
    </row>
    <row r="667" spans="9:9">
      <c r="I667" s="880"/>
    </row>
    <row r="668" spans="9:9">
      <c r="I668" s="880"/>
    </row>
    <row r="669" spans="9:9">
      <c r="I669" s="880"/>
    </row>
    <row r="670" spans="9:9">
      <c r="I670" s="880"/>
    </row>
    <row r="671" spans="9:9">
      <c r="I671" s="880"/>
    </row>
    <row r="672" spans="9:9">
      <c r="I672" s="880"/>
    </row>
    <row r="673" spans="9:9">
      <c r="I673" s="880"/>
    </row>
    <row r="674" spans="9:9">
      <c r="I674" s="880"/>
    </row>
    <row r="675" spans="9:9">
      <c r="I675" s="880"/>
    </row>
    <row r="676" spans="9:9">
      <c r="I676" s="880"/>
    </row>
    <row r="677" spans="9:9">
      <c r="I677" s="880"/>
    </row>
    <row r="678" spans="9:9">
      <c r="I678" s="880"/>
    </row>
    <row r="679" spans="9:9">
      <c r="I679" s="880"/>
    </row>
    <row r="680" spans="9:9">
      <c r="I680" s="880"/>
    </row>
    <row r="681" spans="9:9">
      <c r="I681" s="880"/>
    </row>
    <row r="682" spans="9:9">
      <c r="I682" s="880"/>
    </row>
    <row r="683" spans="9:9">
      <c r="I683" s="880"/>
    </row>
    <row r="684" spans="9:9">
      <c r="I684" s="880"/>
    </row>
    <row r="685" spans="9:9">
      <c r="I685" s="880"/>
    </row>
    <row r="686" spans="9:9">
      <c r="I686" s="880"/>
    </row>
    <row r="687" spans="9:9">
      <c r="I687" s="880"/>
    </row>
    <row r="688" spans="9:9">
      <c r="I688" s="880"/>
    </row>
    <row r="689" spans="9:9">
      <c r="I689" s="880"/>
    </row>
    <row r="690" spans="9:9">
      <c r="I690" s="880"/>
    </row>
    <row r="691" spans="9:9">
      <c r="I691" s="880"/>
    </row>
    <row r="692" spans="9:9">
      <c r="I692" s="880"/>
    </row>
    <row r="693" spans="9:9">
      <c r="I693" s="880"/>
    </row>
    <row r="694" spans="9:9">
      <c r="I694" s="880"/>
    </row>
    <row r="695" spans="9:9">
      <c r="I695" s="880"/>
    </row>
    <row r="696" spans="9:9">
      <c r="I696" s="880"/>
    </row>
    <row r="697" spans="9:9">
      <c r="I697" s="880"/>
    </row>
    <row r="698" spans="9:9">
      <c r="I698" s="880"/>
    </row>
    <row r="699" spans="9:9">
      <c r="I699" s="880"/>
    </row>
    <row r="700" spans="9:9">
      <c r="I700" s="880"/>
    </row>
    <row r="701" spans="9:9">
      <c r="I701" s="880"/>
    </row>
    <row r="702" spans="9:9">
      <c r="I702" s="880"/>
    </row>
    <row r="703" spans="9:9">
      <c r="I703" s="880"/>
    </row>
    <row r="704" spans="9:9">
      <c r="I704" s="880"/>
    </row>
    <row r="705" spans="9:9">
      <c r="I705" s="880"/>
    </row>
    <row r="706" spans="9:9">
      <c r="I706" s="880"/>
    </row>
    <row r="707" spans="9:9">
      <c r="I707" s="880"/>
    </row>
    <row r="708" spans="9:9">
      <c r="I708" s="880"/>
    </row>
    <row r="709" spans="9:9">
      <c r="I709" s="880"/>
    </row>
    <row r="710" spans="9:9">
      <c r="I710" s="880"/>
    </row>
    <row r="711" spans="9:9">
      <c r="I711" s="880"/>
    </row>
    <row r="712" spans="9:9">
      <c r="I712" s="880"/>
    </row>
    <row r="713" spans="9:9">
      <c r="I713" s="880"/>
    </row>
    <row r="714" spans="9:9">
      <c r="I714" s="880"/>
    </row>
    <row r="715" spans="9:9">
      <c r="I715" s="880"/>
    </row>
    <row r="716" spans="9:9">
      <c r="I716" s="880"/>
    </row>
    <row r="717" spans="9:9">
      <c r="I717" s="880"/>
    </row>
    <row r="718" spans="9:9">
      <c r="I718" s="880"/>
    </row>
    <row r="719" spans="9:9">
      <c r="I719" s="880"/>
    </row>
    <row r="720" spans="9:9">
      <c r="I720" s="880"/>
    </row>
    <row r="721" spans="9:9">
      <c r="I721" s="880"/>
    </row>
    <row r="722" spans="9:9">
      <c r="I722" s="880"/>
    </row>
    <row r="723" spans="9:9">
      <c r="I723" s="880"/>
    </row>
    <row r="724" spans="9:9">
      <c r="I724" s="880"/>
    </row>
    <row r="725" spans="9:9">
      <c r="I725" s="880"/>
    </row>
    <row r="726" spans="9:9">
      <c r="I726" s="880"/>
    </row>
    <row r="727" spans="9:9">
      <c r="I727" s="880"/>
    </row>
    <row r="728" spans="9:9">
      <c r="I728" s="880"/>
    </row>
    <row r="729" spans="9:9">
      <c r="I729" s="880"/>
    </row>
    <row r="730" spans="9:9">
      <c r="I730" s="880"/>
    </row>
    <row r="731" spans="9:9">
      <c r="I731" s="880"/>
    </row>
    <row r="732" spans="9:9">
      <c r="I732" s="880"/>
    </row>
    <row r="733" spans="9:9">
      <c r="I733" s="880"/>
    </row>
    <row r="734" spans="9:9">
      <c r="I734" s="880"/>
    </row>
    <row r="735" spans="9:9">
      <c r="I735" s="880"/>
    </row>
    <row r="736" spans="9:9">
      <c r="I736" s="880"/>
    </row>
    <row r="737" spans="9:9">
      <c r="I737" s="880"/>
    </row>
    <row r="738" spans="9:9">
      <c r="I738" s="880"/>
    </row>
    <row r="739" spans="9:9">
      <c r="I739" s="880"/>
    </row>
    <row r="740" spans="9:9">
      <c r="I740" s="880"/>
    </row>
    <row r="741" spans="9:9">
      <c r="I741" s="880"/>
    </row>
    <row r="742" spans="9:9">
      <c r="I742" s="880"/>
    </row>
    <row r="743" spans="9:9">
      <c r="I743" s="880"/>
    </row>
    <row r="744" spans="9:9">
      <c r="I744" s="880"/>
    </row>
    <row r="745" spans="9:9">
      <c r="I745" s="880"/>
    </row>
    <row r="746" spans="9:9">
      <c r="I746" s="880"/>
    </row>
    <row r="747" spans="9:9">
      <c r="I747" s="880"/>
    </row>
    <row r="748" spans="9:9">
      <c r="I748" s="880"/>
    </row>
    <row r="749" spans="9:9">
      <c r="I749" s="880"/>
    </row>
    <row r="750" spans="9:9">
      <c r="I750" s="880"/>
    </row>
    <row r="751" spans="9:9">
      <c r="I751" s="880"/>
    </row>
    <row r="752" spans="9:9">
      <c r="I752" s="880"/>
    </row>
    <row r="753" spans="9:9">
      <c r="I753" s="880"/>
    </row>
    <row r="754" spans="9:9">
      <c r="I754" s="880"/>
    </row>
    <row r="755" spans="9:9">
      <c r="I755" s="880"/>
    </row>
    <row r="756" spans="9:9">
      <c r="I756" s="880"/>
    </row>
    <row r="757" spans="9:9">
      <c r="I757" s="880"/>
    </row>
    <row r="758" spans="9:9">
      <c r="I758" s="880"/>
    </row>
    <row r="759" spans="9:9">
      <c r="I759" s="880"/>
    </row>
    <row r="760" spans="9:9">
      <c r="I760" s="880"/>
    </row>
    <row r="761" spans="9:9">
      <c r="I761" s="880"/>
    </row>
    <row r="762" spans="9:9">
      <c r="I762" s="880"/>
    </row>
    <row r="763" spans="9:9">
      <c r="I763" s="880"/>
    </row>
    <row r="764" spans="9:9">
      <c r="I764" s="880"/>
    </row>
    <row r="765" spans="9:9">
      <c r="I765" s="880"/>
    </row>
    <row r="766" spans="9:9">
      <c r="I766" s="880"/>
    </row>
    <row r="767" spans="9:9">
      <c r="I767" s="880"/>
    </row>
    <row r="768" spans="9:9">
      <c r="I768" s="880"/>
    </row>
    <row r="769" spans="9:9">
      <c r="I769" s="880"/>
    </row>
    <row r="770" spans="9:9">
      <c r="I770" s="880"/>
    </row>
    <row r="771" spans="9:9">
      <c r="I771" s="880"/>
    </row>
    <row r="772" spans="9:9">
      <c r="I772" s="880"/>
    </row>
    <row r="773" spans="9:9">
      <c r="I773" s="880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4"/>
  <sheetViews>
    <sheetView workbookViewId="0">
      <selection sqref="A1:S1"/>
    </sheetView>
  </sheetViews>
  <sheetFormatPr defaultRowHeight="12.75"/>
  <cols>
    <col min="1" max="1" width="56.42578125" style="750" bestFit="1" customWidth="1"/>
    <col min="2" max="5" width="8.42578125" style="750" bestFit="1" customWidth="1"/>
    <col min="6" max="6" width="7.140625" style="750" bestFit="1" customWidth="1"/>
    <col min="7" max="7" width="7" style="750" bestFit="1" customWidth="1"/>
    <col min="8" max="8" width="7.140625" style="750" bestFit="1" customWidth="1"/>
    <col min="9" max="9" width="6.85546875" style="750" bestFit="1" customWidth="1"/>
    <col min="10" max="10" width="10.42578125" style="750" bestFit="1" customWidth="1"/>
    <col min="11" max="11" width="54.85546875" style="750" customWidth="1"/>
    <col min="12" max="14" width="9.42578125" style="750" bestFit="1" customWidth="1"/>
    <col min="15" max="15" width="10.28515625" style="750" customWidth="1"/>
    <col min="16" max="16" width="8.42578125" style="750" customWidth="1"/>
    <col min="17" max="17" width="6.85546875" style="750" customWidth="1"/>
    <col min="18" max="18" width="8.28515625" style="750" customWidth="1"/>
    <col min="19" max="19" width="6.85546875" style="750" bestFit="1" customWidth="1"/>
    <col min="20" max="16384" width="9.140625" style="750"/>
  </cols>
  <sheetData>
    <row r="1" spans="1:19">
      <c r="A1" s="1800" t="s">
        <v>944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0"/>
      <c r="N1" s="1800"/>
      <c r="O1" s="1800"/>
      <c r="P1" s="1800"/>
      <c r="Q1" s="1800"/>
      <c r="R1" s="1800"/>
      <c r="S1" s="1800"/>
    </row>
    <row r="2" spans="1:19" ht="15.75">
      <c r="A2" s="1801" t="s">
        <v>970</v>
      </c>
      <c r="B2" s="1801"/>
      <c r="C2" s="1801"/>
      <c r="D2" s="1801"/>
      <c r="E2" s="1801"/>
      <c r="F2" s="1801"/>
      <c r="G2" s="1801"/>
      <c r="H2" s="1801"/>
      <c r="I2" s="1801"/>
      <c r="J2" s="1801"/>
      <c r="K2" s="1801"/>
      <c r="L2" s="1801"/>
      <c r="M2" s="1801"/>
      <c r="N2" s="1801"/>
      <c r="O2" s="1801"/>
      <c r="P2" s="1801"/>
      <c r="Q2" s="1801"/>
      <c r="R2" s="1801"/>
      <c r="S2" s="1801"/>
    </row>
    <row r="3" spans="1:19" ht="13.5" thickBot="1">
      <c r="A3" s="1066"/>
      <c r="B3" s="1066"/>
      <c r="C3" s="1066"/>
      <c r="D3" s="1066"/>
      <c r="E3" s="1066"/>
      <c r="F3" s="1066"/>
      <c r="G3" s="1066"/>
      <c r="H3" s="1802" t="s">
        <v>55</v>
      </c>
      <c r="I3" s="1802"/>
      <c r="K3" s="1066"/>
      <c r="L3" s="1066"/>
      <c r="M3" s="1066"/>
      <c r="N3" s="1066"/>
      <c r="O3" s="1066"/>
      <c r="P3" s="1066"/>
      <c r="Q3" s="1066"/>
      <c r="R3" s="1802" t="s">
        <v>55</v>
      </c>
      <c r="S3" s="1802"/>
    </row>
    <row r="4" spans="1:19" ht="13.5" customHeight="1" thickTop="1">
      <c r="A4" s="1067"/>
      <c r="B4" s="1027">
        <f>Deposits!B4</f>
        <v>2014</v>
      </c>
      <c r="C4" s="1028">
        <f>Deposits!C4</f>
        <v>2015</v>
      </c>
      <c r="D4" s="1029">
        <f>Deposits!D4</f>
        <v>2015</v>
      </c>
      <c r="E4" s="1029">
        <f>Deposits!E4</f>
        <v>2016</v>
      </c>
      <c r="F4" s="1794" t="str">
        <f>Deposits!F4</f>
        <v xml:space="preserve">Changes during seven months </v>
      </c>
      <c r="G4" s="1795"/>
      <c r="H4" s="1795"/>
      <c r="I4" s="1796"/>
      <c r="K4" s="1067"/>
      <c r="L4" s="1027">
        <f t="shared" ref="L4:O5" si="0">B4</f>
        <v>2014</v>
      </c>
      <c r="M4" s="1028">
        <f t="shared" si="0"/>
        <v>2015</v>
      </c>
      <c r="N4" s="1029">
        <f t="shared" si="0"/>
        <v>2015</v>
      </c>
      <c r="O4" s="1029">
        <f t="shared" si="0"/>
        <v>2016</v>
      </c>
      <c r="P4" s="1794" t="str">
        <f>F4</f>
        <v xml:space="preserve">Changes during seven months </v>
      </c>
      <c r="Q4" s="1795"/>
      <c r="R4" s="1795"/>
      <c r="S4" s="1796"/>
    </row>
    <row r="5" spans="1:19">
      <c r="A5" s="1068" t="s">
        <v>864</v>
      </c>
      <c r="B5" s="1031" t="str">
        <f>Deposits!B5</f>
        <v xml:space="preserve">Jul </v>
      </c>
      <c r="C5" s="1031" t="str">
        <f>Deposits!C5</f>
        <v>Feb</v>
      </c>
      <c r="D5" s="1032" t="str">
        <f>Deposits!D5</f>
        <v>Jul (p)</v>
      </c>
      <c r="E5" s="1032" t="str">
        <f>Deposits!E5</f>
        <v>Feb(e)</v>
      </c>
      <c r="F5" s="1797" t="str">
        <f>Deposits!F5</f>
        <v>2014/15</v>
      </c>
      <c r="G5" s="1798"/>
      <c r="H5" s="1797" t="str">
        <f>Deposits!H5</f>
        <v>2015/16</v>
      </c>
      <c r="I5" s="1799"/>
      <c r="K5" s="1068" t="s">
        <v>864</v>
      </c>
      <c r="L5" s="1031" t="str">
        <f t="shared" si="0"/>
        <v xml:space="preserve">Jul </v>
      </c>
      <c r="M5" s="1031" t="str">
        <f t="shared" si="0"/>
        <v>Feb</v>
      </c>
      <c r="N5" s="1032" t="str">
        <f t="shared" si="0"/>
        <v>Jul (p)</v>
      </c>
      <c r="O5" s="1032" t="str">
        <f t="shared" si="0"/>
        <v>Feb(e)</v>
      </c>
      <c r="P5" s="1797" t="str">
        <f>F5</f>
        <v>2014/15</v>
      </c>
      <c r="Q5" s="1798"/>
      <c r="R5" s="1797" t="str">
        <f>H5</f>
        <v>2015/16</v>
      </c>
      <c r="S5" s="1799"/>
    </row>
    <row r="6" spans="1:19">
      <c r="A6" s="1069"/>
      <c r="B6" s="1070"/>
      <c r="C6" s="1071"/>
      <c r="D6" s="1071"/>
      <c r="E6" s="1071"/>
      <c r="F6" s="1071" t="s">
        <v>79</v>
      </c>
      <c r="G6" s="1071" t="s">
        <v>971</v>
      </c>
      <c r="H6" s="1071" t="s">
        <v>79</v>
      </c>
      <c r="I6" s="1072" t="s">
        <v>971</v>
      </c>
      <c r="K6" s="1069"/>
      <c r="L6" s="1070"/>
      <c r="M6" s="1071"/>
      <c r="N6" s="1071"/>
      <c r="O6" s="1071"/>
      <c r="P6" s="1071" t="s">
        <v>79</v>
      </c>
      <c r="Q6" s="1071" t="s">
        <v>971</v>
      </c>
      <c r="R6" s="1071" t="s">
        <v>79</v>
      </c>
      <c r="S6" s="1072" t="s">
        <v>971</v>
      </c>
    </row>
    <row r="7" spans="1:19" s="1066" customFormat="1">
      <c r="A7" s="1073" t="s">
        <v>972</v>
      </c>
      <c r="B7" s="1074">
        <v>50909.843385226748</v>
      </c>
      <c r="C7" s="1075">
        <v>58410.903762759997</v>
      </c>
      <c r="D7" s="1075">
        <v>65159.776093844128</v>
      </c>
      <c r="E7" s="1075">
        <v>67701.981424294601</v>
      </c>
      <c r="F7" s="1075">
        <v>7501.0603775332493</v>
      </c>
      <c r="G7" s="1075">
        <v>14.734007961434706</v>
      </c>
      <c r="H7" s="1075">
        <v>2542.2053304504734</v>
      </c>
      <c r="I7" s="1076">
        <v>3.9014948835753356</v>
      </c>
      <c r="J7" s="1060"/>
      <c r="K7" s="1073" t="s">
        <v>973</v>
      </c>
      <c r="L7" s="1077">
        <v>22381.9792591197</v>
      </c>
      <c r="M7" s="1078">
        <v>20807.404570114508</v>
      </c>
      <c r="N7" s="1078">
        <v>23002.465491631418</v>
      </c>
      <c r="O7" s="1078">
        <v>24243.508624544203</v>
      </c>
      <c r="P7" s="1078">
        <v>-1574.5746890051923</v>
      </c>
      <c r="Q7" s="1078">
        <v>-7.0350109379340093</v>
      </c>
      <c r="R7" s="1078">
        <v>1241.0431329127859</v>
      </c>
      <c r="S7" s="1079">
        <v>5.395261361719216</v>
      </c>
    </row>
    <row r="8" spans="1:19" s="848" customFormat="1">
      <c r="A8" s="1080" t="s">
        <v>974</v>
      </c>
      <c r="B8" s="1081">
        <v>6686.8762558799981</v>
      </c>
      <c r="C8" s="1082">
        <v>7626.6226135589986</v>
      </c>
      <c r="D8" s="1082">
        <v>7998.3237936732321</v>
      </c>
      <c r="E8" s="1082">
        <v>8819.9267288499959</v>
      </c>
      <c r="F8" s="1083">
        <v>939.74635767900054</v>
      </c>
      <c r="G8" s="1083">
        <v>14.053592764673184</v>
      </c>
      <c r="H8" s="1083">
        <v>821.60293517676382</v>
      </c>
      <c r="I8" s="1084">
        <v>10.272188978228931</v>
      </c>
      <c r="J8" s="1044"/>
      <c r="K8" s="1080" t="s">
        <v>975</v>
      </c>
      <c r="L8" s="1085">
        <v>12500.041175756698</v>
      </c>
      <c r="M8" s="1086">
        <v>12584.377482836697</v>
      </c>
      <c r="N8" s="1086">
        <v>14342.269260266698</v>
      </c>
      <c r="O8" s="1086">
        <v>15173.525083216702</v>
      </c>
      <c r="P8" s="1087">
        <v>84.336307079998733</v>
      </c>
      <c r="Q8" s="1087">
        <v>0.67468823417610368</v>
      </c>
      <c r="R8" s="1087">
        <v>831.25582295000459</v>
      </c>
      <c r="S8" s="1088">
        <v>5.795845886486636</v>
      </c>
    </row>
    <row r="9" spans="1:19" s="848" customFormat="1">
      <c r="A9" s="1080" t="s">
        <v>976</v>
      </c>
      <c r="B9" s="1089">
        <v>3207.8566312049998</v>
      </c>
      <c r="C9" s="1083">
        <v>3331.2215626059992</v>
      </c>
      <c r="D9" s="1083">
        <v>3479.8611558051589</v>
      </c>
      <c r="E9" s="1083">
        <v>3408.6452100199999</v>
      </c>
      <c r="F9" s="1089">
        <v>123.36493140099947</v>
      </c>
      <c r="G9" s="1083">
        <v>3.8457121244430006</v>
      </c>
      <c r="H9" s="1083">
        <v>-71.215945785158965</v>
      </c>
      <c r="I9" s="1084">
        <v>-2.0465168751447287</v>
      </c>
      <c r="K9" s="1080" t="s">
        <v>977</v>
      </c>
      <c r="L9" s="1090">
        <v>53.789542870000005</v>
      </c>
      <c r="M9" s="1087">
        <v>31.444245950000003</v>
      </c>
      <c r="N9" s="1087">
        <v>44.920723449999997</v>
      </c>
      <c r="O9" s="1087">
        <v>33.044501770000004</v>
      </c>
      <c r="P9" s="1090">
        <v>-22.345296920000003</v>
      </c>
      <c r="Q9" s="1087">
        <v>-41.54208369832164</v>
      </c>
      <c r="R9" s="1087">
        <v>-11.876221679999993</v>
      </c>
      <c r="S9" s="1088">
        <v>-26.438179904246383</v>
      </c>
    </row>
    <row r="10" spans="1:19" s="848" customFormat="1">
      <c r="A10" s="1080" t="s">
        <v>978</v>
      </c>
      <c r="B10" s="1089">
        <v>15442.179896470003</v>
      </c>
      <c r="C10" s="1083">
        <v>17923.946501663002</v>
      </c>
      <c r="D10" s="1083">
        <v>20730.12233032415</v>
      </c>
      <c r="E10" s="1083">
        <v>23927.399979665002</v>
      </c>
      <c r="F10" s="1089">
        <v>2481.7666051929991</v>
      </c>
      <c r="G10" s="1083">
        <v>16.071348875817186</v>
      </c>
      <c r="H10" s="1083">
        <v>3197.2776493408528</v>
      </c>
      <c r="I10" s="1084">
        <v>15.423341929168721</v>
      </c>
      <c r="K10" s="1080" t="s">
        <v>979</v>
      </c>
      <c r="L10" s="1090">
        <v>6799.226489263001</v>
      </c>
      <c r="M10" s="1087">
        <v>6140.4922865504996</v>
      </c>
      <c r="N10" s="1087">
        <v>6466.2278675740008</v>
      </c>
      <c r="O10" s="1087">
        <v>7082.7846928774998</v>
      </c>
      <c r="P10" s="1090">
        <v>-658.73420271250143</v>
      </c>
      <c r="Q10" s="1087">
        <v>-9.6883697543057519</v>
      </c>
      <c r="R10" s="1087">
        <v>616.55682530349895</v>
      </c>
      <c r="S10" s="1088">
        <v>9.5350309010192476</v>
      </c>
    </row>
    <row r="11" spans="1:19" s="848" customFormat="1">
      <c r="A11" s="1080" t="s">
        <v>980</v>
      </c>
      <c r="B11" s="1089">
        <v>5791.2523417649991</v>
      </c>
      <c r="C11" s="1083">
        <v>1652.98090546</v>
      </c>
      <c r="D11" s="1083">
        <v>1769.2807420700001</v>
      </c>
      <c r="E11" s="1083">
        <v>1861.0384874800002</v>
      </c>
      <c r="F11" s="1089">
        <v>-4138.271436304999</v>
      </c>
      <c r="G11" s="1083">
        <v>-71.457280603382912</v>
      </c>
      <c r="H11" s="1083">
        <v>91.757745410000098</v>
      </c>
      <c r="I11" s="1084">
        <v>5.1861608634617573</v>
      </c>
      <c r="K11" s="1080" t="s">
        <v>981</v>
      </c>
      <c r="L11" s="1091">
        <v>3028.9220512300003</v>
      </c>
      <c r="M11" s="1092">
        <v>2051.0905547773123</v>
      </c>
      <c r="N11" s="1092">
        <v>2149.0476403407201</v>
      </c>
      <c r="O11" s="1092">
        <v>1954.1543466799999</v>
      </c>
      <c r="P11" s="1087">
        <v>-977.83149645268804</v>
      </c>
      <c r="Q11" s="1087">
        <v>-32.28315156065522</v>
      </c>
      <c r="R11" s="1087">
        <v>-194.89329366072025</v>
      </c>
      <c r="S11" s="1088">
        <v>-9.0688214631584874</v>
      </c>
    </row>
    <row r="12" spans="1:19" s="848" customFormat="1">
      <c r="A12" s="1080" t="s">
        <v>982</v>
      </c>
      <c r="B12" s="1093">
        <v>19781.678259906756</v>
      </c>
      <c r="C12" s="1094">
        <v>27876.132179471995</v>
      </c>
      <c r="D12" s="1094">
        <v>31182.188071971588</v>
      </c>
      <c r="E12" s="1094">
        <v>29684.971018279593</v>
      </c>
      <c r="F12" s="1083">
        <v>8094.4539195652396</v>
      </c>
      <c r="G12" s="1083">
        <v>40.918944354539285</v>
      </c>
      <c r="H12" s="1083">
        <v>-1497.2170536919948</v>
      </c>
      <c r="I12" s="1084">
        <v>-4.8015137688101586</v>
      </c>
      <c r="K12" s="1073" t="s">
        <v>983</v>
      </c>
      <c r="L12" s="1077">
        <v>47291.675859993331</v>
      </c>
      <c r="M12" s="1078">
        <v>53978.554079853588</v>
      </c>
      <c r="N12" s="1078">
        <v>60042.013868701571</v>
      </c>
      <c r="O12" s="1078">
        <v>69302.061261927709</v>
      </c>
      <c r="P12" s="1078">
        <v>6686.8782198602566</v>
      </c>
      <c r="Q12" s="1078">
        <v>14.139651636911138</v>
      </c>
      <c r="R12" s="1078">
        <v>9260.0473932261375</v>
      </c>
      <c r="S12" s="1079">
        <v>15.422612928133599</v>
      </c>
    </row>
    <row r="13" spans="1:19" s="1066" customFormat="1">
      <c r="A13" s="1073" t="s">
        <v>984</v>
      </c>
      <c r="B13" s="1074">
        <v>3587.9108865739513</v>
      </c>
      <c r="C13" s="1075">
        <v>3512.5466024150001</v>
      </c>
      <c r="D13" s="1075">
        <v>3526.16618513</v>
      </c>
      <c r="E13" s="1075">
        <v>3609.3230865400005</v>
      </c>
      <c r="F13" s="1075">
        <v>-75.36428415895125</v>
      </c>
      <c r="G13" s="1075">
        <v>-2.1005060198391829</v>
      </c>
      <c r="H13" s="1075">
        <v>83.156901410000501</v>
      </c>
      <c r="I13" s="1076">
        <v>2.3582808365832801</v>
      </c>
      <c r="K13" s="1080" t="s">
        <v>985</v>
      </c>
      <c r="L13" s="1085">
        <v>9033.107553747499</v>
      </c>
      <c r="M13" s="1086">
        <v>9753.4327884863778</v>
      </c>
      <c r="N13" s="1086">
        <v>10938.141335183493</v>
      </c>
      <c r="O13" s="1086">
        <v>12368.844018180498</v>
      </c>
      <c r="P13" s="1087">
        <v>720.32523473887886</v>
      </c>
      <c r="Q13" s="1087">
        <v>7.9742793988990295</v>
      </c>
      <c r="R13" s="1087">
        <v>1430.7026829970055</v>
      </c>
      <c r="S13" s="1088">
        <v>13.079943284285644</v>
      </c>
    </row>
    <row r="14" spans="1:19" s="848" customFormat="1">
      <c r="A14" s="1080" t="s">
        <v>986</v>
      </c>
      <c r="B14" s="1081">
        <v>1109.246546085001</v>
      </c>
      <c r="C14" s="1082">
        <v>1047.6226892100001</v>
      </c>
      <c r="D14" s="1082">
        <v>1064.9545842500002</v>
      </c>
      <c r="E14" s="1082">
        <v>1534.0915598200002</v>
      </c>
      <c r="F14" s="1083">
        <v>-61.623856875000911</v>
      </c>
      <c r="G14" s="1083">
        <v>-5.5554697999734595</v>
      </c>
      <c r="H14" s="1083">
        <v>469.13697557</v>
      </c>
      <c r="I14" s="1084">
        <v>44.052298802994699</v>
      </c>
      <c r="K14" s="1080" t="s">
        <v>987</v>
      </c>
      <c r="L14" s="1090">
        <v>5518.7037887877996</v>
      </c>
      <c r="M14" s="1087">
        <v>5564.1779770066878</v>
      </c>
      <c r="N14" s="1087">
        <v>6241.1166349097848</v>
      </c>
      <c r="O14" s="1087">
        <v>7515.9518609082006</v>
      </c>
      <c r="P14" s="1090">
        <v>45.47418821888823</v>
      </c>
      <c r="Q14" s="1087">
        <v>0.82400125028048976</v>
      </c>
      <c r="R14" s="1087">
        <v>1274.8352259984158</v>
      </c>
      <c r="S14" s="1088">
        <v>20.426396437900308</v>
      </c>
    </row>
    <row r="15" spans="1:19" s="848" customFormat="1">
      <c r="A15" s="1080" t="s">
        <v>988</v>
      </c>
      <c r="B15" s="1089">
        <v>500.08196992000001</v>
      </c>
      <c r="C15" s="1083">
        <v>610.45990627999993</v>
      </c>
      <c r="D15" s="1083">
        <v>796.04308353999988</v>
      </c>
      <c r="E15" s="1083">
        <v>702.36315325999999</v>
      </c>
      <c r="F15" s="1089">
        <v>110.37793635999992</v>
      </c>
      <c r="G15" s="1083">
        <v>22.071968796966924</v>
      </c>
      <c r="H15" s="1083">
        <v>-93.679930279999894</v>
      </c>
      <c r="I15" s="1084">
        <v>-11.768198507975935</v>
      </c>
      <c r="K15" s="1080" t="s">
        <v>989</v>
      </c>
      <c r="L15" s="1090">
        <v>0</v>
      </c>
      <c r="M15" s="1087">
        <v>0</v>
      </c>
      <c r="N15" s="1087">
        <v>0</v>
      </c>
      <c r="O15" s="1087">
        <v>0</v>
      </c>
      <c r="P15" s="1095">
        <v>0</v>
      </c>
      <c r="Q15" s="1096"/>
      <c r="R15" s="1096">
        <v>0</v>
      </c>
      <c r="S15" s="1097"/>
    </row>
    <row r="16" spans="1:19" s="848" customFormat="1">
      <c r="A16" s="1080" t="s">
        <v>990</v>
      </c>
      <c r="B16" s="1089">
        <v>296.53626492999996</v>
      </c>
      <c r="C16" s="1083">
        <v>366.42265767500004</v>
      </c>
      <c r="D16" s="1083">
        <v>241.57251959000001</v>
      </c>
      <c r="E16" s="1083">
        <v>259.05531832000003</v>
      </c>
      <c r="F16" s="1089">
        <v>69.88639274500008</v>
      </c>
      <c r="G16" s="1083">
        <v>23.567570314375338</v>
      </c>
      <c r="H16" s="1083">
        <v>17.482798730000013</v>
      </c>
      <c r="I16" s="1084">
        <v>7.2370809228102777</v>
      </c>
      <c r="K16" s="1080" t="s">
        <v>991</v>
      </c>
      <c r="L16" s="1090">
        <v>0</v>
      </c>
      <c r="M16" s="1087">
        <v>0</v>
      </c>
      <c r="N16" s="1087">
        <v>0</v>
      </c>
      <c r="O16" s="1087">
        <v>0</v>
      </c>
      <c r="P16" s="1095">
        <v>0</v>
      </c>
      <c r="Q16" s="1096"/>
      <c r="R16" s="1096">
        <v>0</v>
      </c>
      <c r="S16" s="1097"/>
    </row>
    <row r="17" spans="1:19" s="848" customFormat="1">
      <c r="A17" s="1080" t="s">
        <v>992</v>
      </c>
      <c r="B17" s="1089">
        <v>0.45760000000000001</v>
      </c>
      <c r="C17" s="1083">
        <v>2.7342000000000004</v>
      </c>
      <c r="D17" s="1083">
        <v>11.854953219999999</v>
      </c>
      <c r="E17" s="1083">
        <v>9.8230171700000017</v>
      </c>
      <c r="F17" s="1089">
        <v>2.2766000000000002</v>
      </c>
      <c r="G17" s="1083">
        <v>497.50874125874122</v>
      </c>
      <c r="H17" s="1083">
        <v>-2.031936049999997</v>
      </c>
      <c r="I17" s="1084">
        <v>-17.139975268497913</v>
      </c>
      <c r="J17" s="1044"/>
      <c r="K17" s="1080" t="s">
        <v>993</v>
      </c>
      <c r="L17" s="1090">
        <v>22866.757006658027</v>
      </c>
      <c r="M17" s="1087">
        <v>27242.884228426024</v>
      </c>
      <c r="N17" s="1087">
        <v>31477.382981504998</v>
      </c>
      <c r="O17" s="1087">
        <v>36239.688819578994</v>
      </c>
      <c r="P17" s="1090">
        <v>4376.127221767998</v>
      </c>
      <c r="Q17" s="1098">
        <v>19.137506995389934</v>
      </c>
      <c r="R17" s="1098">
        <v>4762.3058380739967</v>
      </c>
      <c r="S17" s="1099">
        <v>15.12929407400914</v>
      </c>
    </row>
    <row r="18" spans="1:19" s="848" customFormat="1">
      <c r="A18" s="1080" t="s">
        <v>994</v>
      </c>
      <c r="B18" s="1089">
        <v>5.0093130999999991</v>
      </c>
      <c r="C18" s="1083">
        <v>14.438552400000001</v>
      </c>
      <c r="D18" s="1083">
        <v>16.026268829999999</v>
      </c>
      <c r="E18" s="1083">
        <v>18.755248219999999</v>
      </c>
      <c r="F18" s="1089">
        <v>9.4292393000000025</v>
      </c>
      <c r="G18" s="1083">
        <v>188.2341772567581</v>
      </c>
      <c r="H18" s="1083">
        <v>2.7289793899999992</v>
      </c>
      <c r="I18" s="1084">
        <v>17.028164315399167</v>
      </c>
      <c r="K18" s="1080" t="s">
        <v>995</v>
      </c>
      <c r="L18" s="1090">
        <v>2598.2843517300007</v>
      </c>
      <c r="M18" s="1087">
        <v>2904.9227892280001</v>
      </c>
      <c r="N18" s="1087">
        <v>3063.0504860332953</v>
      </c>
      <c r="O18" s="1087">
        <v>3569.9256415800005</v>
      </c>
      <c r="P18" s="1090">
        <v>306.63843749799935</v>
      </c>
      <c r="Q18" s="1098">
        <v>11.801573499599151</v>
      </c>
      <c r="R18" s="1098">
        <v>506.87515554670517</v>
      </c>
      <c r="S18" s="1099">
        <v>16.548050966117685</v>
      </c>
    </row>
    <row r="19" spans="1:19" s="848" customFormat="1">
      <c r="A19" s="1080" t="s">
        <v>996</v>
      </c>
      <c r="B19" s="1089">
        <v>818.17418566000015</v>
      </c>
      <c r="C19" s="1083">
        <v>594.46993033000012</v>
      </c>
      <c r="D19" s="1083">
        <v>517.13052965999998</v>
      </c>
      <c r="E19" s="1083">
        <v>712.74757824000005</v>
      </c>
      <c r="F19" s="1089">
        <v>-223.70425533000002</v>
      </c>
      <c r="G19" s="1083">
        <v>-27.341886269553168</v>
      </c>
      <c r="H19" s="1083">
        <v>195.61704858000007</v>
      </c>
      <c r="I19" s="1084">
        <v>37.827402823927883</v>
      </c>
      <c r="K19" s="1080" t="s">
        <v>997</v>
      </c>
      <c r="L19" s="1091">
        <v>7274.8231590700007</v>
      </c>
      <c r="M19" s="1092">
        <v>8513.1362967064997</v>
      </c>
      <c r="N19" s="1092">
        <v>8322.3224310699989</v>
      </c>
      <c r="O19" s="1092">
        <v>9607.6509216800005</v>
      </c>
      <c r="P19" s="1087">
        <v>1238.3131376364991</v>
      </c>
      <c r="Q19" s="1098">
        <v>17.021900196881248</v>
      </c>
      <c r="R19" s="1098">
        <v>1285.3284906100016</v>
      </c>
      <c r="S19" s="1099">
        <v>15.444348632918171</v>
      </c>
    </row>
    <row r="20" spans="1:19" s="848" customFormat="1">
      <c r="A20" s="1080" t="s">
        <v>998</v>
      </c>
      <c r="B20" s="1093">
        <v>858.40500687895008</v>
      </c>
      <c r="C20" s="1094">
        <v>876.39866652000012</v>
      </c>
      <c r="D20" s="1094">
        <v>878.58424604000004</v>
      </c>
      <c r="E20" s="1094">
        <v>372.48721151000001</v>
      </c>
      <c r="F20" s="1083">
        <v>17.993659641050044</v>
      </c>
      <c r="G20" s="1083">
        <v>2.0961736589203586</v>
      </c>
      <c r="H20" s="1083">
        <v>-506.09703453000003</v>
      </c>
      <c r="I20" s="1084">
        <v>-57.603700135884125</v>
      </c>
      <c r="J20" s="1044"/>
      <c r="K20" s="1073" t="s">
        <v>999</v>
      </c>
      <c r="L20" s="1077">
        <v>244239.8243797957</v>
      </c>
      <c r="M20" s="1078">
        <v>279262.75281301874</v>
      </c>
      <c r="N20" s="1078">
        <v>297464.8425950582</v>
      </c>
      <c r="O20" s="1078">
        <v>317834.98669723788</v>
      </c>
      <c r="P20" s="1078">
        <v>35022.928433223045</v>
      </c>
      <c r="Q20" s="1100">
        <v>14.339565024728316</v>
      </c>
      <c r="R20" s="1100">
        <v>20370.144102179678</v>
      </c>
      <c r="S20" s="1101">
        <v>6.8479165216542102</v>
      </c>
    </row>
    <row r="21" spans="1:19" s="1066" customFormat="1">
      <c r="A21" s="1073" t="s">
        <v>1000</v>
      </c>
      <c r="B21" s="1074">
        <v>222679.35930889551</v>
      </c>
      <c r="C21" s="1075">
        <v>255377.99385388166</v>
      </c>
      <c r="D21" s="1075">
        <v>255565.55740765922</v>
      </c>
      <c r="E21" s="1075">
        <v>277104.46231662546</v>
      </c>
      <c r="F21" s="1075">
        <v>32698.634544986155</v>
      </c>
      <c r="G21" s="1075">
        <v>14.684178473689332</v>
      </c>
      <c r="H21" s="1075">
        <v>21538.904908966244</v>
      </c>
      <c r="I21" s="1076">
        <v>8.4279372883604111</v>
      </c>
      <c r="J21" s="1060"/>
      <c r="K21" s="1080" t="s">
        <v>1001</v>
      </c>
      <c r="L21" s="1085">
        <v>57395.934324245987</v>
      </c>
      <c r="M21" s="1086">
        <v>66131.201888431751</v>
      </c>
      <c r="N21" s="1086">
        <v>66556.965644598677</v>
      </c>
      <c r="O21" s="1086">
        <v>66240.07430600228</v>
      </c>
      <c r="P21" s="1087">
        <v>8735.2675641857641</v>
      </c>
      <c r="Q21" s="1098">
        <v>15.219314167511847</v>
      </c>
      <c r="R21" s="1098">
        <v>-316.89133859639696</v>
      </c>
      <c r="S21" s="1099">
        <v>-0.47612047142974551</v>
      </c>
    </row>
    <row r="22" spans="1:19" s="848" customFormat="1">
      <c r="A22" s="1080" t="s">
        <v>1002</v>
      </c>
      <c r="B22" s="1081">
        <v>41324.939417623013</v>
      </c>
      <c r="C22" s="1082">
        <v>45890.058389979997</v>
      </c>
      <c r="D22" s="1082">
        <v>49144.707336350497</v>
      </c>
      <c r="E22" s="1082">
        <v>52317.121712366497</v>
      </c>
      <c r="F22" s="1083">
        <v>4565.1189723569842</v>
      </c>
      <c r="G22" s="1083">
        <v>11.046886061278023</v>
      </c>
      <c r="H22" s="1083">
        <v>3172.4143760160005</v>
      </c>
      <c r="I22" s="1084">
        <v>6.4552513341950144</v>
      </c>
      <c r="J22" s="1044"/>
      <c r="K22" s="1080" t="s">
        <v>1003</v>
      </c>
      <c r="L22" s="1090">
        <v>41644.000519496622</v>
      </c>
      <c r="M22" s="1087">
        <v>46382.038802885239</v>
      </c>
      <c r="N22" s="1087">
        <v>48139.079228488103</v>
      </c>
      <c r="O22" s="1087">
        <v>51396.74659440211</v>
      </c>
      <c r="P22" s="1090">
        <v>4738.0382833886179</v>
      </c>
      <c r="Q22" s="1098">
        <v>11.377481087991038</v>
      </c>
      <c r="R22" s="1098">
        <v>3257.667365914007</v>
      </c>
      <c r="S22" s="1099">
        <v>6.7671991615206473</v>
      </c>
    </row>
    <row r="23" spans="1:19" s="848" customFormat="1">
      <c r="A23" s="1080" t="s">
        <v>1004</v>
      </c>
      <c r="B23" s="1089">
        <v>11307.456106658003</v>
      </c>
      <c r="C23" s="1083">
        <v>13289.963092151997</v>
      </c>
      <c r="D23" s="1083">
        <v>14607.971609179998</v>
      </c>
      <c r="E23" s="1083">
        <v>16839.525663761004</v>
      </c>
      <c r="F23" s="1089">
        <v>1982.5069854939939</v>
      </c>
      <c r="G23" s="1083">
        <v>17.532740934777216</v>
      </c>
      <c r="H23" s="1083">
        <v>2231.5540545810054</v>
      </c>
      <c r="I23" s="1084">
        <v>15.276275955921514</v>
      </c>
      <c r="K23" s="1080" t="s">
        <v>1005</v>
      </c>
      <c r="L23" s="1090">
        <v>17874.016371721002</v>
      </c>
      <c r="M23" s="1087">
        <v>21964.756623452475</v>
      </c>
      <c r="N23" s="1087">
        <v>26139.835300735725</v>
      </c>
      <c r="O23" s="1087">
        <v>32070.223121905725</v>
      </c>
      <c r="P23" s="1090">
        <v>4090.7402517314731</v>
      </c>
      <c r="Q23" s="1098">
        <v>22.886519552502769</v>
      </c>
      <c r="R23" s="1098">
        <v>5930.3878211699994</v>
      </c>
      <c r="S23" s="1099">
        <v>22.687165978444725</v>
      </c>
    </row>
    <row r="24" spans="1:19" s="848" customFormat="1">
      <c r="A24" s="1080" t="s">
        <v>1006</v>
      </c>
      <c r="B24" s="1089">
        <v>10020.960872068636</v>
      </c>
      <c r="C24" s="1083">
        <v>9816.1592780876999</v>
      </c>
      <c r="D24" s="1083">
        <v>9952.8695671039495</v>
      </c>
      <c r="E24" s="1083">
        <v>11056.546845013949</v>
      </c>
      <c r="F24" s="1089">
        <v>-204.80159398093565</v>
      </c>
      <c r="G24" s="1083">
        <v>-2.0437320991021721</v>
      </c>
      <c r="H24" s="1083">
        <v>1103.6772779099992</v>
      </c>
      <c r="I24" s="1102">
        <v>11.089035885267242</v>
      </c>
      <c r="K24" s="1080" t="s">
        <v>1007</v>
      </c>
      <c r="L24" s="1090">
        <v>95943.016990157979</v>
      </c>
      <c r="M24" s="1087">
        <v>109218.3391707777</v>
      </c>
      <c r="N24" s="1087">
        <v>119664.8019044213</v>
      </c>
      <c r="O24" s="1087">
        <v>127090.89760368239</v>
      </c>
      <c r="P24" s="1090">
        <v>13275.322180619725</v>
      </c>
      <c r="Q24" s="1098">
        <v>13.836673680984552</v>
      </c>
      <c r="R24" s="1098">
        <v>7426.0956992610882</v>
      </c>
      <c r="S24" s="1099">
        <v>6.2057477061571209</v>
      </c>
    </row>
    <row r="25" spans="1:19" s="848" customFormat="1">
      <c r="A25" s="1080" t="s">
        <v>1008</v>
      </c>
      <c r="B25" s="1089">
        <v>5925.2364324436376</v>
      </c>
      <c r="C25" s="1083">
        <v>4924.1395677676983</v>
      </c>
      <c r="D25" s="1083">
        <v>5640.7019754739467</v>
      </c>
      <c r="E25" s="1083">
        <v>6549.8307081739495</v>
      </c>
      <c r="F25" s="1089">
        <v>-1001.0968646759393</v>
      </c>
      <c r="G25" s="1083">
        <v>-16.895475414186553</v>
      </c>
      <c r="H25" s="1083">
        <v>909.12873270000273</v>
      </c>
      <c r="I25" s="1084">
        <v>16.117297752175876</v>
      </c>
      <c r="K25" s="1080" t="s">
        <v>1009</v>
      </c>
      <c r="L25" s="1090">
        <v>30101.983563403101</v>
      </c>
      <c r="M25" s="1087">
        <v>34294.123043651598</v>
      </c>
      <c r="N25" s="1087">
        <v>35801.55782196435</v>
      </c>
      <c r="O25" s="1087">
        <v>39770.424422599361</v>
      </c>
      <c r="P25" s="1090">
        <v>4192.1394802484974</v>
      </c>
      <c r="Q25" s="1098">
        <v>13.926455947391947</v>
      </c>
      <c r="R25" s="1098">
        <v>3968.8666006350104</v>
      </c>
      <c r="S25" s="1099">
        <v>11.085737163649622</v>
      </c>
    </row>
    <row r="26" spans="1:19" s="848" customFormat="1">
      <c r="A26" s="1080" t="s">
        <v>1010</v>
      </c>
      <c r="B26" s="1089">
        <v>4095.7244396249994</v>
      </c>
      <c r="C26" s="1083">
        <v>4892.0197103200026</v>
      </c>
      <c r="D26" s="1083">
        <v>4312.167591630001</v>
      </c>
      <c r="E26" s="1083">
        <v>4506.7161368400002</v>
      </c>
      <c r="F26" s="1089">
        <v>796.29527069500318</v>
      </c>
      <c r="G26" s="1083">
        <v>19.442110484559631</v>
      </c>
      <c r="H26" s="1083">
        <v>194.54854520999925</v>
      </c>
      <c r="I26" s="1084">
        <v>4.5116183700193293</v>
      </c>
      <c r="K26" s="1080" t="s">
        <v>1011</v>
      </c>
      <c r="L26" s="1091">
        <v>1280.8726107709999</v>
      </c>
      <c r="M26" s="1092">
        <v>1272.2932838200002</v>
      </c>
      <c r="N26" s="1092">
        <v>1162.6026948499998</v>
      </c>
      <c r="O26" s="1092">
        <v>1266.6206486460003</v>
      </c>
      <c r="P26" s="1087">
        <v>-8.5793269509997572</v>
      </c>
      <c r="Q26" s="1098">
        <v>-0.66980329494558977</v>
      </c>
      <c r="R26" s="1098">
        <v>104.01795379600048</v>
      </c>
      <c r="S26" s="1099">
        <v>8.9469905976281066</v>
      </c>
    </row>
    <row r="27" spans="1:19" s="848" customFormat="1">
      <c r="A27" s="1080" t="s">
        <v>1012</v>
      </c>
      <c r="B27" s="1089">
        <v>1117.4021679950006</v>
      </c>
      <c r="C27" s="1083">
        <v>3117.8228804600008</v>
      </c>
      <c r="D27" s="1083">
        <v>1277.4018440000004</v>
      </c>
      <c r="E27" s="1083">
        <v>1416.7871726759997</v>
      </c>
      <c r="F27" s="1089">
        <v>2000.4207124650002</v>
      </c>
      <c r="G27" s="1083">
        <v>179.02423762560218</v>
      </c>
      <c r="H27" s="1083">
        <v>139.38532867599929</v>
      </c>
      <c r="I27" s="1084">
        <v>10.911627326255781</v>
      </c>
      <c r="K27" s="1073" t="s">
        <v>1013</v>
      </c>
      <c r="L27" s="1077">
        <v>90656.92182198001</v>
      </c>
      <c r="M27" s="1078">
        <v>94094.912204484004</v>
      </c>
      <c r="N27" s="1078">
        <v>107252.81507546373</v>
      </c>
      <c r="O27" s="1078">
        <v>117287.53717648001</v>
      </c>
      <c r="P27" s="1078">
        <v>3437.9903825039946</v>
      </c>
      <c r="Q27" s="1100">
        <v>3.7923087541567564</v>
      </c>
      <c r="R27" s="1100">
        <v>10034.722101016276</v>
      </c>
      <c r="S27" s="1101">
        <v>9.3561386654101195</v>
      </c>
    </row>
    <row r="28" spans="1:19" s="848" customFormat="1">
      <c r="A28" s="1080" t="s">
        <v>1014</v>
      </c>
      <c r="B28" s="1089">
        <v>5965.8482692250063</v>
      </c>
      <c r="C28" s="1083">
        <v>5728.1544259299972</v>
      </c>
      <c r="D28" s="1083">
        <v>5944.7057402490782</v>
      </c>
      <c r="E28" s="1083">
        <v>6244.8800195149997</v>
      </c>
      <c r="F28" s="1089">
        <v>-237.69384329500917</v>
      </c>
      <c r="G28" s="1083">
        <v>-3.984242182644159</v>
      </c>
      <c r="H28" s="1083">
        <v>300.17427926592154</v>
      </c>
      <c r="I28" s="1084">
        <v>5.0494388180321348</v>
      </c>
      <c r="K28" s="1080" t="s">
        <v>1015</v>
      </c>
      <c r="L28" s="1085">
        <v>159.51203882000001</v>
      </c>
      <c r="M28" s="1086">
        <v>170.53473448</v>
      </c>
      <c r="N28" s="1086">
        <v>2160.3991930699999</v>
      </c>
      <c r="O28" s="1086">
        <v>2115.9030343900004</v>
      </c>
      <c r="P28" s="1087">
        <v>11.022695659999982</v>
      </c>
      <c r="Q28" s="1098">
        <v>6.9102594020746286</v>
      </c>
      <c r="R28" s="1098">
        <v>-44.496158679999553</v>
      </c>
      <c r="S28" s="1099">
        <v>-2.0596267033764724</v>
      </c>
    </row>
    <row r="29" spans="1:19" s="848" customFormat="1">
      <c r="A29" s="1080" t="s">
        <v>1016</v>
      </c>
      <c r="B29" s="1089">
        <v>0</v>
      </c>
      <c r="C29" s="1083">
        <v>0</v>
      </c>
      <c r="D29" s="1083">
        <v>0</v>
      </c>
      <c r="E29" s="1083">
        <v>0</v>
      </c>
      <c r="F29" s="1103">
        <v>0</v>
      </c>
      <c r="G29" s="1104"/>
      <c r="H29" s="1104">
        <v>0</v>
      </c>
      <c r="I29" s="1105"/>
      <c r="J29" s="1044"/>
      <c r="K29" s="1106" t="s">
        <v>1017</v>
      </c>
      <c r="L29" s="1090">
        <v>140.63570448999999</v>
      </c>
      <c r="M29" s="1087">
        <v>95.761669869999992</v>
      </c>
      <c r="N29" s="1087">
        <v>131.60030004000001</v>
      </c>
      <c r="O29" s="1087">
        <v>306.89830987999994</v>
      </c>
      <c r="P29" s="1090">
        <v>-44.874034620000003</v>
      </c>
      <c r="Q29" s="1098">
        <v>-31.907995755936081</v>
      </c>
      <c r="R29" s="1098">
        <v>175.29800983999993</v>
      </c>
      <c r="S29" s="1099">
        <v>133.20487095144767</v>
      </c>
    </row>
    <row r="30" spans="1:19" s="848" customFormat="1">
      <c r="A30" s="1080" t="s">
        <v>1018</v>
      </c>
      <c r="B30" s="1089">
        <v>11334.190188690505</v>
      </c>
      <c r="C30" s="1083">
        <v>11651.272626705002</v>
      </c>
      <c r="D30" s="1083">
        <v>13283.049057741999</v>
      </c>
      <c r="E30" s="1083">
        <v>13701.884852533</v>
      </c>
      <c r="F30" s="1089">
        <v>317.0824380144968</v>
      </c>
      <c r="G30" s="1107">
        <v>2.7975747074624562</v>
      </c>
      <c r="H30" s="1107">
        <v>418.83579479100081</v>
      </c>
      <c r="I30" s="1108">
        <v>3.1531600385596952</v>
      </c>
      <c r="K30" s="1080" t="s">
        <v>1019</v>
      </c>
      <c r="L30" s="1090">
        <v>509.33917165999998</v>
      </c>
      <c r="M30" s="1087">
        <v>423.06055297</v>
      </c>
      <c r="N30" s="1087">
        <v>567.73356982999996</v>
      </c>
      <c r="O30" s="1087">
        <v>567.44875997999998</v>
      </c>
      <c r="P30" s="1090">
        <v>-86.278618689999973</v>
      </c>
      <c r="Q30" s="1098">
        <v>-16.939325206189658</v>
      </c>
      <c r="R30" s="1098">
        <v>-0.28480984999998782</v>
      </c>
      <c r="S30" s="1099">
        <v>-5.0166110502373538E-2</v>
      </c>
    </row>
    <row r="31" spans="1:19" s="848" customFormat="1">
      <c r="A31" s="1080" t="s">
        <v>1020</v>
      </c>
      <c r="B31" s="1089">
        <v>9800.9261008491067</v>
      </c>
      <c r="C31" s="1083">
        <v>10450.433866751997</v>
      </c>
      <c r="D31" s="1083">
        <v>11736.549682733475</v>
      </c>
      <c r="E31" s="1083">
        <v>12501.213928030002</v>
      </c>
      <c r="F31" s="1089">
        <v>649.50776590289024</v>
      </c>
      <c r="G31" s="1107">
        <v>6.6270040118618994</v>
      </c>
      <c r="H31" s="1107">
        <v>764.66424529652613</v>
      </c>
      <c r="I31" s="1108">
        <v>6.5152388561135766</v>
      </c>
      <c r="K31" s="1080" t="s">
        <v>1021</v>
      </c>
      <c r="L31" s="1090">
        <v>22735.644327280002</v>
      </c>
      <c r="M31" s="1087">
        <v>25556.657326059998</v>
      </c>
      <c r="N31" s="1087">
        <v>30965.701122430008</v>
      </c>
      <c r="O31" s="1087">
        <v>34994.341156459996</v>
      </c>
      <c r="P31" s="1090">
        <v>2821.0129987799955</v>
      </c>
      <c r="Q31" s="1098">
        <v>12.407886744582488</v>
      </c>
      <c r="R31" s="1098">
        <v>4028.6400340299879</v>
      </c>
      <c r="S31" s="1099">
        <v>13.010007485707606</v>
      </c>
    </row>
    <row r="32" spans="1:19" s="848" customFormat="1">
      <c r="A32" s="1080" t="s">
        <v>1022</v>
      </c>
      <c r="B32" s="1089">
        <v>3367.954711386999</v>
      </c>
      <c r="C32" s="1083">
        <v>3999.9818720950002</v>
      </c>
      <c r="D32" s="1083">
        <v>3889.9394175924995</v>
      </c>
      <c r="E32" s="1083">
        <v>4127.1194080519999</v>
      </c>
      <c r="F32" s="1089">
        <v>632.02716070800125</v>
      </c>
      <c r="G32" s="1107">
        <v>18.765904380220075</v>
      </c>
      <c r="H32" s="1107">
        <v>237.17999045950046</v>
      </c>
      <c r="I32" s="1108">
        <v>6.0972669493730107</v>
      </c>
      <c r="K32" s="1080" t="s">
        <v>1023</v>
      </c>
      <c r="L32" s="1090">
        <v>1972.5385615600001</v>
      </c>
      <c r="M32" s="1087">
        <v>2893.0810318779995</v>
      </c>
      <c r="N32" s="1087">
        <v>3379.172844783744</v>
      </c>
      <c r="O32" s="1087">
        <v>3411.3648036</v>
      </c>
      <c r="P32" s="1090">
        <v>920.54247031799946</v>
      </c>
      <c r="Q32" s="1098">
        <v>46.667907449676427</v>
      </c>
      <c r="R32" s="1098">
        <v>32.191958816255919</v>
      </c>
      <c r="S32" s="1099">
        <v>0.95265795195853908</v>
      </c>
    </row>
    <row r="33" spans="1:19" s="848" customFormat="1">
      <c r="A33" s="1080" t="s">
        <v>1024</v>
      </c>
      <c r="B33" s="1089">
        <v>6010.5915735449998</v>
      </c>
      <c r="C33" s="1083">
        <v>6548.0718658099995</v>
      </c>
      <c r="D33" s="1083">
        <v>6546.3175204399986</v>
      </c>
      <c r="E33" s="1083">
        <v>7164.4250093879991</v>
      </c>
      <c r="F33" s="1089">
        <v>537.48029226499966</v>
      </c>
      <c r="G33" s="1107">
        <v>8.9422195084867173</v>
      </c>
      <c r="H33" s="1107">
        <v>618.10748894800054</v>
      </c>
      <c r="I33" s="1108">
        <v>9.4420639851037276</v>
      </c>
      <c r="K33" s="1080" t="s">
        <v>1025</v>
      </c>
      <c r="L33" s="1090">
        <v>41.797449229999991</v>
      </c>
      <c r="M33" s="1087">
        <v>105.34879883000001</v>
      </c>
      <c r="N33" s="1087">
        <v>40.993670499999993</v>
      </c>
      <c r="O33" s="1087">
        <v>48.179943439999995</v>
      </c>
      <c r="P33" s="1090">
        <v>63.551349600000016</v>
      </c>
      <c r="Q33" s="1098">
        <v>152.04599986543252</v>
      </c>
      <c r="R33" s="1098">
        <v>7.1862729400000021</v>
      </c>
      <c r="S33" s="1099">
        <v>17.530201253874068</v>
      </c>
    </row>
    <row r="34" spans="1:19" s="848" customFormat="1">
      <c r="A34" s="1080" t="s">
        <v>1026</v>
      </c>
      <c r="B34" s="1089">
        <v>0</v>
      </c>
      <c r="C34" s="1083">
        <v>0</v>
      </c>
      <c r="D34" s="1083">
        <v>0</v>
      </c>
      <c r="E34" s="1083">
        <v>0</v>
      </c>
      <c r="F34" s="1103">
        <v>0</v>
      </c>
      <c r="G34" s="1104"/>
      <c r="H34" s="1104">
        <v>0</v>
      </c>
      <c r="I34" s="1105"/>
      <c r="K34" s="1080" t="s">
        <v>1027</v>
      </c>
      <c r="L34" s="1090">
        <v>3313.9280454500017</v>
      </c>
      <c r="M34" s="1087">
        <v>2773.226928770001</v>
      </c>
      <c r="N34" s="1087">
        <v>3323.2612199799996</v>
      </c>
      <c r="O34" s="1087">
        <v>4299.4413808699992</v>
      </c>
      <c r="P34" s="1090">
        <v>-540.70111668000072</v>
      </c>
      <c r="Q34" s="1098">
        <v>-16.316018611882033</v>
      </c>
      <c r="R34" s="1098">
        <v>976.18016088999957</v>
      </c>
      <c r="S34" s="1099">
        <v>29.374162795901871</v>
      </c>
    </row>
    <row r="35" spans="1:19" s="848" customFormat="1">
      <c r="A35" s="1080" t="s">
        <v>1028</v>
      </c>
      <c r="B35" s="1089">
        <v>7156.898515025001</v>
      </c>
      <c r="C35" s="1083">
        <v>8112.5662393100001</v>
      </c>
      <c r="D35" s="1083">
        <v>8346.0753699999987</v>
      </c>
      <c r="E35" s="1083">
        <v>8967.2035922100022</v>
      </c>
      <c r="F35" s="1089">
        <v>955.66772428499917</v>
      </c>
      <c r="G35" s="1083">
        <v>13.353098723961168</v>
      </c>
      <c r="H35" s="1083">
        <v>621.12822221000351</v>
      </c>
      <c r="I35" s="1084">
        <v>7.4421592745573735</v>
      </c>
      <c r="K35" s="1080" t="s">
        <v>1029</v>
      </c>
      <c r="L35" s="1090">
        <v>0</v>
      </c>
      <c r="M35" s="1087">
        <v>0</v>
      </c>
      <c r="N35" s="1087">
        <v>0</v>
      </c>
      <c r="O35" s="1087">
        <v>0</v>
      </c>
      <c r="P35" s="1095">
        <v>0</v>
      </c>
      <c r="Q35" s="1096"/>
      <c r="R35" s="1096">
        <v>0</v>
      </c>
      <c r="S35" s="1097"/>
    </row>
    <row r="36" spans="1:19" s="848" customFormat="1">
      <c r="A36" s="1080" t="s">
        <v>1030</v>
      </c>
      <c r="B36" s="1089">
        <v>1469.9452409685</v>
      </c>
      <c r="C36" s="1083">
        <v>1377.218426445</v>
      </c>
      <c r="D36" s="1083">
        <v>1650.7727841995002</v>
      </c>
      <c r="E36" s="1083">
        <v>1570.727452482</v>
      </c>
      <c r="F36" s="1089">
        <v>-92.726814523500025</v>
      </c>
      <c r="G36" s="1083">
        <v>-6.3081815525594189</v>
      </c>
      <c r="H36" s="1083">
        <v>-80.045331717500176</v>
      </c>
      <c r="I36" s="1084">
        <v>-4.848961194639279</v>
      </c>
      <c r="K36" s="1080" t="s">
        <v>1031</v>
      </c>
      <c r="L36" s="1090">
        <v>3290.2734541200002</v>
      </c>
      <c r="M36" s="1087">
        <v>2769.6781035400004</v>
      </c>
      <c r="N36" s="1087">
        <v>3358.7018524999999</v>
      </c>
      <c r="O36" s="1087">
        <v>1929.0550433999999</v>
      </c>
      <c r="P36" s="1090">
        <v>-520.59535057999983</v>
      </c>
      <c r="Q36" s="1098">
        <v>-15.822251792723277</v>
      </c>
      <c r="R36" s="1098">
        <v>-1429.6468090999999</v>
      </c>
      <c r="S36" s="1099">
        <v>-42.565457485780215</v>
      </c>
    </row>
    <row r="37" spans="1:19" s="848" customFormat="1">
      <c r="A37" s="1080" t="s">
        <v>1032</v>
      </c>
      <c r="B37" s="1089">
        <v>437.643276845</v>
      </c>
      <c r="C37" s="1083">
        <v>735.38234934000002</v>
      </c>
      <c r="D37" s="1083">
        <v>804.17682712000021</v>
      </c>
      <c r="E37" s="1083">
        <v>884.33388525999999</v>
      </c>
      <c r="F37" s="1089">
        <v>297.73907249500002</v>
      </c>
      <c r="G37" s="1083">
        <v>68.032365227091134</v>
      </c>
      <c r="H37" s="1083">
        <v>80.157058139999776</v>
      </c>
      <c r="I37" s="1084">
        <v>9.9675911362761322</v>
      </c>
      <c r="K37" s="1080" t="s">
        <v>1033</v>
      </c>
      <c r="L37" s="1090">
        <v>522.98073640999996</v>
      </c>
      <c r="M37" s="1087">
        <v>925.43702207000001</v>
      </c>
      <c r="N37" s="1087">
        <v>783.9566853</v>
      </c>
      <c r="O37" s="1087">
        <v>542.04511907999995</v>
      </c>
      <c r="P37" s="1090">
        <v>402.45628566000005</v>
      </c>
      <c r="Q37" s="1098">
        <v>76.954323102349861</v>
      </c>
      <c r="R37" s="1098">
        <v>-241.91156622000005</v>
      </c>
      <c r="S37" s="1099">
        <v>-30.85777196063157</v>
      </c>
    </row>
    <row r="38" spans="1:19" s="848" customFormat="1">
      <c r="A38" s="1080" t="s">
        <v>1034</v>
      </c>
      <c r="B38" s="1089">
        <v>590.31735143499998</v>
      </c>
      <c r="C38" s="1083">
        <v>604.08846257000016</v>
      </c>
      <c r="D38" s="1083">
        <v>589.60718425000005</v>
      </c>
      <c r="E38" s="1083">
        <v>563.39930583000012</v>
      </c>
      <c r="F38" s="1089">
        <v>13.771111135000183</v>
      </c>
      <c r="G38" s="1083">
        <v>2.3328318406233608</v>
      </c>
      <c r="H38" s="1083">
        <v>-26.207878419999929</v>
      </c>
      <c r="I38" s="1084">
        <v>-4.4449727072673344</v>
      </c>
      <c r="K38" s="1080" t="s">
        <v>1035</v>
      </c>
      <c r="L38" s="1090">
        <v>42852.561966909998</v>
      </c>
      <c r="M38" s="1087">
        <v>52921.962393985996</v>
      </c>
      <c r="N38" s="1087">
        <v>56501.032569479983</v>
      </c>
      <c r="O38" s="1087">
        <v>61827.746111930013</v>
      </c>
      <c r="P38" s="1090">
        <v>10069.400427075998</v>
      </c>
      <c r="Q38" s="1098">
        <v>23.497779280621341</v>
      </c>
      <c r="R38" s="1098">
        <v>5326.7135424500302</v>
      </c>
      <c r="S38" s="1099">
        <v>9.4276392841134502</v>
      </c>
    </row>
    <row r="39" spans="1:19" s="848" customFormat="1">
      <c r="A39" s="1080" t="s">
        <v>1036</v>
      </c>
      <c r="B39" s="1089">
        <v>1248.7967713549999</v>
      </c>
      <c r="C39" s="1083">
        <v>1475.0773191300002</v>
      </c>
      <c r="D39" s="1083">
        <v>1541.6826397700002</v>
      </c>
      <c r="E39" s="1083">
        <v>1711.1723989575</v>
      </c>
      <c r="F39" s="1089">
        <v>226.28054777500029</v>
      </c>
      <c r="G39" s="1083">
        <v>18.119885714428605</v>
      </c>
      <c r="H39" s="1083">
        <v>169.48975918749989</v>
      </c>
      <c r="I39" s="1084">
        <v>10.993816419492513</v>
      </c>
      <c r="K39" s="1080" t="s">
        <v>1037</v>
      </c>
      <c r="L39" s="1091">
        <v>15117.71036605</v>
      </c>
      <c r="M39" s="1092">
        <v>5460.1636420299983</v>
      </c>
      <c r="N39" s="1092">
        <v>6040.2620475499971</v>
      </c>
      <c r="O39" s="1092">
        <v>7245.1135134500018</v>
      </c>
      <c r="P39" s="1087">
        <v>-9657.5467240200014</v>
      </c>
      <c r="Q39" s="1098">
        <v>-63.882337273163103</v>
      </c>
      <c r="R39" s="1098">
        <v>1204.8514659000048</v>
      </c>
      <c r="S39" s="1099">
        <v>19.947006544007589</v>
      </c>
    </row>
    <row r="40" spans="1:19" s="848" customFormat="1">
      <c r="A40" s="1080" t="s">
        <v>1038</v>
      </c>
      <c r="B40" s="1089">
        <v>10559.028711777501</v>
      </c>
      <c r="C40" s="1083">
        <v>11929.557458870004</v>
      </c>
      <c r="D40" s="1083">
        <v>12615.068088548751</v>
      </c>
      <c r="E40" s="1083">
        <v>13637.567274116249</v>
      </c>
      <c r="F40" s="1089">
        <v>1370.5287470925032</v>
      </c>
      <c r="G40" s="1083">
        <v>12.97968576942897</v>
      </c>
      <c r="H40" s="1083">
        <v>1022.499185567498</v>
      </c>
      <c r="I40" s="1084">
        <v>8.1053798393340841</v>
      </c>
      <c r="K40" s="1073" t="s">
        <v>1039</v>
      </c>
      <c r="L40" s="1077">
        <v>87566.273708082997</v>
      </c>
      <c r="M40" s="1078">
        <v>99132.527374056255</v>
      </c>
      <c r="N40" s="1078">
        <v>107993.85060592178</v>
      </c>
      <c r="O40" s="1078">
        <v>114812.58434502408</v>
      </c>
      <c r="P40" s="1078">
        <v>11566.253665973258</v>
      </c>
      <c r="Q40" s="1100">
        <v>13.208571264013496</v>
      </c>
      <c r="R40" s="1100">
        <v>6818.7337391023029</v>
      </c>
      <c r="S40" s="1101">
        <v>6.3140018629249628</v>
      </c>
    </row>
    <row r="41" spans="1:19" s="848" customFormat="1">
      <c r="A41" s="1080" t="s">
        <v>1040</v>
      </c>
      <c r="B41" s="1089">
        <v>29698.033114945003</v>
      </c>
      <c r="C41" s="1083">
        <v>34172.014775958</v>
      </c>
      <c r="D41" s="1083">
        <v>35459.97253626999</v>
      </c>
      <c r="E41" s="1083">
        <v>36755.418812509997</v>
      </c>
      <c r="F41" s="1089">
        <v>4473.9816610129965</v>
      </c>
      <c r="G41" s="1083">
        <v>15.06490899143602</v>
      </c>
      <c r="H41" s="1083">
        <v>1295.4462762400071</v>
      </c>
      <c r="I41" s="1084">
        <v>3.6532636197475021</v>
      </c>
      <c r="K41" s="1080" t="s">
        <v>1041</v>
      </c>
      <c r="L41" s="1085">
        <v>7491.2787044379993</v>
      </c>
      <c r="M41" s="1086">
        <v>9789.1612070160045</v>
      </c>
      <c r="N41" s="1086">
        <v>11154.811679539996</v>
      </c>
      <c r="O41" s="1086">
        <v>12105.128675736001</v>
      </c>
      <c r="P41" s="1087">
        <v>2297.8825025780052</v>
      </c>
      <c r="Q41" s="1098">
        <v>30.674102422817199</v>
      </c>
      <c r="R41" s="1098">
        <v>950.31699619600477</v>
      </c>
      <c r="S41" s="1099">
        <v>8.5193459423350308</v>
      </c>
    </row>
    <row r="42" spans="1:19" s="848" customFormat="1">
      <c r="A42" s="1080" t="s">
        <v>1042</v>
      </c>
      <c r="B42" s="1089">
        <v>4300.8981861262491</v>
      </c>
      <c r="C42" s="1083">
        <v>4508.3074990040004</v>
      </c>
      <c r="D42" s="1083">
        <v>5652.9988508020997</v>
      </c>
      <c r="E42" s="1083">
        <v>6121.8885063300004</v>
      </c>
      <c r="F42" s="1089">
        <v>207.40931287775129</v>
      </c>
      <c r="G42" s="1083">
        <v>4.8224650736166712</v>
      </c>
      <c r="H42" s="1083">
        <v>468.88965552790069</v>
      </c>
      <c r="I42" s="1084">
        <v>8.294529468396588</v>
      </c>
      <c r="K42" s="1080" t="s">
        <v>1043</v>
      </c>
      <c r="L42" s="1090">
        <v>22990.984896433998</v>
      </c>
      <c r="M42" s="1087">
        <v>26898.158760884002</v>
      </c>
      <c r="N42" s="1087">
        <v>30110.321948470006</v>
      </c>
      <c r="O42" s="1087">
        <v>34362.077876030577</v>
      </c>
      <c r="P42" s="1090">
        <v>3907.1738644500037</v>
      </c>
      <c r="Q42" s="1098">
        <v>16.994373586213886</v>
      </c>
      <c r="R42" s="1098">
        <v>4251.7559275605709</v>
      </c>
      <c r="S42" s="1099">
        <v>14.120592715139052</v>
      </c>
    </row>
    <row r="43" spans="1:19" s="848" customFormat="1">
      <c r="A43" s="1080" t="s">
        <v>1044</v>
      </c>
      <c r="B43" s="1089">
        <v>34474.26013685199</v>
      </c>
      <c r="C43" s="1083">
        <v>46241.827438491993</v>
      </c>
      <c r="D43" s="1083">
        <v>38116.092331713007</v>
      </c>
      <c r="E43" s="1083">
        <v>46156.316700085059</v>
      </c>
      <c r="F43" s="1089">
        <v>11767.567301640003</v>
      </c>
      <c r="G43" s="1083">
        <v>34.134357793108414</v>
      </c>
      <c r="H43" s="1083">
        <v>8040.2243683720517</v>
      </c>
      <c r="I43" s="1084">
        <v>21.094041588524796</v>
      </c>
      <c r="K43" s="1080" t="s">
        <v>1045</v>
      </c>
      <c r="L43" s="1090">
        <v>734.54777678000005</v>
      </c>
      <c r="M43" s="1087">
        <v>771.53543026000023</v>
      </c>
      <c r="N43" s="1087">
        <v>1011.4556164499999</v>
      </c>
      <c r="O43" s="1087">
        <v>1054.0863443799999</v>
      </c>
      <c r="P43" s="1090">
        <v>36.987653480000176</v>
      </c>
      <c r="Q43" s="1098">
        <v>5.035431955446259</v>
      </c>
      <c r="R43" s="1098">
        <v>42.630727930000035</v>
      </c>
      <c r="S43" s="1099">
        <v>4.2147897778871481</v>
      </c>
    </row>
    <row r="44" spans="1:19" s="848" customFormat="1">
      <c r="A44" s="1080" t="s">
        <v>1046</v>
      </c>
      <c r="B44" s="1089">
        <v>3906.360325489999</v>
      </c>
      <c r="C44" s="1083">
        <v>4178.4376494936996</v>
      </c>
      <c r="D44" s="1083">
        <v>3864.3572224248001</v>
      </c>
      <c r="E44" s="1083">
        <v>3930.6574478831994</v>
      </c>
      <c r="F44" s="1089">
        <v>272.0773240037006</v>
      </c>
      <c r="G44" s="1083">
        <v>6.9649827802193904</v>
      </c>
      <c r="H44" s="1083">
        <v>66.300225458399382</v>
      </c>
      <c r="I44" s="1084">
        <v>1.7156857309583151</v>
      </c>
      <c r="K44" s="1080" t="s">
        <v>1047</v>
      </c>
      <c r="L44" s="1090">
        <v>1740.6561667300052</v>
      </c>
      <c r="M44" s="1087">
        <v>2476.7055487300004</v>
      </c>
      <c r="N44" s="1087">
        <v>1863.5778728299995</v>
      </c>
      <c r="O44" s="1087">
        <v>1703.9178150200003</v>
      </c>
      <c r="P44" s="1090">
        <v>736.04938199999515</v>
      </c>
      <c r="Q44" s="1098">
        <v>42.285742357879712</v>
      </c>
      <c r="R44" s="1098">
        <v>-159.66005780999922</v>
      </c>
      <c r="S44" s="1099">
        <v>-8.5673939435405515</v>
      </c>
    </row>
    <row r="45" spans="1:19" s="848" customFormat="1">
      <c r="A45" s="1080" t="s">
        <v>1048</v>
      </c>
      <c r="B45" s="1093">
        <v>28586.908270035001</v>
      </c>
      <c r="C45" s="1094">
        <v>31551.597937297298</v>
      </c>
      <c r="D45" s="1094">
        <v>30541.24179716959</v>
      </c>
      <c r="E45" s="1094">
        <v>31436.272329625997</v>
      </c>
      <c r="F45" s="1083">
        <v>2964.689667262297</v>
      </c>
      <c r="G45" s="1083">
        <v>10.370795048060184</v>
      </c>
      <c r="H45" s="1083">
        <v>895.03053245640695</v>
      </c>
      <c r="I45" s="1084">
        <v>2.9305636568430362</v>
      </c>
      <c r="K45" s="1080" t="s">
        <v>1049</v>
      </c>
      <c r="L45" s="1090">
        <v>15312.859680540003</v>
      </c>
      <c r="M45" s="1087">
        <v>17102.413839849753</v>
      </c>
      <c r="N45" s="1087">
        <v>17695.735656157649</v>
      </c>
      <c r="O45" s="1087">
        <v>19110.129118255001</v>
      </c>
      <c r="P45" s="1090">
        <v>1789.5541593097496</v>
      </c>
      <c r="Q45" s="1098">
        <v>11.686609794929183</v>
      </c>
      <c r="R45" s="1098">
        <v>1414.3934620973523</v>
      </c>
      <c r="S45" s="1099">
        <v>7.9928491789217073</v>
      </c>
    </row>
    <row r="46" spans="1:19" s="1066" customFormat="1">
      <c r="A46" s="1073" t="s">
        <v>1050</v>
      </c>
      <c r="B46" s="1074">
        <v>119562.23078561232</v>
      </c>
      <c r="C46" s="1075">
        <v>139625.70521783677</v>
      </c>
      <c r="D46" s="1075">
        <v>152872.33680894147</v>
      </c>
      <c r="E46" s="1075">
        <v>159997.52726762439</v>
      </c>
      <c r="F46" s="1075">
        <v>20063.474432224451</v>
      </c>
      <c r="G46" s="1075">
        <v>16.780779599370621</v>
      </c>
      <c r="H46" s="1075">
        <v>7125.1904586829187</v>
      </c>
      <c r="I46" s="1076">
        <v>4.6608762627786087</v>
      </c>
      <c r="K46" s="1080" t="s">
        <v>1051</v>
      </c>
      <c r="L46" s="1090">
        <v>21069.005518539998</v>
      </c>
      <c r="M46" s="1087">
        <v>22849.920883806</v>
      </c>
      <c r="N46" s="1087">
        <v>25902.419926873616</v>
      </c>
      <c r="O46" s="1087">
        <v>25289.553586519996</v>
      </c>
      <c r="P46" s="1090">
        <v>1780.9153652660025</v>
      </c>
      <c r="Q46" s="1098">
        <v>8.4527737377013761</v>
      </c>
      <c r="R46" s="1098">
        <v>-612.86634035361931</v>
      </c>
      <c r="S46" s="1099">
        <v>-2.3660582373532364</v>
      </c>
    </row>
    <row r="47" spans="1:19" s="848" customFormat="1">
      <c r="A47" s="1080" t="s">
        <v>1052</v>
      </c>
      <c r="B47" s="1081">
        <v>96118.099476422329</v>
      </c>
      <c r="C47" s="1082">
        <v>113785.60758000179</v>
      </c>
      <c r="D47" s="1082">
        <v>126107.459511857</v>
      </c>
      <c r="E47" s="1082">
        <v>131026.57721191439</v>
      </c>
      <c r="F47" s="1083">
        <v>17667.508103579457</v>
      </c>
      <c r="G47" s="1083">
        <v>18.381041863934563</v>
      </c>
      <c r="H47" s="1083">
        <v>4919.1177000573953</v>
      </c>
      <c r="I47" s="1084">
        <v>3.9007349121919983</v>
      </c>
      <c r="K47" s="1080" t="s">
        <v>1053</v>
      </c>
      <c r="L47" s="1090">
        <v>2713.4745796810003</v>
      </c>
      <c r="M47" s="1087">
        <v>3054.5851429499999</v>
      </c>
      <c r="N47" s="1087">
        <v>2766.5871358700001</v>
      </c>
      <c r="O47" s="1087">
        <v>3202.7330229699992</v>
      </c>
      <c r="P47" s="1090">
        <v>341.11056326899961</v>
      </c>
      <c r="Q47" s="1098">
        <v>12.570987980624496</v>
      </c>
      <c r="R47" s="1098">
        <v>436.14588709999907</v>
      </c>
      <c r="S47" s="1099">
        <v>15.764762347268185</v>
      </c>
    </row>
    <row r="48" spans="1:19" s="848" customFormat="1">
      <c r="A48" s="1080" t="s">
        <v>1054</v>
      </c>
      <c r="B48" s="1089">
        <v>11157.898513100001</v>
      </c>
      <c r="C48" s="1083">
        <v>11621.989505740001</v>
      </c>
      <c r="D48" s="1083">
        <v>11680.472307719998</v>
      </c>
      <c r="E48" s="1083">
        <v>12306.44271450998</v>
      </c>
      <c r="F48" s="1089">
        <v>464.09099263999997</v>
      </c>
      <c r="G48" s="1083">
        <v>4.1593046584455937</v>
      </c>
      <c r="H48" s="1083">
        <v>625.97040678998201</v>
      </c>
      <c r="I48" s="1084">
        <v>5.3591189662446963</v>
      </c>
      <c r="K48" s="1080" t="s">
        <v>1055</v>
      </c>
      <c r="L48" s="1091">
        <v>15513.466384940002</v>
      </c>
      <c r="M48" s="1092">
        <v>16190.046560560495</v>
      </c>
      <c r="N48" s="1092">
        <v>17488.940769730503</v>
      </c>
      <c r="O48" s="1092">
        <v>17984.9579061125</v>
      </c>
      <c r="P48" s="1087">
        <v>676.58017562049281</v>
      </c>
      <c r="Q48" s="1096">
        <v>4.3612443462493733</v>
      </c>
      <c r="R48" s="1098">
        <v>496.01713638199726</v>
      </c>
      <c r="S48" s="1099">
        <v>2.8361759749366491</v>
      </c>
    </row>
    <row r="49" spans="1:19" s="848" customFormat="1">
      <c r="A49" s="1080" t="s">
        <v>1056</v>
      </c>
      <c r="B49" s="1093">
        <v>12286.232796089997</v>
      </c>
      <c r="C49" s="1094">
        <v>14218.108132095002</v>
      </c>
      <c r="D49" s="1094">
        <v>15084.404989364477</v>
      </c>
      <c r="E49" s="1094">
        <v>16664.507341200024</v>
      </c>
      <c r="F49" s="1083">
        <v>1931.875336005005</v>
      </c>
      <c r="G49" s="1083">
        <v>15.723903071573005</v>
      </c>
      <c r="H49" s="1083">
        <v>1580.1023518355469</v>
      </c>
      <c r="I49" s="1084">
        <v>10.475072453634237</v>
      </c>
      <c r="K49" s="1073" t="s">
        <v>1057</v>
      </c>
      <c r="L49" s="1077">
        <v>52557.46850573962</v>
      </c>
      <c r="M49" s="1078">
        <v>54152.422404700228</v>
      </c>
      <c r="N49" s="1078">
        <v>58687.866354016878</v>
      </c>
      <c r="O49" s="1078">
        <v>56402.61063263016</v>
      </c>
      <c r="P49" s="1078">
        <v>1594.9538989606081</v>
      </c>
      <c r="Q49" s="1100">
        <v>3.0346855438564906</v>
      </c>
      <c r="R49" s="1100">
        <v>-2285.2557213867185</v>
      </c>
      <c r="S49" s="1101">
        <v>-3.8939151537757426</v>
      </c>
    </row>
    <row r="50" spans="1:19" s="1066" customFormat="1">
      <c r="A50" s="1073" t="s">
        <v>1058</v>
      </c>
      <c r="B50" s="1074">
        <v>14096.226503636</v>
      </c>
      <c r="C50" s="1075">
        <v>15436.104385512694</v>
      </c>
      <c r="D50" s="1075">
        <v>16208.358571580195</v>
      </c>
      <c r="E50" s="1075">
        <v>16757.138675448201</v>
      </c>
      <c r="F50" s="1075">
        <v>1339.8778818766932</v>
      </c>
      <c r="G50" s="1075">
        <v>9.5052238379617648</v>
      </c>
      <c r="H50" s="1075">
        <v>548.78010386800634</v>
      </c>
      <c r="I50" s="1076">
        <v>3.3857845718581263</v>
      </c>
      <c r="K50" s="1080" t="s">
        <v>1059</v>
      </c>
      <c r="L50" s="1085">
        <v>32043.608311009692</v>
      </c>
      <c r="M50" s="1086">
        <v>31539.004114120016</v>
      </c>
      <c r="N50" s="1086">
        <v>32646.192379403477</v>
      </c>
      <c r="O50" s="1086">
        <v>30225.418611299992</v>
      </c>
      <c r="P50" s="1087">
        <v>-504.60419688967522</v>
      </c>
      <c r="Q50" s="1098">
        <v>-1.5747421201509972</v>
      </c>
      <c r="R50" s="1098">
        <v>-2420.7737681034851</v>
      </c>
      <c r="S50" s="1099">
        <v>-7.4151795099717495</v>
      </c>
    </row>
    <row r="51" spans="1:19" s="848" customFormat="1">
      <c r="A51" s="1080" t="s">
        <v>1060</v>
      </c>
      <c r="B51" s="1081">
        <v>2728.6358402310002</v>
      </c>
      <c r="C51" s="1082">
        <v>3431.2319667215002</v>
      </c>
      <c r="D51" s="1082">
        <v>3481.4254344400001</v>
      </c>
      <c r="E51" s="1082">
        <v>2961.39797692</v>
      </c>
      <c r="F51" s="1083">
        <v>702.59612649049996</v>
      </c>
      <c r="G51" s="1083">
        <v>25.748988418733799</v>
      </c>
      <c r="H51" s="1083">
        <v>-520.0274575200001</v>
      </c>
      <c r="I51" s="1084">
        <v>-14.937199354483615</v>
      </c>
      <c r="K51" s="1080" t="s">
        <v>1061</v>
      </c>
      <c r="L51" s="1090">
        <v>8460.9069704009999</v>
      </c>
      <c r="M51" s="1087">
        <v>8099.2453441390016</v>
      </c>
      <c r="N51" s="1087">
        <v>7280.0603892459239</v>
      </c>
      <c r="O51" s="1087">
        <v>6399.3500706100094</v>
      </c>
      <c r="P51" s="1090">
        <v>-361.66162626199821</v>
      </c>
      <c r="Q51" s="1098">
        <v>-4.2745018651925619</v>
      </c>
      <c r="R51" s="1098">
        <v>-880.71031863591452</v>
      </c>
      <c r="S51" s="1099">
        <v>-12.097568859962978</v>
      </c>
    </row>
    <row r="52" spans="1:19" s="848" customFormat="1">
      <c r="A52" s="1080" t="s">
        <v>1062</v>
      </c>
      <c r="B52" s="1089">
        <v>88</v>
      </c>
      <c r="C52" s="1083">
        <v>82</v>
      </c>
      <c r="D52" s="1083">
        <v>105</v>
      </c>
      <c r="E52" s="1083">
        <v>104.2</v>
      </c>
      <c r="F52" s="1089">
        <v>-6</v>
      </c>
      <c r="G52" s="1083">
        <v>-6.8181818181818175</v>
      </c>
      <c r="H52" s="1083">
        <v>-0.79999999999999716</v>
      </c>
      <c r="I52" s="1084">
        <v>-0.7619047619047592</v>
      </c>
      <c r="K52" s="1080" t="s">
        <v>1063</v>
      </c>
      <c r="L52" s="1090">
        <v>11642.070250589</v>
      </c>
      <c r="M52" s="1087">
        <v>14031.492453510007</v>
      </c>
      <c r="N52" s="1087">
        <v>18336.651318759999</v>
      </c>
      <c r="O52" s="1087">
        <v>19198.726689333995</v>
      </c>
      <c r="P52" s="1090">
        <v>2389.4222029210068</v>
      </c>
      <c r="Q52" s="1098">
        <v>20.524031821575033</v>
      </c>
      <c r="R52" s="1098">
        <v>862.07537057399531</v>
      </c>
      <c r="S52" s="1099">
        <v>4.7013784337602402</v>
      </c>
    </row>
    <row r="53" spans="1:19" s="848" customFormat="1">
      <c r="A53" s="1080" t="s">
        <v>1064</v>
      </c>
      <c r="B53" s="1089">
        <v>908.9005225300001</v>
      </c>
      <c r="C53" s="1083">
        <v>1074.1067838900003</v>
      </c>
      <c r="D53" s="1083">
        <v>1058.8240239400002</v>
      </c>
      <c r="E53" s="1083">
        <v>1003.0340549000007</v>
      </c>
      <c r="F53" s="1089">
        <v>165.20626136000021</v>
      </c>
      <c r="G53" s="1083">
        <v>18.17649536608636</v>
      </c>
      <c r="H53" s="1083">
        <v>-55.789969039999505</v>
      </c>
      <c r="I53" s="1084">
        <v>-5.269050170622207</v>
      </c>
      <c r="K53" s="1080" t="s">
        <v>1065</v>
      </c>
      <c r="L53" s="1091">
        <v>410.88297373892766</v>
      </c>
      <c r="M53" s="1092">
        <v>482.11049293119947</v>
      </c>
      <c r="N53" s="1092">
        <v>424.96226660747988</v>
      </c>
      <c r="O53" s="1092">
        <v>579.11526138616239</v>
      </c>
      <c r="P53" s="1087">
        <v>71.227519192271814</v>
      </c>
      <c r="Q53" s="1098">
        <v>17.335232595334872</v>
      </c>
      <c r="R53" s="1098">
        <v>154.15299477868251</v>
      </c>
      <c r="S53" s="1099">
        <v>36.274513501940461</v>
      </c>
    </row>
    <row r="54" spans="1:19" s="848" customFormat="1">
      <c r="A54" s="1080" t="s">
        <v>1066</v>
      </c>
      <c r="B54" s="1089">
        <v>468.31326961000002</v>
      </c>
      <c r="C54" s="1083">
        <v>449.95561564000002</v>
      </c>
      <c r="D54" s="1083">
        <v>588.85996012999999</v>
      </c>
      <c r="E54" s="1083">
        <v>610.19611335000002</v>
      </c>
      <c r="F54" s="1089">
        <v>-18.357653970000001</v>
      </c>
      <c r="G54" s="1083">
        <v>-3.9199516992733967</v>
      </c>
      <c r="H54" s="1083">
        <v>21.336153220000028</v>
      </c>
      <c r="I54" s="1084">
        <v>3.6232983501356992</v>
      </c>
      <c r="K54" s="1073" t="s">
        <v>1067</v>
      </c>
      <c r="L54" s="1077">
        <v>1181.2053794420999</v>
      </c>
      <c r="M54" s="1078">
        <v>1583.1964671410001</v>
      </c>
      <c r="N54" s="1078">
        <v>1715.20585942</v>
      </c>
      <c r="O54" s="1078">
        <v>1622.1987697900001</v>
      </c>
      <c r="P54" s="1078">
        <v>401.99108769890017</v>
      </c>
      <c r="Q54" s="1100">
        <v>34.032277087052066</v>
      </c>
      <c r="R54" s="1100">
        <v>-93.007089629999882</v>
      </c>
      <c r="S54" s="1101">
        <v>-5.4225030260478704</v>
      </c>
    </row>
    <row r="55" spans="1:19" s="848" customFormat="1">
      <c r="A55" s="1080" t="s">
        <v>1068</v>
      </c>
      <c r="B55" s="1089">
        <v>313.80593700999998</v>
      </c>
      <c r="C55" s="1083">
        <v>304.53962315000001</v>
      </c>
      <c r="D55" s="1083">
        <v>398.30915320000003</v>
      </c>
      <c r="E55" s="1083">
        <v>413.70102913000005</v>
      </c>
      <c r="F55" s="1089">
        <v>-9.2663138599999684</v>
      </c>
      <c r="G55" s="1083">
        <v>-2.9528803528356065</v>
      </c>
      <c r="H55" s="1083">
        <v>15.391875930000026</v>
      </c>
      <c r="I55" s="1084">
        <v>3.864303846984761</v>
      </c>
      <c r="K55" s="1073" t="s">
        <v>1069</v>
      </c>
      <c r="L55" s="1077">
        <v>176637.06983665196</v>
      </c>
      <c r="M55" s="1077">
        <v>201784.24784382115</v>
      </c>
      <c r="N55" s="1077">
        <v>212595.52070235155</v>
      </c>
      <c r="O55" s="1077">
        <v>231906.85238726129</v>
      </c>
      <c r="P55" s="1078">
        <v>25147.17800716919</v>
      </c>
      <c r="Q55" s="1100">
        <v>14.236636754914727</v>
      </c>
      <c r="R55" s="1100">
        <v>19311.331684909732</v>
      </c>
      <c r="S55" s="1101">
        <v>9.0836023360750549</v>
      </c>
    </row>
    <row r="56" spans="1:19" s="848" customFormat="1" ht="13.5" thickBot="1">
      <c r="A56" s="1080" t="s">
        <v>1070</v>
      </c>
      <c r="B56" s="1089">
        <v>1114.9768798520006</v>
      </c>
      <c r="C56" s="1083">
        <v>1463.9464924500003</v>
      </c>
      <c r="D56" s="1083">
        <v>1385.9421205899998</v>
      </c>
      <c r="E56" s="1083">
        <v>1194.1809294300001</v>
      </c>
      <c r="F56" s="1089">
        <v>348.96961259799969</v>
      </c>
      <c r="G56" s="1083">
        <v>31.298372092192718</v>
      </c>
      <c r="H56" s="1083">
        <v>-191.76119115999973</v>
      </c>
      <c r="I56" s="1084">
        <v>-13.836161576384329</v>
      </c>
      <c r="K56" s="1109" t="s">
        <v>1071</v>
      </c>
      <c r="L56" s="1110">
        <v>1133347.9896207498</v>
      </c>
      <c r="M56" s="1110">
        <v>1277159.3715795956</v>
      </c>
      <c r="N56" s="1110">
        <v>1362086.7756197201</v>
      </c>
      <c r="O56" s="1110">
        <v>1458582.772665428</v>
      </c>
      <c r="P56" s="1110">
        <v>143811.28195884568</v>
      </c>
      <c r="Q56" s="1111">
        <v>12.689066665832177</v>
      </c>
      <c r="R56" s="1111">
        <v>96495.997045707831</v>
      </c>
      <c r="S56" s="1112">
        <v>7.0844236044949662</v>
      </c>
    </row>
    <row r="57" spans="1:19" s="848" customFormat="1" ht="13.5" thickTop="1">
      <c r="A57" s="1080" t="s">
        <v>1072</v>
      </c>
      <c r="B57" s="1089">
        <v>3203.1317456060001</v>
      </c>
      <c r="C57" s="1083">
        <v>3138.1411026311971</v>
      </c>
      <c r="D57" s="1083">
        <v>3501.7259398301962</v>
      </c>
      <c r="E57" s="1083">
        <v>3514.9940506421985</v>
      </c>
      <c r="F57" s="1089">
        <v>-64.990642974802995</v>
      </c>
      <c r="G57" s="1083">
        <v>-2.0289718980168714</v>
      </c>
      <c r="H57" s="1083">
        <v>13.268110812002305</v>
      </c>
      <c r="I57" s="1084">
        <v>0.37890203402513262</v>
      </c>
      <c r="K57" s="1113" t="s">
        <v>967</v>
      </c>
    </row>
    <row r="58" spans="1:19" s="848" customFormat="1">
      <c r="A58" s="1080" t="s">
        <v>1073</v>
      </c>
      <c r="B58" s="1089">
        <v>1949.2470419510007</v>
      </c>
      <c r="C58" s="1083">
        <v>2457.5960166500008</v>
      </c>
      <c r="D58" s="1083">
        <v>2301.5686457199995</v>
      </c>
      <c r="E58" s="1083">
        <v>2867.9307015600002</v>
      </c>
      <c r="F58" s="1089">
        <v>508.34897469900011</v>
      </c>
      <c r="G58" s="1083">
        <v>26.07924823064981</v>
      </c>
      <c r="H58" s="1083">
        <v>566.36205584000072</v>
      </c>
      <c r="I58" s="1084">
        <v>24.607654301044136</v>
      </c>
    </row>
    <row r="59" spans="1:19" s="848" customFormat="1">
      <c r="A59" s="1080" t="s">
        <v>1074</v>
      </c>
      <c r="B59" s="1089">
        <v>714.27480826999965</v>
      </c>
      <c r="C59" s="1083">
        <v>683.78527808999991</v>
      </c>
      <c r="D59" s="1083">
        <v>670.02099745999976</v>
      </c>
      <c r="E59" s="1083">
        <v>1576.9722527299996</v>
      </c>
      <c r="F59" s="1089">
        <v>-30.489530179999747</v>
      </c>
      <c r="G59" s="1083">
        <v>-4.2685993999769547</v>
      </c>
      <c r="H59" s="1083">
        <v>906.95125526999982</v>
      </c>
      <c r="I59" s="1084">
        <v>135.3616168311419</v>
      </c>
    </row>
    <row r="60" spans="1:19" s="848" customFormat="1">
      <c r="A60" s="1080" t="s">
        <v>1075</v>
      </c>
      <c r="B60" s="1089">
        <v>1983.9818520809999</v>
      </c>
      <c r="C60" s="1083">
        <v>1609.1545725599999</v>
      </c>
      <c r="D60" s="1083">
        <v>1998.9845559299993</v>
      </c>
      <c r="E60" s="1083">
        <v>1798.7048667499998</v>
      </c>
      <c r="F60" s="1089">
        <v>-374.82727952100004</v>
      </c>
      <c r="G60" s="1083">
        <v>-18.892676822010415</v>
      </c>
      <c r="H60" s="1083">
        <v>-200.27968917999942</v>
      </c>
      <c r="I60" s="1084">
        <v>-10.019071362300853</v>
      </c>
    </row>
    <row r="61" spans="1:19" s="848" customFormat="1">
      <c r="A61" s="1080" t="s">
        <v>1076</v>
      </c>
      <c r="B61" s="1089">
        <v>553.73597235100021</v>
      </c>
      <c r="C61" s="1083">
        <v>616.42424249999999</v>
      </c>
      <c r="D61" s="1083">
        <v>611.52664983</v>
      </c>
      <c r="E61" s="1083">
        <v>602.87918690600009</v>
      </c>
      <c r="F61" s="1089">
        <v>62.688270148999777</v>
      </c>
      <c r="G61" s="1083">
        <v>11.320967623404311</v>
      </c>
      <c r="H61" s="1083">
        <v>-8.6474629239999103</v>
      </c>
      <c r="I61" s="1084">
        <v>-1.4140778535823162</v>
      </c>
    </row>
    <row r="62" spans="1:19" s="848" customFormat="1">
      <c r="A62" s="1080" t="s">
        <v>1077</v>
      </c>
      <c r="B62" s="1089">
        <v>66.699491021</v>
      </c>
      <c r="C62" s="1083">
        <v>85.052770129999999</v>
      </c>
      <c r="D62" s="1083">
        <v>101.79091411</v>
      </c>
      <c r="E62" s="1083">
        <v>95.251630129999995</v>
      </c>
      <c r="F62" s="1089">
        <v>18.353279108999999</v>
      </c>
      <c r="G62" s="1083">
        <v>27.516370557043025</v>
      </c>
      <c r="H62" s="1083">
        <v>-6.5392839800000075</v>
      </c>
      <c r="I62" s="1084">
        <v>-6.4242315114032209</v>
      </c>
    </row>
    <row r="63" spans="1:19" s="848" customFormat="1" ht="13.5" thickBot="1">
      <c r="A63" s="1114" t="s">
        <v>1078</v>
      </c>
      <c r="B63" s="1115">
        <v>2.5243661310000003</v>
      </c>
      <c r="C63" s="1115">
        <v>40.169921099999996</v>
      </c>
      <c r="D63" s="1115">
        <v>4.4153975499999945</v>
      </c>
      <c r="E63" s="1115">
        <v>13.720502619999994</v>
      </c>
      <c r="F63" s="1115">
        <v>37.645554968999996</v>
      </c>
      <c r="G63" s="1115">
        <v>1491.2874367430654</v>
      </c>
      <c r="H63" s="1115">
        <v>9.3051050699999998</v>
      </c>
      <c r="I63" s="1116">
        <v>210.74218039551189</v>
      </c>
    </row>
    <row r="64" spans="1:19" ht="13.5" thickTop="1">
      <c r="A64" s="1113" t="s">
        <v>967</v>
      </c>
      <c r="B64" s="974"/>
      <c r="C64" s="974"/>
      <c r="D64" s="974"/>
      <c r="E64" s="974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7" top="0.75" bottom="0.75" header="0.3" footer="0.3"/>
  <pageSetup scale="4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workbookViewId="0">
      <selection sqref="A1:I1"/>
    </sheetView>
  </sheetViews>
  <sheetFormatPr defaultRowHeight="12.75"/>
  <cols>
    <col min="1" max="1" width="34.42578125" style="750" bestFit="1" customWidth="1"/>
    <col min="2" max="2" width="12.5703125" style="750" bestFit="1" customWidth="1"/>
    <col min="3" max="4" width="9.42578125" style="750" bestFit="1" customWidth="1"/>
    <col min="5" max="6" width="9.140625" style="750"/>
    <col min="7" max="7" width="7.28515625" style="750" bestFit="1" customWidth="1"/>
    <col min="8" max="8" width="9.5703125" style="750" customWidth="1"/>
    <col min="9" max="9" width="7.28515625" style="750" bestFit="1" customWidth="1"/>
    <col min="10" max="16384" width="9.140625" style="750"/>
  </cols>
  <sheetData>
    <row r="1" spans="1:10">
      <c r="A1" s="1800" t="s">
        <v>945</v>
      </c>
      <c r="B1" s="1800"/>
      <c r="C1" s="1800"/>
      <c r="D1" s="1800"/>
      <c r="E1" s="1800"/>
      <c r="F1" s="1800"/>
      <c r="G1" s="1800"/>
      <c r="H1" s="1800"/>
      <c r="I1" s="1800"/>
    </row>
    <row r="2" spans="1:10" ht="15.75">
      <c r="A2" s="1801" t="s">
        <v>36</v>
      </c>
      <c r="B2" s="1801"/>
      <c r="C2" s="1801"/>
      <c r="D2" s="1801"/>
      <c r="E2" s="1801"/>
      <c r="F2" s="1801"/>
      <c r="G2" s="1801"/>
      <c r="H2" s="1801"/>
      <c r="I2" s="1801"/>
    </row>
    <row r="3" spans="1:10" ht="13.5" thickBot="1">
      <c r="A3" s="1066"/>
      <c r="B3" s="1066"/>
      <c r="C3" s="1066"/>
      <c r="D3" s="1066"/>
      <c r="E3" s="1066"/>
      <c r="F3" s="1066"/>
      <c r="G3" s="1066"/>
      <c r="H3" s="1802" t="s">
        <v>55</v>
      </c>
      <c r="I3" s="1802"/>
    </row>
    <row r="4" spans="1:10" ht="13.5" customHeight="1" thickTop="1">
      <c r="A4" s="1067"/>
      <c r="B4" s="1027">
        <f>'Sect credit'!B4</f>
        <v>2014</v>
      </c>
      <c r="C4" s="1028">
        <f>'Sect credit'!C4</f>
        <v>2015</v>
      </c>
      <c r="D4" s="1029">
        <f>'Sect credit'!D4</f>
        <v>2015</v>
      </c>
      <c r="E4" s="1029">
        <f>'Sect credit'!E4</f>
        <v>2016</v>
      </c>
      <c r="F4" s="1794" t="str">
        <f>'Sect credit'!F4</f>
        <v xml:space="preserve">Changes during seven months </v>
      </c>
      <c r="G4" s="1795"/>
      <c r="H4" s="1795"/>
      <c r="I4" s="1796"/>
    </row>
    <row r="5" spans="1:10">
      <c r="A5" s="1068" t="s">
        <v>864</v>
      </c>
      <c r="B5" s="1031" t="str">
        <f>'Sect credit'!B5</f>
        <v xml:space="preserve">Jul </v>
      </c>
      <c r="C5" s="1031" t="str">
        <f>'Sect credit'!C5</f>
        <v>Feb</v>
      </c>
      <c r="D5" s="1032" t="str">
        <f>'Sect credit'!D5</f>
        <v>Jul (p)</v>
      </c>
      <c r="E5" s="1032" t="str">
        <f>'Sect credit'!E5</f>
        <v>Feb(e)</v>
      </c>
      <c r="F5" s="1797" t="str">
        <f>'Sect credit'!F5:G5</f>
        <v>2014/15</v>
      </c>
      <c r="G5" s="1798"/>
      <c r="H5" s="1797" t="str">
        <f>'Sect credit'!H5:I5</f>
        <v>2015/16</v>
      </c>
      <c r="I5" s="1799"/>
    </row>
    <row r="6" spans="1:10">
      <c r="A6" s="1069"/>
      <c r="B6" s="1071"/>
      <c r="C6" s="1071"/>
      <c r="D6" s="1071"/>
      <c r="E6" s="1071"/>
      <c r="F6" s="1071" t="s">
        <v>79</v>
      </c>
      <c r="G6" s="1071" t="s">
        <v>829</v>
      </c>
      <c r="H6" s="1071" t="s">
        <v>79</v>
      </c>
      <c r="I6" s="1072" t="s">
        <v>829</v>
      </c>
    </row>
    <row r="7" spans="1:10" s="1066" customFormat="1">
      <c r="A7" s="1073" t="s">
        <v>1080</v>
      </c>
      <c r="B7" s="1117">
        <v>31131.010655409995</v>
      </c>
      <c r="C7" s="1117">
        <v>30343.479256750012</v>
      </c>
      <c r="D7" s="1117">
        <v>31372.375535628995</v>
      </c>
      <c r="E7" s="1117">
        <v>29269.846761689998</v>
      </c>
      <c r="F7" s="1117">
        <v>-787.5313986599831</v>
      </c>
      <c r="G7" s="1117">
        <v>-2.5297328357796975</v>
      </c>
      <c r="H7" s="1117">
        <v>-2102.5287739389969</v>
      </c>
      <c r="I7" s="1118">
        <v>-6.7018475268192423</v>
      </c>
    </row>
    <row r="8" spans="1:10" s="1066" customFormat="1">
      <c r="A8" s="1073" t="s">
        <v>1081</v>
      </c>
      <c r="B8" s="1117">
        <v>998.18096817000014</v>
      </c>
      <c r="C8" s="1117">
        <v>914.59126082000023</v>
      </c>
      <c r="D8" s="1117">
        <v>784.73157558000014</v>
      </c>
      <c r="E8" s="1117">
        <v>845.9224415000001</v>
      </c>
      <c r="F8" s="1117">
        <v>-83.589707349999912</v>
      </c>
      <c r="G8" s="1117">
        <v>-8.3742036780412512</v>
      </c>
      <c r="H8" s="1117">
        <v>61.190865919999965</v>
      </c>
      <c r="I8" s="1118">
        <v>7.7976811210602053</v>
      </c>
    </row>
    <row r="9" spans="1:10" s="1066" customFormat="1">
      <c r="A9" s="1073" t="s">
        <v>1082</v>
      </c>
      <c r="B9" s="1117">
        <v>14016.878224209997</v>
      </c>
      <c r="C9" s="1117">
        <v>15755.042171789997</v>
      </c>
      <c r="D9" s="1117">
        <v>18762.58201681</v>
      </c>
      <c r="E9" s="1117">
        <v>21389.531206889995</v>
      </c>
      <c r="F9" s="1117">
        <v>1738.1639475800002</v>
      </c>
      <c r="G9" s="1117">
        <v>12.400506873048506</v>
      </c>
      <c r="H9" s="1117">
        <v>2626.9491900799949</v>
      </c>
      <c r="I9" s="1118">
        <v>14.001000436541339</v>
      </c>
    </row>
    <row r="10" spans="1:10" s="1066" customFormat="1">
      <c r="A10" s="1073" t="s">
        <v>1083</v>
      </c>
      <c r="B10" s="1117">
        <v>10941.39531124</v>
      </c>
      <c r="C10" s="1117">
        <v>10601.689275579003</v>
      </c>
      <c r="D10" s="1117">
        <v>9911.1850882694434</v>
      </c>
      <c r="E10" s="1117">
        <v>9402.5223604500115</v>
      </c>
      <c r="F10" s="1117">
        <v>-339.70603566099635</v>
      </c>
      <c r="G10" s="1117">
        <v>-3.1047780104610543</v>
      </c>
      <c r="H10" s="1117">
        <v>-508.66272781943189</v>
      </c>
      <c r="I10" s="1118">
        <v>-5.1322089466522884</v>
      </c>
    </row>
    <row r="11" spans="1:10">
      <c r="A11" s="1080" t="s">
        <v>1084</v>
      </c>
      <c r="B11" s="1119">
        <v>10060.285384929999</v>
      </c>
      <c r="C11" s="1119">
        <v>9689.174388579002</v>
      </c>
      <c r="D11" s="1119">
        <v>9012.1673873894433</v>
      </c>
      <c r="E11" s="1119">
        <v>8265.3461777200118</v>
      </c>
      <c r="F11" s="1119">
        <v>-371.11099635099708</v>
      </c>
      <c r="G11" s="1119">
        <v>-3.6888714599181256</v>
      </c>
      <c r="H11" s="1119">
        <v>-746.82120966943148</v>
      </c>
      <c r="I11" s="1120">
        <v>-8.2868102373957733</v>
      </c>
      <c r="J11" s="1066"/>
    </row>
    <row r="12" spans="1:10">
      <c r="A12" s="1080" t="s">
        <v>1085</v>
      </c>
      <c r="B12" s="1119">
        <v>881.10992631000011</v>
      </c>
      <c r="C12" s="1119">
        <v>912.51488700000004</v>
      </c>
      <c r="D12" s="1119">
        <v>899.01770087999989</v>
      </c>
      <c r="E12" s="1119">
        <v>1137.1761827299999</v>
      </c>
      <c r="F12" s="1119">
        <v>31.404960689999939</v>
      </c>
      <c r="G12" s="1119">
        <v>3.5642500160588093</v>
      </c>
      <c r="H12" s="1119">
        <v>238.15848185000004</v>
      </c>
      <c r="I12" s="1120">
        <v>26.490966931672155</v>
      </c>
      <c r="J12" s="1066"/>
    </row>
    <row r="13" spans="1:10" s="1066" customFormat="1">
      <c r="A13" s="1073" t="s">
        <v>1086</v>
      </c>
      <c r="B13" s="1117">
        <v>936454.85550959921</v>
      </c>
      <c r="C13" s="1117">
        <v>1061388.7575727673</v>
      </c>
      <c r="D13" s="1117">
        <v>1132441.7169778894</v>
      </c>
      <c r="E13" s="1117">
        <v>1218098.9497672291</v>
      </c>
      <c r="F13" s="1117">
        <v>124933.90206316812</v>
      </c>
      <c r="G13" s="1117">
        <v>13.34115588467761</v>
      </c>
      <c r="H13" s="1117">
        <v>85657.232789339731</v>
      </c>
      <c r="I13" s="1118">
        <v>7.5639418351639689</v>
      </c>
    </row>
    <row r="14" spans="1:10">
      <c r="A14" s="1080" t="s">
        <v>1087</v>
      </c>
      <c r="B14" s="1119">
        <v>785736.4798745038</v>
      </c>
      <c r="C14" s="1119">
        <v>891079.57734719117</v>
      </c>
      <c r="D14" s="1119">
        <v>957843.18075650383</v>
      </c>
      <c r="E14" s="1119">
        <v>1029055.6804649513</v>
      </c>
      <c r="F14" s="1119">
        <v>105343.09747268737</v>
      </c>
      <c r="G14" s="1119">
        <v>13.40692460779122</v>
      </c>
      <c r="H14" s="1119">
        <v>71212.499708447489</v>
      </c>
      <c r="I14" s="1120">
        <v>7.4346720986418573</v>
      </c>
      <c r="J14" s="1066"/>
    </row>
    <row r="15" spans="1:10">
      <c r="A15" s="1080" t="s">
        <v>1088</v>
      </c>
      <c r="B15" s="1119">
        <v>667193.74691028346</v>
      </c>
      <c r="C15" s="1119">
        <v>754902.52524977294</v>
      </c>
      <c r="D15" s="1119">
        <v>811773.974706145</v>
      </c>
      <c r="E15" s="1119">
        <v>871630.38575092796</v>
      </c>
      <c r="F15" s="1119">
        <v>87708.77833948948</v>
      </c>
      <c r="G15" s="1119">
        <v>13.145923316227295</v>
      </c>
      <c r="H15" s="1119">
        <v>59856.411044782959</v>
      </c>
      <c r="I15" s="1120">
        <v>7.3735316615010289</v>
      </c>
      <c r="J15" s="1066"/>
    </row>
    <row r="16" spans="1:10">
      <c r="A16" s="1080" t="s">
        <v>1089</v>
      </c>
      <c r="B16" s="1119">
        <v>24901.349827788799</v>
      </c>
      <c r="C16" s="1119">
        <v>28169.352449556798</v>
      </c>
      <c r="D16" s="1119">
        <v>29897.539750808795</v>
      </c>
      <c r="E16" s="1119">
        <v>34094.799789425546</v>
      </c>
      <c r="F16" s="1119">
        <v>3268.0026217679988</v>
      </c>
      <c r="G16" s="1119">
        <v>13.123797080755251</v>
      </c>
      <c r="H16" s="1119">
        <v>4197.2600386167505</v>
      </c>
      <c r="I16" s="1120">
        <v>14.038814141900104</v>
      </c>
      <c r="J16" s="1066"/>
    </row>
    <row r="17" spans="1:10">
      <c r="A17" s="1080" t="s">
        <v>1090</v>
      </c>
      <c r="B17" s="1119">
        <v>704.64358072000005</v>
      </c>
      <c r="C17" s="1119">
        <v>633.00611990999994</v>
      </c>
      <c r="D17" s="1119">
        <v>897.60511292000024</v>
      </c>
      <c r="E17" s="1119">
        <v>954.61882661000004</v>
      </c>
      <c r="F17" s="1119">
        <v>-71.637460810000107</v>
      </c>
      <c r="G17" s="1119">
        <v>-10.166481717863865</v>
      </c>
      <c r="H17" s="1119">
        <v>57.013713689999804</v>
      </c>
      <c r="I17" s="1120">
        <v>6.35175901622579</v>
      </c>
      <c r="J17" s="1066"/>
    </row>
    <row r="18" spans="1:10">
      <c r="A18" s="1080" t="s">
        <v>1091</v>
      </c>
      <c r="B18" s="1119">
        <v>65732.295862247905</v>
      </c>
      <c r="C18" s="1119">
        <v>76163.1200591448</v>
      </c>
      <c r="D18" s="1119">
        <v>84902.036607182032</v>
      </c>
      <c r="E18" s="1119">
        <v>94338.179921990435</v>
      </c>
      <c r="F18" s="1119">
        <v>10430.824196896894</v>
      </c>
      <c r="G18" s="1119">
        <v>15.868644263934254</v>
      </c>
      <c r="H18" s="1119">
        <v>9436.1433148084034</v>
      </c>
      <c r="I18" s="1120">
        <v>11.114154255765145</v>
      </c>
      <c r="J18" s="1066"/>
    </row>
    <row r="19" spans="1:10">
      <c r="A19" s="1080" t="s">
        <v>1092</v>
      </c>
      <c r="B19" s="1119">
        <v>27204.443693463501</v>
      </c>
      <c r="C19" s="1119">
        <v>31211.573468806499</v>
      </c>
      <c r="D19" s="1119">
        <v>30372.024579448011</v>
      </c>
      <c r="E19" s="1119">
        <v>28037.696175997502</v>
      </c>
      <c r="F19" s="1119">
        <v>4007.1297753429972</v>
      </c>
      <c r="G19" s="1119">
        <v>14.729688357148074</v>
      </c>
      <c r="H19" s="1119">
        <v>-2334.3284034505086</v>
      </c>
      <c r="I19" s="1120">
        <v>-7.6857846514127024</v>
      </c>
      <c r="J19" s="1066"/>
    </row>
    <row r="20" spans="1:10">
      <c r="A20" s="1080" t="s">
        <v>1093</v>
      </c>
      <c r="B20" s="1119">
        <v>150718.37563509549</v>
      </c>
      <c r="C20" s="1119">
        <v>170309.18022557627</v>
      </c>
      <c r="D20" s="1119">
        <v>174598.53622138541</v>
      </c>
      <c r="E20" s="1119">
        <v>189043.26930227788</v>
      </c>
      <c r="F20" s="1119">
        <v>19590.80459048078</v>
      </c>
      <c r="G20" s="1119">
        <v>12.998285383536848</v>
      </c>
      <c r="H20" s="1119">
        <v>14444.733080892474</v>
      </c>
      <c r="I20" s="1120">
        <v>8.2731123602187644</v>
      </c>
      <c r="J20" s="1066"/>
    </row>
    <row r="21" spans="1:10">
      <c r="A21" s="1080" t="s">
        <v>1094</v>
      </c>
      <c r="B21" s="1119">
        <v>9319.8219961920022</v>
      </c>
      <c r="C21" s="1119">
        <v>11930.895818140003</v>
      </c>
      <c r="D21" s="1119">
        <v>14736.283729769999</v>
      </c>
      <c r="E21" s="1119">
        <v>13794.604177767495</v>
      </c>
      <c r="F21" s="1119">
        <v>2611.0738219480008</v>
      </c>
      <c r="G21" s="1119">
        <v>28.016348627847858</v>
      </c>
      <c r="H21" s="1119">
        <v>-941.67955200250435</v>
      </c>
      <c r="I21" s="1120">
        <v>-6.3902105121669095</v>
      </c>
      <c r="J21" s="1066"/>
    </row>
    <row r="22" spans="1:10">
      <c r="A22" s="1080" t="s">
        <v>1095</v>
      </c>
      <c r="B22" s="1119">
        <v>4510.362767390001</v>
      </c>
      <c r="C22" s="1119">
        <v>5340.5596836300001</v>
      </c>
      <c r="D22" s="1119">
        <v>6347.3665649200002</v>
      </c>
      <c r="E22" s="1119">
        <v>5734.9443722800015</v>
      </c>
      <c r="F22" s="1119">
        <v>830.19691623999915</v>
      </c>
      <c r="G22" s="1119">
        <v>18.406433341511615</v>
      </c>
      <c r="H22" s="1119">
        <v>-612.42219263999868</v>
      </c>
      <c r="I22" s="1120">
        <v>-9.6484453257304104</v>
      </c>
      <c r="J22" s="1066"/>
    </row>
    <row r="23" spans="1:10">
      <c r="A23" s="1080" t="s">
        <v>1096</v>
      </c>
      <c r="B23" s="1119">
        <v>148.73102008999993</v>
      </c>
      <c r="C23" s="1119">
        <v>418.95938885999993</v>
      </c>
      <c r="D23" s="1119">
        <v>390.41168038000001</v>
      </c>
      <c r="E23" s="1119">
        <v>469.34115659999998</v>
      </c>
      <c r="F23" s="1119">
        <v>270.22836876999997</v>
      </c>
      <c r="G23" s="1119">
        <v>181.68931310124796</v>
      </c>
      <c r="H23" s="1119">
        <v>78.92947621999997</v>
      </c>
      <c r="I23" s="1120">
        <v>20.21698637273747</v>
      </c>
      <c r="J23" s="1066"/>
    </row>
    <row r="24" spans="1:10">
      <c r="A24" s="1080" t="s">
        <v>1097</v>
      </c>
      <c r="B24" s="1119">
        <v>4660.7282087120002</v>
      </c>
      <c r="C24" s="1119">
        <v>6171.3767456500009</v>
      </c>
      <c r="D24" s="1119">
        <v>7998.5054844700007</v>
      </c>
      <c r="E24" s="1119">
        <v>7590.3186488874935</v>
      </c>
      <c r="F24" s="1119">
        <v>1510.6485369380007</v>
      </c>
      <c r="G24" s="1119">
        <v>32.412285576194769</v>
      </c>
      <c r="H24" s="1119">
        <v>-408.18683558250723</v>
      </c>
      <c r="I24" s="1120">
        <v>-5.1032888128294456</v>
      </c>
      <c r="J24" s="1066"/>
    </row>
    <row r="25" spans="1:10">
      <c r="A25" s="1080" t="s">
        <v>1098</v>
      </c>
      <c r="B25" s="1119">
        <v>141398.55363890348</v>
      </c>
      <c r="C25" s="1119">
        <v>158378.28440743627</v>
      </c>
      <c r="D25" s="1119">
        <v>159862.25249161539</v>
      </c>
      <c r="E25" s="1119">
        <v>175248.66512451039</v>
      </c>
      <c r="F25" s="1119">
        <v>16979.730768532783</v>
      </c>
      <c r="G25" s="1119">
        <v>12.008418991254159</v>
      </c>
      <c r="H25" s="1119">
        <v>15386.412632894993</v>
      </c>
      <c r="I25" s="1120">
        <v>9.6247940918397816</v>
      </c>
      <c r="J25" s="1066"/>
    </row>
    <row r="26" spans="1:10">
      <c r="A26" s="1080" t="s">
        <v>1099</v>
      </c>
      <c r="B26" s="1119">
        <v>16692.426604757002</v>
      </c>
      <c r="C26" s="1119">
        <v>19665.484355881999</v>
      </c>
      <c r="D26" s="1119">
        <v>17614.07052342538</v>
      </c>
      <c r="E26" s="1119">
        <v>20665.845795275385</v>
      </c>
      <c r="F26" s="1119">
        <v>2973.0577511249976</v>
      </c>
      <c r="G26" s="1119">
        <v>17.810818172342522</v>
      </c>
      <c r="H26" s="1119">
        <v>3051.7752718500051</v>
      </c>
      <c r="I26" s="1120">
        <v>17.325780930599631</v>
      </c>
      <c r="J26" s="1066"/>
    </row>
    <row r="27" spans="1:10">
      <c r="A27" s="1080" t="s">
        <v>1100</v>
      </c>
      <c r="B27" s="1119">
        <v>3407.8394816700002</v>
      </c>
      <c r="C27" s="1119">
        <v>3862.6451134200006</v>
      </c>
      <c r="D27" s="1119">
        <v>3638.109822330001</v>
      </c>
      <c r="E27" s="1119">
        <v>3117.001397139999</v>
      </c>
      <c r="F27" s="1119">
        <v>454.80563175000043</v>
      </c>
      <c r="G27" s="1119">
        <v>13.345864269614143</v>
      </c>
      <c r="H27" s="1119">
        <v>-521.10842519000198</v>
      </c>
      <c r="I27" s="1120">
        <v>-14.323603481993347</v>
      </c>
      <c r="J27" s="1066"/>
    </row>
    <row r="28" spans="1:10">
      <c r="A28" s="1080" t="s">
        <v>1101</v>
      </c>
      <c r="B28" s="1119">
        <v>121298.28755247648</v>
      </c>
      <c r="C28" s="1119">
        <v>134850.15493813428</v>
      </c>
      <c r="D28" s="1119">
        <v>138610.07214586</v>
      </c>
      <c r="E28" s="1119">
        <v>151465.81793209497</v>
      </c>
      <c r="F28" s="1119">
        <v>13551.867385657795</v>
      </c>
      <c r="G28" s="1119">
        <v>11.17234848001868</v>
      </c>
      <c r="H28" s="1119">
        <v>12855.745786234969</v>
      </c>
      <c r="I28" s="1120">
        <v>9.274755858078489</v>
      </c>
    </row>
    <row r="29" spans="1:10">
      <c r="A29" s="1080" t="s">
        <v>1102</v>
      </c>
      <c r="B29" s="1119">
        <v>5152.6001284949998</v>
      </c>
      <c r="C29" s="1119">
        <v>5556.9061410975009</v>
      </c>
      <c r="D29" s="1119">
        <v>6111.5645975400021</v>
      </c>
      <c r="E29" s="1119">
        <v>5628.4373992500014</v>
      </c>
      <c r="F29" s="1119">
        <v>404.30601260250114</v>
      </c>
      <c r="G29" s="1119">
        <v>7.8466405799006393</v>
      </c>
      <c r="H29" s="1119">
        <v>-483.12719829000071</v>
      </c>
      <c r="I29" s="1120">
        <v>-7.9051311751571234</v>
      </c>
    </row>
    <row r="30" spans="1:10">
      <c r="A30" s="1080" t="s">
        <v>1103</v>
      </c>
      <c r="B30" s="1119">
        <v>2598.1558661500007</v>
      </c>
      <c r="C30" s="1119">
        <v>3093.4614117199999</v>
      </c>
      <c r="D30" s="1119">
        <v>4633.8310043600013</v>
      </c>
      <c r="E30" s="1119">
        <v>4996.6570300400008</v>
      </c>
      <c r="F30" s="1119">
        <v>495.30554556999914</v>
      </c>
      <c r="G30" s="1119">
        <v>19.063734859908646</v>
      </c>
      <c r="H30" s="1119">
        <v>362.82602567999947</v>
      </c>
      <c r="I30" s="1120">
        <v>7.8299365112498522</v>
      </c>
    </row>
    <row r="31" spans="1:10">
      <c r="A31" s="1080" t="s">
        <v>1104</v>
      </c>
      <c r="B31" s="1119">
        <v>113547.53155783148</v>
      </c>
      <c r="C31" s="1119">
        <v>126199.78738531677</v>
      </c>
      <c r="D31" s="1119">
        <v>127864.67654396</v>
      </c>
      <c r="E31" s="1119">
        <v>140840.72350280496</v>
      </c>
      <c r="F31" s="1119">
        <v>12652.255827485293</v>
      </c>
      <c r="G31" s="1119">
        <v>11.142695621737323</v>
      </c>
      <c r="H31" s="1119">
        <v>12976.046958844963</v>
      </c>
      <c r="I31" s="1120">
        <v>10.148265580121956</v>
      </c>
    </row>
    <row r="32" spans="1:10" s="1066" customFormat="1">
      <c r="A32" s="1073" t="s">
        <v>1105</v>
      </c>
      <c r="B32" s="1117">
        <v>11913.811131974002</v>
      </c>
      <c r="C32" s="1117">
        <v>16810.357780936192</v>
      </c>
      <c r="D32" s="1117">
        <v>13965.210994323697</v>
      </c>
      <c r="E32" s="1117">
        <v>12939.579515145349</v>
      </c>
      <c r="F32" s="1117">
        <v>4896.5466489621904</v>
      </c>
      <c r="G32" s="1117">
        <v>41.099750488917486</v>
      </c>
      <c r="H32" s="1117">
        <v>-1025.6314791783479</v>
      </c>
      <c r="I32" s="1118">
        <v>-7.3441889248592549</v>
      </c>
    </row>
    <row r="33" spans="1:10">
      <c r="A33" s="1080" t="s">
        <v>1106</v>
      </c>
      <c r="B33" s="1119">
        <v>2798.5927896422486</v>
      </c>
      <c r="C33" s="1119">
        <v>5599.4335818423488</v>
      </c>
      <c r="D33" s="1119">
        <v>3529.000557676497</v>
      </c>
      <c r="E33" s="1119">
        <v>3843.0022236791519</v>
      </c>
      <c r="F33" s="1119">
        <v>2800.8407922001002</v>
      </c>
      <c r="G33" s="1119">
        <v>100.08032617557552</v>
      </c>
      <c r="H33" s="1119">
        <v>314.00166600265493</v>
      </c>
      <c r="I33" s="1120">
        <v>8.8977505350521806</v>
      </c>
      <c r="J33" s="1066"/>
    </row>
    <row r="34" spans="1:10">
      <c r="A34" s="1080" t="s">
        <v>1107</v>
      </c>
      <c r="B34" s="1119">
        <v>9115.2183423317529</v>
      </c>
      <c r="C34" s="1119">
        <v>11210.924199093841</v>
      </c>
      <c r="D34" s="1119">
        <v>10436.210436647201</v>
      </c>
      <c r="E34" s="1119">
        <v>9096.5772914661957</v>
      </c>
      <c r="F34" s="1119">
        <v>2095.7058567620879</v>
      </c>
      <c r="G34" s="1119">
        <v>22.991285321487844</v>
      </c>
      <c r="H34" s="1119">
        <v>-1339.6331451810056</v>
      </c>
      <c r="I34" s="1120">
        <v>-12.836394525706632</v>
      </c>
      <c r="J34" s="1066"/>
    </row>
    <row r="35" spans="1:10">
      <c r="A35" s="1080" t="s">
        <v>1108</v>
      </c>
      <c r="B35" s="1119">
        <v>8492.2117425717533</v>
      </c>
      <c r="C35" s="1119">
        <v>10648.016174813842</v>
      </c>
      <c r="D35" s="1119">
        <v>9867.0592467171991</v>
      </c>
      <c r="E35" s="1119">
        <v>8349.3234197986949</v>
      </c>
      <c r="F35" s="1119">
        <v>2155.8044322420883</v>
      </c>
      <c r="G35" s="1119">
        <v>25.38566509634899</v>
      </c>
      <c r="H35" s="1119">
        <v>-1517.7358269185042</v>
      </c>
      <c r="I35" s="1120">
        <v>-15.381845684401455</v>
      </c>
      <c r="J35" s="1066"/>
    </row>
    <row r="36" spans="1:10">
      <c r="A36" s="1080" t="s">
        <v>1109</v>
      </c>
      <c r="B36" s="1119">
        <v>278.74096392000001</v>
      </c>
      <c r="C36" s="1119">
        <v>218.57483965</v>
      </c>
      <c r="D36" s="1119">
        <v>314.94784489</v>
      </c>
      <c r="E36" s="1119">
        <v>287.21350576750007</v>
      </c>
      <c r="F36" s="1119">
        <v>-60.166124270000012</v>
      </c>
      <c r="G36" s="1119">
        <v>-21.584959535143163</v>
      </c>
      <c r="H36" s="1119">
        <v>-27.734339122499932</v>
      </c>
      <c r="I36" s="1120">
        <v>-8.8060101291331403</v>
      </c>
      <c r="J36" s="1066"/>
    </row>
    <row r="37" spans="1:10">
      <c r="A37" s="1080" t="s">
        <v>1110</v>
      </c>
      <c r="B37" s="1119">
        <v>288.02900491999992</v>
      </c>
      <c r="C37" s="1119">
        <v>206.36531999999988</v>
      </c>
      <c r="D37" s="1119">
        <v>132.45744493999985</v>
      </c>
      <c r="E37" s="1119">
        <v>384.19151999999991</v>
      </c>
      <c r="F37" s="1119">
        <v>-81.663684920000037</v>
      </c>
      <c r="G37" s="1119">
        <v>-28.352590720049925</v>
      </c>
      <c r="H37" s="1119">
        <v>251.73407506000007</v>
      </c>
      <c r="I37" s="1120">
        <v>190.04901927107969</v>
      </c>
      <c r="J37" s="1066"/>
    </row>
    <row r="38" spans="1:10">
      <c r="A38" s="1080" t="s">
        <v>1111</v>
      </c>
      <c r="B38" s="1119">
        <v>56.236630919999996</v>
      </c>
      <c r="C38" s="1119">
        <v>137.96786463000001</v>
      </c>
      <c r="D38" s="1119">
        <v>121.74590009999999</v>
      </c>
      <c r="E38" s="1119">
        <v>75.848845900000001</v>
      </c>
      <c r="F38" s="1119">
        <v>81.731233710000012</v>
      </c>
      <c r="G38" s="1119">
        <v>145.33451306190022</v>
      </c>
      <c r="H38" s="1119">
        <v>-45.897054199999985</v>
      </c>
      <c r="I38" s="1120">
        <v>-37.69905529656517</v>
      </c>
      <c r="J38" s="1066"/>
    </row>
    <row r="39" spans="1:10" s="1066" customFormat="1">
      <c r="A39" s="1073" t="s">
        <v>1112</v>
      </c>
      <c r="B39" s="1121">
        <v>29832.120260519601</v>
      </c>
      <c r="C39" s="1121">
        <v>36757.55119628003</v>
      </c>
      <c r="D39" s="1121">
        <v>40499.244876769997</v>
      </c>
      <c r="E39" s="1121">
        <v>42761.123053690018</v>
      </c>
      <c r="F39" s="1121">
        <v>6925.4309357604288</v>
      </c>
      <c r="G39" s="1121">
        <v>23.214678927550704</v>
      </c>
      <c r="H39" s="1121">
        <v>2261.8781769200214</v>
      </c>
      <c r="I39" s="1122">
        <v>5.5849885196684603</v>
      </c>
    </row>
    <row r="40" spans="1:10">
      <c r="A40" s="1080" t="s">
        <v>1113</v>
      </c>
      <c r="B40" s="1119">
        <v>2169.6615384000002</v>
      </c>
      <c r="C40" s="1119">
        <v>2298.8366224599995</v>
      </c>
      <c r="D40" s="1119">
        <v>2385.5424673799994</v>
      </c>
      <c r="E40" s="1119">
        <v>2388.2610160199997</v>
      </c>
      <c r="F40" s="1119">
        <v>129.17508405999934</v>
      </c>
      <c r="G40" s="1119">
        <v>5.9536974672675669</v>
      </c>
      <c r="H40" s="1119">
        <v>2.7185486400003356</v>
      </c>
      <c r="I40" s="1120">
        <v>0.11395934791242979</v>
      </c>
      <c r="J40" s="1066"/>
    </row>
    <row r="41" spans="1:10">
      <c r="A41" s="1080" t="s">
        <v>1114</v>
      </c>
      <c r="B41" s="1119">
        <v>20493.15509181979</v>
      </c>
      <c r="C41" s="1119">
        <v>24674.876817950008</v>
      </c>
      <c r="D41" s="1119">
        <v>27840.505172060002</v>
      </c>
      <c r="E41" s="1119">
        <v>28115.075653619991</v>
      </c>
      <c r="F41" s="1119">
        <v>4181.7217261302176</v>
      </c>
      <c r="G41" s="1119">
        <v>20.405455906589157</v>
      </c>
      <c r="H41" s="1119">
        <v>274.57048155998928</v>
      </c>
      <c r="I41" s="1120">
        <v>0.98622665021014422</v>
      </c>
      <c r="J41" s="1066"/>
    </row>
    <row r="42" spans="1:10">
      <c r="A42" s="1080" t="s">
        <v>1115</v>
      </c>
      <c r="B42" s="1119">
        <v>2008.5778154599991</v>
      </c>
      <c r="C42" s="1119">
        <v>2625.360621249999</v>
      </c>
      <c r="D42" s="1119">
        <v>2363.42399965</v>
      </c>
      <c r="E42" s="1119">
        <v>3145.1768933700023</v>
      </c>
      <c r="F42" s="1119">
        <v>616.78280578999988</v>
      </c>
      <c r="G42" s="1119">
        <v>30.707438917358843</v>
      </c>
      <c r="H42" s="1119">
        <v>781.75289372000225</v>
      </c>
      <c r="I42" s="1120">
        <v>33.077132746209408</v>
      </c>
      <c r="J42" s="1066"/>
    </row>
    <row r="43" spans="1:10">
      <c r="A43" s="1080" t="s">
        <v>1116</v>
      </c>
      <c r="B43" s="1119">
        <v>2261.9029490800003</v>
      </c>
      <c r="C43" s="1119">
        <v>3530.2786761799994</v>
      </c>
      <c r="D43" s="1119">
        <v>3581.0110196199985</v>
      </c>
      <c r="E43" s="1119">
        <v>4123.3810114699991</v>
      </c>
      <c r="F43" s="1119">
        <v>1268.375727099999</v>
      </c>
      <c r="G43" s="1119">
        <v>56.0756034035808</v>
      </c>
      <c r="H43" s="1119">
        <v>542.36999185000059</v>
      </c>
      <c r="I43" s="1120">
        <v>15.145722503460895</v>
      </c>
      <c r="J43" s="1066"/>
    </row>
    <row r="44" spans="1:10">
      <c r="A44" s="1080" t="s">
        <v>1117</v>
      </c>
      <c r="B44" s="1119">
        <v>2898.8224067200003</v>
      </c>
      <c r="C44" s="1119">
        <v>3628.1555238000001</v>
      </c>
      <c r="D44" s="1119">
        <v>4328.7651767799998</v>
      </c>
      <c r="E44" s="1119">
        <v>4989.2197151499995</v>
      </c>
      <c r="F44" s="1119">
        <v>729.33311707999974</v>
      </c>
      <c r="G44" s="1119">
        <v>25.159634318724468</v>
      </c>
      <c r="H44" s="1119">
        <v>660.45453836999968</v>
      </c>
      <c r="I44" s="1120">
        <v>15.257342715487427</v>
      </c>
      <c r="J44" s="1066"/>
    </row>
    <row r="45" spans="1:10" s="1066" customFormat="1">
      <c r="A45" s="1073" t="s">
        <v>1118</v>
      </c>
      <c r="B45" s="1117">
        <v>410.88568937500003</v>
      </c>
      <c r="C45" s="1117">
        <v>482.13336092219953</v>
      </c>
      <c r="D45" s="1117">
        <v>424.96186282739984</v>
      </c>
      <c r="E45" s="1117">
        <v>579.19210017608691</v>
      </c>
      <c r="F45" s="1117">
        <v>71.247671547199502</v>
      </c>
      <c r="G45" s="1117">
        <v>17.340022636362594</v>
      </c>
      <c r="H45" s="1117">
        <v>154.23023734868707</v>
      </c>
      <c r="I45" s="1118">
        <v>36.292724321788931</v>
      </c>
    </row>
    <row r="46" spans="1:10" s="1066" customFormat="1">
      <c r="A46" s="1073" t="s">
        <v>1119</v>
      </c>
      <c r="B46" s="1117">
        <v>0</v>
      </c>
      <c r="C46" s="1117">
        <v>0</v>
      </c>
      <c r="D46" s="1117">
        <v>0</v>
      </c>
      <c r="E46" s="1117">
        <v>0</v>
      </c>
      <c r="F46" s="1117">
        <v>0</v>
      </c>
      <c r="G46" s="1123"/>
      <c r="H46" s="1123">
        <v>0</v>
      </c>
      <c r="I46" s="1124"/>
    </row>
    <row r="47" spans="1:10" s="1066" customFormat="1">
      <c r="A47" s="1073" t="s">
        <v>1120</v>
      </c>
      <c r="B47" s="1117">
        <v>97648.897672126885</v>
      </c>
      <c r="C47" s="1117">
        <v>104105.78678029584</v>
      </c>
      <c r="D47" s="1117">
        <v>113924.7790809148</v>
      </c>
      <c r="E47" s="1117">
        <v>123296.11351552204</v>
      </c>
      <c r="F47" s="1117">
        <v>6456.8891081689508</v>
      </c>
      <c r="G47" s="1117">
        <v>6.6123522764681644</v>
      </c>
      <c r="H47" s="1117">
        <v>9371.3344346072408</v>
      </c>
      <c r="I47" s="1118">
        <v>8.2258965171670617</v>
      </c>
    </row>
    <row r="48" spans="1:10" ht="13.5" thickBot="1">
      <c r="A48" s="1125" t="s">
        <v>764</v>
      </c>
      <c r="B48" s="1126">
        <v>1133348.0354226248</v>
      </c>
      <c r="C48" s="1126">
        <v>1277159.3886561408</v>
      </c>
      <c r="D48" s="1126">
        <v>1362086.7880090137</v>
      </c>
      <c r="E48" s="1126">
        <v>1458582.7807222928</v>
      </c>
      <c r="F48" s="1126">
        <v>143811.35323351593</v>
      </c>
      <c r="G48" s="1126">
        <v>12.68907244189017</v>
      </c>
      <c r="H48" s="1126">
        <v>96495.992713278902</v>
      </c>
      <c r="I48" s="1127">
        <v>7.084423221983438</v>
      </c>
      <c r="J48" s="1066"/>
    </row>
    <row r="49" spans="1:8" ht="13.5" thickTop="1">
      <c r="A49" s="1113" t="s">
        <v>967</v>
      </c>
      <c r="B49" s="974"/>
      <c r="C49" s="974"/>
      <c r="D49" s="974"/>
      <c r="E49" s="974"/>
      <c r="F49" s="974"/>
      <c r="H49" s="974"/>
    </row>
    <row r="54" spans="1:8">
      <c r="B54" s="1128"/>
      <c r="C54" s="1128"/>
      <c r="D54" s="1128"/>
      <c r="E54" s="1128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I1"/>
    </sheetView>
  </sheetViews>
  <sheetFormatPr defaultRowHeight="12.75"/>
  <cols>
    <col min="1" max="1" width="23.140625" style="1044" bestFit="1" customWidth="1"/>
    <col min="2" max="2" width="7.42578125" style="1044" bestFit="1" customWidth="1"/>
    <col min="3" max="3" width="7.42578125" style="1129" bestFit="1" customWidth="1"/>
    <col min="4" max="5" width="7.42578125" style="1044" bestFit="1" customWidth="1"/>
    <col min="6" max="9" width="7.140625" style="1044" bestFit="1" customWidth="1"/>
    <col min="10" max="16384" width="9.140625" style="1044"/>
  </cols>
  <sheetData>
    <row r="1" spans="1:12">
      <c r="A1" s="1803" t="s">
        <v>946</v>
      </c>
      <c r="B1" s="1803"/>
      <c r="C1" s="1803"/>
      <c r="D1" s="1803"/>
      <c r="E1" s="1803"/>
      <c r="F1" s="1803"/>
      <c r="G1" s="1803"/>
      <c r="H1" s="1803"/>
      <c r="I1" s="1803"/>
    </row>
    <row r="2" spans="1:12" ht="15.75" customHeight="1">
      <c r="A2" s="1804" t="s">
        <v>1122</v>
      </c>
      <c r="B2" s="1804"/>
      <c r="C2" s="1804"/>
      <c r="D2" s="1804"/>
      <c r="E2" s="1804"/>
      <c r="F2" s="1804"/>
      <c r="G2" s="1804"/>
      <c r="H2" s="1804"/>
      <c r="I2" s="1804"/>
      <c r="J2" s="1059"/>
    </row>
    <row r="3" spans="1:12" ht="13.5" thickBot="1">
      <c r="H3" s="1792" t="s">
        <v>55</v>
      </c>
      <c r="I3" s="1792"/>
    </row>
    <row r="4" spans="1:12" s="1131" customFormat="1" ht="13.5" customHeight="1" thickTop="1">
      <c r="A4" s="1130"/>
      <c r="B4" s="1027">
        <f>Deposits!B4</f>
        <v>2014</v>
      </c>
      <c r="C4" s="1028">
        <f>Deposits!C4</f>
        <v>2015</v>
      </c>
      <c r="D4" s="1029">
        <f>Deposits!D4</f>
        <v>2015</v>
      </c>
      <c r="E4" s="1029">
        <f>Deposits!E4</f>
        <v>2016</v>
      </c>
      <c r="F4" s="1794" t="str">
        <f>'Secu Credit'!F4</f>
        <v xml:space="preserve">Changes during seven months </v>
      </c>
      <c r="G4" s="1795"/>
      <c r="H4" s="1795"/>
      <c r="I4" s="1796"/>
    </row>
    <row r="5" spans="1:12" s="1131" customFormat="1" ht="14.25" customHeight="1">
      <c r="A5" s="1033" t="s">
        <v>864</v>
      </c>
      <c r="B5" s="1031" t="str">
        <f>Deposits!B5</f>
        <v xml:space="preserve">Jul </v>
      </c>
      <c r="C5" s="1031" t="str">
        <f>Deposits!C5</f>
        <v>Feb</v>
      </c>
      <c r="D5" s="1032" t="str">
        <f>Deposits!D5</f>
        <v>Jul (p)</v>
      </c>
      <c r="E5" s="1032" t="str">
        <f>Deposits!E5</f>
        <v>Feb(e)</v>
      </c>
      <c r="F5" s="1797" t="str">
        <f>'Secu Credit'!F5:G5</f>
        <v>2014/15</v>
      </c>
      <c r="G5" s="1798"/>
      <c r="H5" s="1797" t="str">
        <f>'Secu Credit'!H5:I5</f>
        <v>2015/16</v>
      </c>
      <c r="I5" s="1799"/>
    </row>
    <row r="6" spans="1:12" s="1131" customFormat="1">
      <c r="A6" s="1132"/>
      <c r="B6" s="1133"/>
      <c r="C6" s="1134"/>
      <c r="D6" s="1133"/>
      <c r="E6" s="1133"/>
      <c r="F6" s="1135" t="s">
        <v>79</v>
      </c>
      <c r="G6" s="1135" t="s">
        <v>829</v>
      </c>
      <c r="H6" s="1135" t="s">
        <v>79</v>
      </c>
      <c r="I6" s="1136" t="s">
        <v>829</v>
      </c>
    </row>
    <row r="7" spans="1:12" s="1131" customFormat="1">
      <c r="A7" s="1137" t="s">
        <v>1123</v>
      </c>
      <c r="B7" s="1138">
        <v>10398.222919500002</v>
      </c>
      <c r="C7" s="1138">
        <v>10242.385926839999</v>
      </c>
      <c r="D7" s="1138">
        <v>11521.307362674499</v>
      </c>
      <c r="E7" s="1138">
        <v>8655.1882228700015</v>
      </c>
      <c r="F7" s="1138">
        <v>-155.83699266000258</v>
      </c>
      <c r="G7" s="1138">
        <v>-1.4986887073536215</v>
      </c>
      <c r="H7" s="1138">
        <v>-2866.1191398044975</v>
      </c>
      <c r="I7" s="1139">
        <v>-24.876683258098332</v>
      </c>
    </row>
    <row r="8" spans="1:12" s="1131" customFormat="1">
      <c r="A8" s="1106" t="s">
        <v>1124</v>
      </c>
      <c r="B8" s="1140">
        <v>10047.264570730002</v>
      </c>
      <c r="C8" s="1140">
        <v>10030.14197547</v>
      </c>
      <c r="D8" s="1140">
        <v>11272.152784284499</v>
      </c>
      <c r="E8" s="1140">
        <v>8379.4882228700008</v>
      </c>
      <c r="F8" s="1140">
        <v>-17.122595260001617</v>
      </c>
      <c r="G8" s="1140">
        <v>-0.17042046757565918</v>
      </c>
      <c r="H8" s="1140">
        <v>-2892.6645614144982</v>
      </c>
      <c r="I8" s="1141">
        <v>-25.662041819087271</v>
      </c>
    </row>
    <row r="9" spans="1:12">
      <c r="A9" s="1106" t="s">
        <v>1125</v>
      </c>
      <c r="B9" s="1140">
        <v>530.91652658999999</v>
      </c>
      <c r="C9" s="1140">
        <v>503.19591509999998</v>
      </c>
      <c r="D9" s="1140">
        <v>439.98387076</v>
      </c>
      <c r="E9" s="1140">
        <v>289.05227565999996</v>
      </c>
      <c r="F9" s="1140">
        <v>-27.72061149000001</v>
      </c>
      <c r="G9" s="1140">
        <v>-5.2212749277264896</v>
      </c>
      <c r="H9" s="1140">
        <v>-150.93159510000004</v>
      </c>
      <c r="I9" s="1141">
        <v>-34.303892740270328</v>
      </c>
      <c r="K9" s="1131"/>
      <c r="L9" s="1131"/>
    </row>
    <row r="10" spans="1:12">
      <c r="A10" s="1106" t="s">
        <v>1126</v>
      </c>
      <c r="B10" s="1140">
        <v>6977.4681335100004</v>
      </c>
      <c r="C10" s="1140">
        <v>6841.1864556199998</v>
      </c>
      <c r="D10" s="1140">
        <v>7211.2735377600002</v>
      </c>
      <c r="E10" s="1140">
        <v>4847.3224119100005</v>
      </c>
      <c r="F10" s="1140">
        <v>-136.28167789000054</v>
      </c>
      <c r="G10" s="1140">
        <v>-1.9531680443726274</v>
      </c>
      <c r="H10" s="1140">
        <v>-2363.9511258499997</v>
      </c>
      <c r="I10" s="1141">
        <v>-32.781326536453939</v>
      </c>
      <c r="K10" s="1131"/>
      <c r="L10" s="1131"/>
    </row>
    <row r="11" spans="1:12">
      <c r="A11" s="1106" t="s">
        <v>1127</v>
      </c>
      <c r="B11" s="1140">
        <v>848.7388204099999</v>
      </c>
      <c r="C11" s="1140">
        <v>1160.4310726199997</v>
      </c>
      <c r="D11" s="1140">
        <v>1232.8289471245</v>
      </c>
      <c r="E11" s="1140">
        <v>1706.4777663100001</v>
      </c>
      <c r="F11" s="1140">
        <v>311.69225220999977</v>
      </c>
      <c r="G11" s="1140">
        <v>36.72416586994698</v>
      </c>
      <c r="H11" s="1140">
        <v>473.64881918550009</v>
      </c>
      <c r="I11" s="1141">
        <v>38.419670489588817</v>
      </c>
      <c r="K11" s="1131"/>
      <c r="L11" s="1131"/>
    </row>
    <row r="12" spans="1:12">
      <c r="A12" s="1106" t="s">
        <v>1128</v>
      </c>
      <c r="B12" s="1140">
        <v>1690.14109022</v>
      </c>
      <c r="C12" s="1140">
        <v>1525.32853213</v>
      </c>
      <c r="D12" s="1140">
        <v>2388.0664286399997</v>
      </c>
      <c r="E12" s="1140">
        <v>1536.6357689900001</v>
      </c>
      <c r="F12" s="1140">
        <v>-164.81255809000004</v>
      </c>
      <c r="G12" s="1140">
        <v>-9.7514082725807771</v>
      </c>
      <c r="H12" s="1140">
        <v>-851.4306596499996</v>
      </c>
      <c r="I12" s="1141">
        <v>-35.653558437019193</v>
      </c>
      <c r="K12" s="1131"/>
      <c r="L12" s="1131"/>
    </row>
    <row r="13" spans="1:12">
      <c r="A13" s="1106" t="s">
        <v>1129</v>
      </c>
      <c r="B13" s="1140">
        <v>0</v>
      </c>
      <c r="C13" s="1140">
        <v>0</v>
      </c>
      <c r="D13" s="1140">
        <v>0</v>
      </c>
      <c r="E13" s="1140">
        <v>0</v>
      </c>
      <c r="F13" s="1140">
        <v>0</v>
      </c>
      <c r="G13" s="1140"/>
      <c r="H13" s="1140">
        <v>0</v>
      </c>
      <c r="I13" s="1141"/>
      <c r="K13" s="1131"/>
      <c r="L13" s="1131"/>
    </row>
    <row r="14" spans="1:12">
      <c r="A14" s="1106" t="s">
        <v>1130</v>
      </c>
      <c r="B14" s="1140">
        <v>1690.14109022</v>
      </c>
      <c r="C14" s="1140">
        <v>1525.32853213</v>
      </c>
      <c r="D14" s="1140">
        <v>2388.0664286399997</v>
      </c>
      <c r="E14" s="1140">
        <v>1536.6357689900001</v>
      </c>
      <c r="F14" s="1140">
        <v>-164.81255809000004</v>
      </c>
      <c r="G14" s="1140">
        <v>-9.7514082725807771</v>
      </c>
      <c r="H14" s="1140">
        <v>-851.4306596499996</v>
      </c>
      <c r="I14" s="1141">
        <v>-35.653558437019193</v>
      </c>
      <c r="K14" s="1131"/>
      <c r="L14" s="1131"/>
    </row>
    <row r="15" spans="1:12" s="1131" customFormat="1">
      <c r="A15" s="1106" t="s">
        <v>1131</v>
      </c>
      <c r="B15" s="1140">
        <v>350.95834877000004</v>
      </c>
      <c r="C15" s="1140">
        <v>212.24395137000005</v>
      </c>
      <c r="D15" s="1140">
        <v>249.15457839000004</v>
      </c>
      <c r="E15" s="1140">
        <v>275.7</v>
      </c>
      <c r="F15" s="1140">
        <v>-138.7143974</v>
      </c>
      <c r="G15" s="1140">
        <v>-39.524461488421878</v>
      </c>
      <c r="H15" s="1140">
        <v>26.545421609999948</v>
      </c>
      <c r="I15" s="1141">
        <v>10.654197800230094</v>
      </c>
    </row>
    <row r="16" spans="1:12">
      <c r="A16" s="1137" t="s">
        <v>1132</v>
      </c>
      <c r="B16" s="1138">
        <v>998.89267697999992</v>
      </c>
      <c r="C16" s="1138">
        <v>979.23682821</v>
      </c>
      <c r="D16" s="1138">
        <v>1079.8287867700001</v>
      </c>
      <c r="E16" s="1138">
        <v>1008.2674763800002</v>
      </c>
      <c r="F16" s="1138">
        <v>-19.65584876999992</v>
      </c>
      <c r="G16" s="1138">
        <v>-1.9677638271837561</v>
      </c>
      <c r="H16" s="1138">
        <v>-71.561310389999903</v>
      </c>
      <c r="I16" s="1139">
        <v>-6.627097857249681</v>
      </c>
      <c r="K16" s="1131"/>
      <c r="L16" s="1131"/>
    </row>
    <row r="17" spans="1:12">
      <c r="A17" s="1106" t="s">
        <v>1124</v>
      </c>
      <c r="B17" s="1140">
        <v>996.62867697999991</v>
      </c>
      <c r="C17" s="1140">
        <v>978.93028630000003</v>
      </c>
      <c r="D17" s="1140">
        <v>1078.2287867700002</v>
      </c>
      <c r="E17" s="1140">
        <v>1006.1974763800001</v>
      </c>
      <c r="F17" s="1140">
        <v>-17.698390679999875</v>
      </c>
      <c r="G17" s="1140">
        <v>-1.7758259509077965</v>
      </c>
      <c r="H17" s="1140">
        <v>-72.031310390000044</v>
      </c>
      <c r="I17" s="1141">
        <v>-6.6805219146282386</v>
      </c>
      <c r="K17" s="1131"/>
      <c r="L17" s="1131"/>
    </row>
    <row r="18" spans="1:12">
      <c r="A18" s="1106" t="s">
        <v>1131</v>
      </c>
      <c r="B18" s="1140">
        <v>2.2639999999999998</v>
      </c>
      <c r="C18" s="1140">
        <v>0.30654190999999997</v>
      </c>
      <c r="D18" s="1140">
        <v>1.6</v>
      </c>
      <c r="E18" s="1140">
        <v>2.0700000000000003</v>
      </c>
      <c r="F18" s="1140">
        <v>-1.9574580899999998</v>
      </c>
      <c r="G18" s="1140">
        <v>-86.460162985865736</v>
      </c>
      <c r="H18" s="1140">
        <v>0.4700000000000002</v>
      </c>
      <c r="I18" s="1141">
        <v>29.375000000000011</v>
      </c>
      <c r="K18" s="1131"/>
      <c r="L18" s="1131"/>
    </row>
    <row r="19" spans="1:12">
      <c r="A19" s="1137" t="s">
        <v>1133</v>
      </c>
      <c r="B19" s="1138">
        <v>11397.115596480002</v>
      </c>
      <c r="C19" s="1138">
        <v>11221.622755049999</v>
      </c>
      <c r="D19" s="1138">
        <v>12601.136149444499</v>
      </c>
      <c r="E19" s="1138">
        <v>9663.455699250002</v>
      </c>
      <c r="F19" s="1138">
        <v>-175.49284143000295</v>
      </c>
      <c r="G19" s="1138">
        <v>-1.5398004867495061</v>
      </c>
      <c r="H19" s="1138">
        <v>-2937.6804501944971</v>
      </c>
      <c r="I19" s="1139">
        <v>-23.312822076952163</v>
      </c>
      <c r="K19" s="1131"/>
      <c r="L19" s="1131"/>
    </row>
    <row r="20" spans="1:12">
      <c r="A20" s="1106" t="s">
        <v>1124</v>
      </c>
      <c r="B20" s="1140">
        <v>11043.893247710002</v>
      </c>
      <c r="C20" s="1140">
        <v>11009.072261769999</v>
      </c>
      <c r="D20" s="1140">
        <v>12350.381571054499</v>
      </c>
      <c r="E20" s="1140">
        <v>9385.6856992500016</v>
      </c>
      <c r="F20" s="1140">
        <v>-34.820985940003084</v>
      </c>
      <c r="G20" s="1140">
        <v>-0.31529629233987172</v>
      </c>
      <c r="H20" s="1140">
        <v>-2964.6958718044971</v>
      </c>
      <c r="I20" s="1141">
        <v>-24.004892923736328</v>
      </c>
      <c r="K20" s="1131"/>
      <c r="L20" s="1131"/>
    </row>
    <row r="21" spans="1:12" s="1131" customFormat="1" ht="13.5" thickBot="1">
      <c r="A21" s="1142" t="s">
        <v>1131</v>
      </c>
      <c r="B21" s="1143">
        <v>353.22234877000005</v>
      </c>
      <c r="C21" s="1143">
        <v>212.55049328000004</v>
      </c>
      <c r="D21" s="1143">
        <v>250.75457839000003</v>
      </c>
      <c r="E21" s="1143">
        <v>277.77</v>
      </c>
      <c r="F21" s="1143">
        <v>-140.67185549000001</v>
      </c>
      <c r="G21" s="1143">
        <v>-39.825298704867109</v>
      </c>
      <c r="H21" s="1143">
        <v>27.015421609999947</v>
      </c>
      <c r="I21" s="1144">
        <v>10.773650388940339</v>
      </c>
      <c r="J21" s="1044"/>
    </row>
    <row r="22" spans="1:12" ht="13.5" thickTop="1">
      <c r="A22" s="1113" t="s">
        <v>967</v>
      </c>
      <c r="D22" s="1129"/>
      <c r="K22" s="1131"/>
    </row>
    <row r="23" spans="1:12">
      <c r="C23" s="1044"/>
      <c r="D23" s="1129"/>
      <c r="E23" s="1129"/>
    </row>
    <row r="24" spans="1:12">
      <c r="C24" s="1044"/>
    </row>
    <row r="25" spans="1:12">
      <c r="C25" s="1044"/>
    </row>
    <row r="26" spans="1:12">
      <c r="C26" s="1044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B2" sqref="B2:L2"/>
    </sheetView>
  </sheetViews>
  <sheetFormatPr defaultRowHeight="12.75"/>
  <cols>
    <col min="1" max="1" width="9.140625" style="1145"/>
    <col min="2" max="2" width="10" style="1145" customWidth="1"/>
    <col min="3" max="3" width="10" style="1145" bestFit="1" customWidth="1"/>
    <col min="4" max="4" width="9.7109375" style="1145" customWidth="1"/>
    <col min="5" max="8" width="10.28515625" style="1145" customWidth="1"/>
    <col min="9" max="9" width="10.7109375" style="1145" customWidth="1"/>
    <col min="10" max="10" width="11.5703125" style="1145" customWidth="1"/>
    <col min="11" max="11" width="13" style="1145" bestFit="1" customWidth="1"/>
    <col min="12" max="12" width="10" style="1145" bestFit="1" customWidth="1"/>
    <col min="13" max="16384" width="9.140625" style="1145"/>
  </cols>
  <sheetData>
    <row r="1" spans="2:12">
      <c r="B1" s="1819" t="s">
        <v>969</v>
      </c>
      <c r="C1" s="1819"/>
      <c r="D1" s="1819"/>
      <c r="E1" s="1819"/>
      <c r="F1" s="1819"/>
      <c r="G1" s="1819"/>
      <c r="H1" s="1819"/>
      <c r="I1" s="1819"/>
      <c r="J1" s="1819"/>
      <c r="K1" s="1819"/>
      <c r="L1" s="1819"/>
    </row>
    <row r="2" spans="2:12" ht="15.75" customHeight="1">
      <c r="B2" s="1820" t="s">
        <v>38</v>
      </c>
      <c r="C2" s="1820"/>
      <c r="D2" s="1820"/>
      <c r="E2" s="1820"/>
      <c r="F2" s="1820"/>
      <c r="G2" s="1820"/>
      <c r="H2" s="1820"/>
      <c r="I2" s="1820"/>
      <c r="J2" s="1820"/>
      <c r="K2" s="1820"/>
      <c r="L2" s="1820"/>
    </row>
    <row r="3" spans="2:12" ht="13.5" thickBot="1">
      <c r="B3" s="748"/>
      <c r="K3" s="1146" t="s">
        <v>55</v>
      </c>
    </row>
    <row r="4" spans="2:12" ht="18.75" customHeight="1" thickTop="1">
      <c r="B4" s="1147"/>
      <c r="C4" s="1821" t="s">
        <v>1134</v>
      </c>
      <c r="D4" s="1821"/>
      <c r="E4" s="1821"/>
      <c r="F4" s="1821"/>
      <c r="G4" s="1821"/>
      <c r="H4" s="1821"/>
      <c r="I4" s="1822" t="s">
        <v>1135</v>
      </c>
      <c r="J4" s="1823"/>
      <c r="K4" s="1824"/>
      <c r="L4" s="1148"/>
    </row>
    <row r="5" spans="2:12" ht="17.25" customHeight="1">
      <c r="B5" s="1810" t="s">
        <v>536</v>
      </c>
      <c r="C5" s="1814" t="s">
        <v>52</v>
      </c>
      <c r="D5" s="1825"/>
      <c r="E5" s="1826" t="s">
        <v>53</v>
      </c>
      <c r="F5" s="1827"/>
      <c r="G5" s="1828" t="s">
        <v>54</v>
      </c>
      <c r="H5" s="1829"/>
      <c r="I5" s="1149" t="s">
        <v>52</v>
      </c>
      <c r="J5" s="1150" t="s">
        <v>53</v>
      </c>
      <c r="K5" s="1151" t="s">
        <v>54</v>
      </c>
      <c r="L5" s="1148"/>
    </row>
    <row r="6" spans="2:12" ht="25.5">
      <c r="B6" s="1811"/>
      <c r="C6" s="1152" t="s">
        <v>79</v>
      </c>
      <c r="D6" s="1153" t="s">
        <v>1136</v>
      </c>
      <c r="E6" s="1154" t="s">
        <v>79</v>
      </c>
      <c r="F6" s="1155" t="s">
        <v>1136</v>
      </c>
      <c r="G6" s="1156" t="s">
        <v>79</v>
      </c>
      <c r="H6" s="1155" t="s">
        <v>1136</v>
      </c>
      <c r="I6" s="1157" t="s">
        <v>79</v>
      </c>
      <c r="J6" s="1154" t="s">
        <v>79</v>
      </c>
      <c r="K6" s="1158" t="s">
        <v>79</v>
      </c>
      <c r="L6" s="1159"/>
    </row>
    <row r="7" spans="2:12" ht="15.95" customHeight="1">
      <c r="B7" s="1160" t="s">
        <v>185</v>
      </c>
      <c r="C7" s="1161">
        <v>0</v>
      </c>
      <c r="D7" s="1162">
        <v>0</v>
      </c>
      <c r="E7" s="1163">
        <v>0</v>
      </c>
      <c r="F7" s="1164">
        <v>0</v>
      </c>
      <c r="G7" s="1165">
        <v>5900</v>
      </c>
      <c r="H7" s="1164">
        <v>1.06</v>
      </c>
      <c r="I7" s="1166">
        <v>0</v>
      </c>
      <c r="J7" s="1167">
        <v>0</v>
      </c>
      <c r="K7" s="1168">
        <v>0</v>
      </c>
      <c r="L7" s="1169"/>
    </row>
    <row r="8" spans="2:12" ht="15.95" customHeight="1">
      <c r="B8" s="1160" t="s">
        <v>186</v>
      </c>
      <c r="C8" s="1161">
        <v>0</v>
      </c>
      <c r="D8" s="1162">
        <v>0</v>
      </c>
      <c r="E8" s="1163">
        <v>0</v>
      </c>
      <c r="F8" s="1164">
        <v>0</v>
      </c>
      <c r="G8" s="1161">
        <v>3200</v>
      </c>
      <c r="H8" s="1164">
        <v>2.88</v>
      </c>
      <c r="I8" s="1166">
        <v>0</v>
      </c>
      <c r="J8" s="1167">
        <v>0</v>
      </c>
      <c r="K8" s="1168">
        <v>0</v>
      </c>
      <c r="L8" s="1169"/>
    </row>
    <row r="9" spans="2:12" ht="15.95" customHeight="1">
      <c r="B9" s="1160" t="s">
        <v>187</v>
      </c>
      <c r="C9" s="1161">
        <v>8500</v>
      </c>
      <c r="D9" s="1162">
        <v>0.05</v>
      </c>
      <c r="E9" s="1163">
        <v>0</v>
      </c>
      <c r="F9" s="1164">
        <v>0</v>
      </c>
      <c r="G9" s="1164">
        <v>0</v>
      </c>
      <c r="H9" s="1170">
        <v>0</v>
      </c>
      <c r="I9" s="1166">
        <v>0</v>
      </c>
      <c r="J9" s="1167">
        <v>0</v>
      </c>
      <c r="K9" s="1168">
        <v>0</v>
      </c>
      <c r="L9" s="1169"/>
    </row>
    <row r="10" spans="2:12" ht="15.95" customHeight="1">
      <c r="B10" s="1160" t="s">
        <v>188</v>
      </c>
      <c r="C10" s="1161">
        <v>0</v>
      </c>
      <c r="D10" s="1162">
        <v>0</v>
      </c>
      <c r="E10" s="1162">
        <v>0</v>
      </c>
      <c r="F10" s="1164">
        <v>0</v>
      </c>
      <c r="G10" s="1164">
        <v>0</v>
      </c>
      <c r="H10" s="1170">
        <v>0</v>
      </c>
      <c r="I10" s="1166">
        <v>0</v>
      </c>
      <c r="J10" s="1167">
        <v>0</v>
      </c>
      <c r="K10" s="1168">
        <v>0</v>
      </c>
      <c r="L10" s="1169"/>
    </row>
    <row r="11" spans="2:12" ht="15.95" customHeight="1">
      <c r="B11" s="1160" t="s">
        <v>189</v>
      </c>
      <c r="C11" s="1171">
        <v>0</v>
      </c>
      <c r="D11" s="1162">
        <v>0</v>
      </c>
      <c r="E11" s="1164">
        <v>0</v>
      </c>
      <c r="F11" s="1164">
        <v>0</v>
      </c>
      <c r="G11" s="1164">
        <v>0</v>
      </c>
      <c r="H11" s="1170">
        <v>0</v>
      </c>
      <c r="I11" s="1172">
        <v>0</v>
      </c>
      <c r="J11" s="1167">
        <v>0</v>
      </c>
      <c r="K11" s="1168">
        <v>0</v>
      </c>
      <c r="L11" s="1169"/>
    </row>
    <row r="12" spans="2:12" ht="15.95" customHeight="1">
      <c r="B12" s="1160" t="s">
        <v>190</v>
      </c>
      <c r="C12" s="1171">
        <v>0</v>
      </c>
      <c r="D12" s="1162">
        <v>0</v>
      </c>
      <c r="E12" s="1164">
        <v>0</v>
      </c>
      <c r="F12" s="1164">
        <v>0</v>
      </c>
      <c r="G12" s="1164">
        <v>0</v>
      </c>
      <c r="H12" s="1170">
        <v>0</v>
      </c>
      <c r="I12" s="1166">
        <v>0</v>
      </c>
      <c r="J12" s="1173">
        <v>0</v>
      </c>
      <c r="K12" s="1168">
        <v>0</v>
      </c>
      <c r="L12" s="1169"/>
    </row>
    <row r="13" spans="2:12" ht="15.95" customHeight="1">
      <c r="B13" s="1160" t="s">
        <v>191</v>
      </c>
      <c r="C13" s="1171">
        <v>0</v>
      </c>
      <c r="D13" s="1162">
        <v>0</v>
      </c>
      <c r="E13" s="1164">
        <v>0</v>
      </c>
      <c r="F13" s="1164">
        <v>0</v>
      </c>
      <c r="G13" s="1164">
        <v>0</v>
      </c>
      <c r="H13" s="1170">
        <v>0</v>
      </c>
      <c r="I13" s="1166">
        <v>0</v>
      </c>
      <c r="J13" s="1173">
        <v>210</v>
      </c>
      <c r="K13" s="1168">
        <v>0</v>
      </c>
      <c r="L13" s="1169"/>
    </row>
    <row r="14" spans="2:12" ht="15.95" customHeight="1">
      <c r="B14" s="1160" t="s">
        <v>192</v>
      </c>
      <c r="C14" s="1171">
        <v>0</v>
      </c>
      <c r="D14" s="1162">
        <v>0</v>
      </c>
      <c r="E14" s="1164">
        <v>0</v>
      </c>
      <c r="F14" s="1164">
        <v>0</v>
      </c>
      <c r="G14" s="1161"/>
      <c r="H14" s="1164"/>
      <c r="I14" s="1166">
        <v>0</v>
      </c>
      <c r="J14" s="1173">
        <v>1510</v>
      </c>
      <c r="K14" s="1174"/>
      <c r="L14" s="1169"/>
    </row>
    <row r="15" spans="2:12" ht="15.95" customHeight="1">
      <c r="B15" s="1160" t="s">
        <v>193</v>
      </c>
      <c r="C15" s="1171">
        <v>0</v>
      </c>
      <c r="D15" s="1162">
        <v>0</v>
      </c>
      <c r="E15" s="1164">
        <v>0</v>
      </c>
      <c r="F15" s="1164">
        <v>0</v>
      </c>
      <c r="G15" s="1161"/>
      <c r="H15" s="1164"/>
      <c r="I15" s="1166">
        <v>0</v>
      </c>
      <c r="J15" s="1173">
        <v>4900</v>
      </c>
      <c r="K15" s="1174"/>
      <c r="L15" s="1169"/>
    </row>
    <row r="16" spans="2:12" ht="15.95" customHeight="1">
      <c r="B16" s="1160" t="s">
        <v>194</v>
      </c>
      <c r="C16" s="1161">
        <v>0</v>
      </c>
      <c r="D16" s="1162">
        <v>0</v>
      </c>
      <c r="E16" s="1163">
        <v>6000</v>
      </c>
      <c r="F16" s="1164">
        <v>0.78539999999999999</v>
      </c>
      <c r="G16" s="1161"/>
      <c r="H16" s="1175"/>
      <c r="I16" s="1166">
        <v>0</v>
      </c>
      <c r="J16" s="1173">
        <v>1250</v>
      </c>
      <c r="K16" s="1174"/>
      <c r="L16" s="1169"/>
    </row>
    <row r="17" spans="2:12" ht="15.95" customHeight="1">
      <c r="B17" s="1160" t="s">
        <v>195</v>
      </c>
      <c r="C17" s="1161">
        <v>0</v>
      </c>
      <c r="D17" s="1162">
        <v>0</v>
      </c>
      <c r="E17" s="1163">
        <v>0</v>
      </c>
      <c r="F17" s="1164">
        <v>0</v>
      </c>
      <c r="G17" s="1161"/>
      <c r="H17" s="1164"/>
      <c r="I17" s="1166">
        <v>0</v>
      </c>
      <c r="J17" s="1173">
        <v>2340</v>
      </c>
      <c r="K17" s="1174"/>
      <c r="L17" s="1169"/>
    </row>
    <row r="18" spans="2:12" ht="15.95" customHeight="1">
      <c r="B18" s="1176" t="s">
        <v>196</v>
      </c>
      <c r="C18" s="1161">
        <v>0</v>
      </c>
      <c r="D18" s="1162">
        <v>0</v>
      </c>
      <c r="E18" s="1177">
        <v>0</v>
      </c>
      <c r="F18" s="1178">
        <v>0</v>
      </c>
      <c r="G18" s="1161"/>
      <c r="H18" s="1164"/>
      <c r="I18" s="1179">
        <v>0</v>
      </c>
      <c r="J18" s="1180">
        <v>100</v>
      </c>
      <c r="K18" s="1174"/>
      <c r="L18" s="1169"/>
    </row>
    <row r="19" spans="2:12" ht="15.95" customHeight="1" thickBot="1">
      <c r="B19" s="1181" t="s">
        <v>533</v>
      </c>
      <c r="C19" s="1182">
        <v>8500</v>
      </c>
      <c r="D19" s="1183">
        <v>0.05</v>
      </c>
      <c r="E19" s="1184">
        <v>6000</v>
      </c>
      <c r="F19" s="1185">
        <v>0.78539999999999999</v>
      </c>
      <c r="G19" s="1182">
        <f>SUM(G7:G18)</f>
        <v>9100</v>
      </c>
      <c r="H19" s="1186"/>
      <c r="I19" s="1187">
        <v>0</v>
      </c>
      <c r="J19" s="1188">
        <f>SUM(J7:J18)</f>
        <v>10310</v>
      </c>
      <c r="K19" s="1189">
        <f>SUM(K7:K18)</f>
        <v>0</v>
      </c>
      <c r="L19" s="1190"/>
    </row>
    <row r="20" spans="2:12" ht="21" customHeight="1" thickTop="1">
      <c r="B20" s="1191"/>
      <c r="C20" s="1805" t="s">
        <v>1137</v>
      </c>
      <c r="D20" s="1806"/>
      <c r="E20" s="1806"/>
      <c r="F20" s="1806"/>
      <c r="G20" s="1806"/>
      <c r="H20" s="1806"/>
      <c r="I20" s="1807" t="s">
        <v>1138</v>
      </c>
      <c r="J20" s="1808"/>
      <c r="K20" s="1808"/>
      <c r="L20" s="1809"/>
    </row>
    <row r="21" spans="2:12" ht="15.95" customHeight="1">
      <c r="B21" s="1810" t="s">
        <v>536</v>
      </c>
      <c r="C21" s="1812" t="s">
        <v>52</v>
      </c>
      <c r="D21" s="1812"/>
      <c r="E21" s="1812" t="s">
        <v>53</v>
      </c>
      <c r="F21" s="1812"/>
      <c r="G21" s="1813" t="s">
        <v>54</v>
      </c>
      <c r="H21" s="1814"/>
      <c r="I21" s="1815" t="s">
        <v>53</v>
      </c>
      <c r="J21" s="1816"/>
      <c r="K21" s="1817" t="s">
        <v>54</v>
      </c>
      <c r="L21" s="1818"/>
    </row>
    <row r="22" spans="2:12" ht="28.5" customHeight="1">
      <c r="B22" s="1811"/>
      <c r="C22" s="1152" t="s">
        <v>79</v>
      </c>
      <c r="D22" s="1156" t="s">
        <v>1136</v>
      </c>
      <c r="E22" s="1152" t="s">
        <v>79</v>
      </c>
      <c r="F22" s="1156" t="s">
        <v>1136</v>
      </c>
      <c r="G22" s="1156" t="s">
        <v>79</v>
      </c>
      <c r="H22" s="1155" t="s">
        <v>1136</v>
      </c>
      <c r="I22" s="1192" t="s">
        <v>79</v>
      </c>
      <c r="J22" s="1475" t="s">
        <v>1139</v>
      </c>
      <c r="K22" s="1476" t="s">
        <v>79</v>
      </c>
      <c r="L22" s="1193" t="s">
        <v>1139</v>
      </c>
    </row>
    <row r="23" spans="2:12">
      <c r="B23" s="1160" t="s">
        <v>185</v>
      </c>
      <c r="C23" s="1194">
        <v>0</v>
      </c>
      <c r="D23" s="1195">
        <v>0</v>
      </c>
      <c r="E23" s="1196">
        <v>99500</v>
      </c>
      <c r="F23" s="1197">
        <v>8.9999999999999998E-4</v>
      </c>
      <c r="G23" s="1198">
        <v>13000</v>
      </c>
      <c r="H23" s="1199">
        <v>0.72</v>
      </c>
      <c r="I23" s="1200" t="s">
        <v>120</v>
      </c>
      <c r="J23" s="1201" t="s">
        <v>120</v>
      </c>
      <c r="K23" s="1477">
        <v>57250</v>
      </c>
      <c r="L23" s="1468">
        <v>1.39</v>
      </c>
    </row>
    <row r="24" spans="2:12">
      <c r="B24" s="1160" t="s">
        <v>186</v>
      </c>
      <c r="C24" s="1202">
        <v>15000</v>
      </c>
      <c r="D24" s="1195">
        <v>7.0000000000000007E-2</v>
      </c>
      <c r="E24" s="1196">
        <v>68500</v>
      </c>
      <c r="F24" s="1197">
        <v>5.1299999999999998E-2</v>
      </c>
      <c r="G24" s="1198">
        <v>8300</v>
      </c>
      <c r="H24" s="1203">
        <v>1.3</v>
      </c>
      <c r="I24" s="1200">
        <v>20000</v>
      </c>
      <c r="J24" s="1204">
        <v>0.69110000000000005</v>
      </c>
      <c r="K24" s="1478">
        <v>0</v>
      </c>
      <c r="L24" s="1469" t="s">
        <v>120</v>
      </c>
    </row>
    <row r="25" spans="2:12">
      <c r="B25" s="1160" t="s">
        <v>187</v>
      </c>
      <c r="C25" s="1202">
        <v>20000</v>
      </c>
      <c r="D25" s="1195">
        <v>0.05</v>
      </c>
      <c r="E25" s="1196">
        <v>19000</v>
      </c>
      <c r="F25" s="1197">
        <v>0.11070000000000001</v>
      </c>
      <c r="G25" s="1198">
        <v>35000</v>
      </c>
      <c r="H25" s="1203">
        <v>0.22</v>
      </c>
      <c r="I25" s="1200">
        <v>20000</v>
      </c>
      <c r="J25" s="1204">
        <v>0.67</v>
      </c>
      <c r="K25" s="1478">
        <v>0</v>
      </c>
      <c r="L25" s="1469" t="s">
        <v>120</v>
      </c>
    </row>
    <row r="26" spans="2:12">
      <c r="B26" s="1160" t="s">
        <v>188</v>
      </c>
      <c r="C26" s="1202">
        <v>0</v>
      </c>
      <c r="D26" s="1195">
        <v>0</v>
      </c>
      <c r="E26" s="1196">
        <v>11000</v>
      </c>
      <c r="F26" s="1197">
        <v>2.92E-2</v>
      </c>
      <c r="G26" s="1198">
        <v>20000</v>
      </c>
      <c r="H26" s="1203">
        <v>0.21</v>
      </c>
      <c r="I26" s="1205" t="s">
        <v>120</v>
      </c>
      <c r="J26" s="1206" t="s">
        <v>120</v>
      </c>
      <c r="K26" s="1479">
        <v>100000</v>
      </c>
      <c r="L26" s="1470">
        <v>0.87</v>
      </c>
    </row>
    <row r="27" spans="2:12">
      <c r="B27" s="1160" t="s">
        <v>189</v>
      </c>
      <c r="C27" s="1202">
        <v>29500</v>
      </c>
      <c r="D27" s="1195">
        <v>5.79E-2</v>
      </c>
      <c r="E27" s="1196">
        <v>22500</v>
      </c>
      <c r="F27" s="1197">
        <v>5.2999999999999999E-2</v>
      </c>
      <c r="G27" s="1198">
        <v>9000</v>
      </c>
      <c r="H27" s="1203">
        <v>0.12690000000000001</v>
      </c>
      <c r="I27" s="1207">
        <v>15000</v>
      </c>
      <c r="J27" s="1204">
        <v>0.21</v>
      </c>
      <c r="K27" s="1480">
        <v>26150</v>
      </c>
      <c r="L27" s="1469">
        <v>1.08</v>
      </c>
    </row>
    <row r="28" spans="2:12">
      <c r="B28" s="1160" t="s">
        <v>190</v>
      </c>
      <c r="C28" s="1202">
        <v>54000</v>
      </c>
      <c r="D28" s="1195">
        <v>0.68010000000000004</v>
      </c>
      <c r="E28" s="1196">
        <v>40000</v>
      </c>
      <c r="F28" s="1197">
        <v>1.14E-2</v>
      </c>
      <c r="G28" s="1198">
        <v>12050</v>
      </c>
      <c r="H28" s="1208">
        <v>4.48E-2</v>
      </c>
      <c r="I28" s="1207">
        <v>20000</v>
      </c>
      <c r="J28" s="1204">
        <v>0.2</v>
      </c>
      <c r="K28" s="1480">
        <v>15000</v>
      </c>
      <c r="L28" s="1469">
        <v>0.81</v>
      </c>
    </row>
    <row r="29" spans="2:12">
      <c r="B29" s="1160" t="s">
        <v>191</v>
      </c>
      <c r="C29" s="1202">
        <v>58500</v>
      </c>
      <c r="D29" s="1195">
        <v>0.38979999999999998</v>
      </c>
      <c r="E29" s="1196">
        <v>9750</v>
      </c>
      <c r="F29" s="1197">
        <v>0.1726</v>
      </c>
      <c r="G29" s="1198">
        <v>40000</v>
      </c>
      <c r="H29" s="1203">
        <v>0.1103</v>
      </c>
      <c r="I29" s="1200">
        <v>5000</v>
      </c>
      <c r="J29" s="1204">
        <v>0.69</v>
      </c>
      <c r="K29" s="1478">
        <v>60000</v>
      </c>
      <c r="L29" s="1469">
        <v>0.48</v>
      </c>
    </row>
    <row r="30" spans="2:12">
      <c r="B30" s="1160" t="s">
        <v>192</v>
      </c>
      <c r="C30" s="1202">
        <v>93000</v>
      </c>
      <c r="D30" s="1195">
        <v>0.18154677419354842</v>
      </c>
      <c r="E30" s="1196">
        <v>850</v>
      </c>
      <c r="F30" s="1197">
        <v>0.39829999999999999</v>
      </c>
      <c r="G30" s="1198"/>
      <c r="H30" s="1203"/>
      <c r="I30" s="1207">
        <v>5000</v>
      </c>
      <c r="J30" s="1204">
        <v>0.86</v>
      </c>
      <c r="K30" s="1480"/>
      <c r="L30" s="1471"/>
    </row>
    <row r="31" spans="2:12">
      <c r="B31" s="1160" t="s">
        <v>193</v>
      </c>
      <c r="C31" s="1202">
        <v>78000</v>
      </c>
      <c r="D31" s="1195">
        <v>0.08</v>
      </c>
      <c r="E31" s="1196">
        <v>2700</v>
      </c>
      <c r="F31" s="1197">
        <v>4.24E-2</v>
      </c>
      <c r="G31" s="1198"/>
      <c r="H31" s="1203"/>
      <c r="I31" s="1207">
        <v>10000</v>
      </c>
      <c r="J31" s="1204">
        <v>0.72</v>
      </c>
      <c r="K31" s="1480"/>
      <c r="L31" s="1471"/>
    </row>
    <row r="32" spans="2:12">
      <c r="B32" s="1160" t="s">
        <v>194</v>
      </c>
      <c r="C32" s="1202">
        <v>78000</v>
      </c>
      <c r="D32" s="1195">
        <v>4.5900000000000003E-2</v>
      </c>
      <c r="E32" s="1196">
        <v>6000</v>
      </c>
      <c r="F32" s="1197">
        <v>0.31919999999999998</v>
      </c>
      <c r="G32" s="1198"/>
      <c r="H32" s="1203"/>
      <c r="I32" s="1207">
        <v>10000</v>
      </c>
      <c r="J32" s="1204">
        <v>0.79</v>
      </c>
      <c r="K32" s="1480"/>
      <c r="L32" s="1471"/>
    </row>
    <row r="33" spans="2:12">
      <c r="B33" s="1160" t="s">
        <v>195</v>
      </c>
      <c r="C33" s="1202">
        <v>97500</v>
      </c>
      <c r="D33" s="1195">
        <v>4.1000000000000002E-2</v>
      </c>
      <c r="E33" s="1196">
        <v>11000</v>
      </c>
      <c r="F33" s="1197">
        <v>0.2581</v>
      </c>
      <c r="G33" s="1209"/>
      <c r="H33" s="1203"/>
      <c r="I33" s="1205" t="s">
        <v>120</v>
      </c>
      <c r="J33" s="1206" t="s">
        <v>120</v>
      </c>
      <c r="K33" s="1479"/>
      <c r="L33" s="1472"/>
    </row>
    <row r="34" spans="2:12">
      <c r="B34" s="1176" t="s">
        <v>196</v>
      </c>
      <c r="C34" s="1210">
        <v>79000</v>
      </c>
      <c r="D34" s="1195">
        <v>0.02</v>
      </c>
      <c r="E34" s="1196">
        <v>25000</v>
      </c>
      <c r="F34" s="1211">
        <v>1.84E-2</v>
      </c>
      <c r="G34" s="1212"/>
      <c r="H34" s="1213"/>
      <c r="I34" s="1205">
        <v>50000</v>
      </c>
      <c r="J34" s="1214">
        <v>0.24</v>
      </c>
      <c r="K34" s="1479"/>
      <c r="L34" s="1473"/>
    </row>
    <row r="35" spans="2:12" ht="13.5" thickBot="1">
      <c r="B35" s="1181" t="s">
        <v>533</v>
      </c>
      <c r="C35" s="1215">
        <v>602500</v>
      </c>
      <c r="D35" s="1216">
        <v>0.16</v>
      </c>
      <c r="E35" s="1217">
        <v>315800</v>
      </c>
      <c r="F35" s="1218">
        <v>0.05</v>
      </c>
      <c r="G35" s="1219">
        <f>SUM(G23:G34)</f>
        <v>137350</v>
      </c>
      <c r="H35" s="1220"/>
      <c r="I35" s="1221">
        <f>SUM(I23:I34)</f>
        <v>155000</v>
      </c>
      <c r="J35" s="1222">
        <v>0.45</v>
      </c>
      <c r="K35" s="1481">
        <f>SUM(K23:K34)</f>
        <v>258400</v>
      </c>
      <c r="L35" s="1474"/>
    </row>
    <row r="36" spans="2:12" ht="13.5" thickTop="1">
      <c r="B36" s="848" t="s">
        <v>1140</v>
      </c>
    </row>
  </sheetData>
  <mergeCells count="16">
    <mergeCell ref="B1:L1"/>
    <mergeCell ref="B2:L2"/>
    <mergeCell ref="C4:H4"/>
    <mergeCell ref="I4:K4"/>
    <mergeCell ref="B5:B6"/>
    <mergeCell ref="C5:D5"/>
    <mergeCell ref="E5:F5"/>
    <mergeCell ref="G5:H5"/>
    <mergeCell ref="C20:H20"/>
    <mergeCell ref="I20:L20"/>
    <mergeCell ref="B21:B22"/>
    <mergeCell ref="C21:D21"/>
    <mergeCell ref="E21:F21"/>
    <mergeCell ref="G21:H21"/>
    <mergeCell ref="I21:J21"/>
    <mergeCell ref="K21:L21"/>
  </mergeCells>
  <printOptions horizontalCentered="1"/>
  <pageMargins left="0.7" right="0.25" top="0.75" bottom="0.75" header="0.3" footer="0.3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workbookViewId="0">
      <pane xSplit="4" ySplit="8" topLeftCell="I9" activePane="bottomRight" state="frozen"/>
      <selection activeCell="Q26" sqref="Q26"/>
      <selection pane="topRight" activeCell="Q26" sqref="Q26"/>
      <selection pane="bottomLeft" activeCell="Q26" sqref="Q26"/>
      <selection pane="bottomRight" sqref="A1:T1"/>
    </sheetView>
  </sheetViews>
  <sheetFormatPr defaultRowHeight="12.75"/>
  <cols>
    <col min="1" max="1" width="11.5703125" style="748" bestFit="1" customWidth="1"/>
    <col min="2" max="2" width="9" style="748" hidden="1" customWidth="1"/>
    <col min="3" max="3" width="8.140625" style="748" hidden="1" customWidth="1"/>
    <col min="4" max="4" width="9" style="748" hidden="1" customWidth="1"/>
    <col min="5" max="20" width="10.7109375" style="748" customWidth="1"/>
    <col min="21" max="16384" width="9.140625" style="748"/>
  </cols>
  <sheetData>
    <row r="1" spans="1:20">
      <c r="A1" s="1819" t="s">
        <v>1079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/>
      <c r="M1" s="1819"/>
      <c r="N1" s="1819"/>
      <c r="O1" s="1819"/>
      <c r="P1" s="1819"/>
      <c r="Q1" s="1819"/>
      <c r="R1" s="1819"/>
      <c r="S1" s="1819"/>
      <c r="T1" s="1819"/>
    </row>
    <row r="2" spans="1:20" ht="15.75">
      <c r="A2" s="1820" t="s">
        <v>39</v>
      </c>
      <c r="B2" s="1820"/>
      <c r="C2" s="1820"/>
      <c r="D2" s="1820"/>
      <c r="E2" s="1820"/>
      <c r="F2" s="1820"/>
      <c r="G2" s="1820"/>
      <c r="H2" s="1820"/>
      <c r="I2" s="1820"/>
      <c r="J2" s="1820"/>
      <c r="K2" s="1820"/>
      <c r="L2" s="1820"/>
      <c r="M2" s="1820"/>
      <c r="N2" s="1820"/>
      <c r="O2" s="1820"/>
      <c r="P2" s="1820"/>
      <c r="Q2" s="1820"/>
      <c r="R2" s="1820"/>
      <c r="S2" s="1820"/>
      <c r="T2" s="1820"/>
    </row>
    <row r="3" spans="1:20" hidden="1">
      <c r="A3" s="1833" t="s">
        <v>1141</v>
      </c>
      <c r="B3" s="1833"/>
      <c r="C3" s="1833"/>
      <c r="D3" s="1833"/>
    </row>
    <row r="4" spans="1:20" ht="13.5" thickBot="1">
      <c r="A4" s="1223"/>
      <c r="B4" s="1223"/>
      <c r="C4" s="1223"/>
      <c r="D4" s="1223"/>
      <c r="T4" s="1224" t="s">
        <v>1142</v>
      </c>
    </row>
    <row r="5" spans="1:20" s="750" customFormat="1" ht="16.5" customHeight="1" thickTop="1">
      <c r="A5" s="1834" t="s">
        <v>536</v>
      </c>
      <c r="B5" s="1225"/>
      <c r="C5" s="1225"/>
      <c r="D5" s="1225"/>
      <c r="E5" s="1836" t="s">
        <v>1143</v>
      </c>
      <c r="F5" s="1837"/>
      <c r="G5" s="1837"/>
      <c r="H5" s="1837"/>
      <c r="I5" s="1837"/>
      <c r="J5" s="1837"/>
      <c r="K5" s="1837"/>
      <c r="L5" s="1837"/>
      <c r="M5" s="1837"/>
      <c r="N5" s="1837"/>
      <c r="O5" s="1837"/>
      <c r="P5" s="1838"/>
      <c r="Q5" s="1839" t="s">
        <v>1144</v>
      </c>
      <c r="R5" s="1837"/>
      <c r="S5" s="1837"/>
      <c r="T5" s="1838"/>
    </row>
    <row r="6" spans="1:20" s="750" customFormat="1" ht="16.5" customHeight="1">
      <c r="A6" s="1835"/>
      <c r="B6" s="1840" t="s">
        <v>1145</v>
      </c>
      <c r="C6" s="1841"/>
      <c r="D6" s="1842"/>
      <c r="E6" s="1840" t="s">
        <v>53</v>
      </c>
      <c r="F6" s="1841"/>
      <c r="G6" s="1841"/>
      <c r="H6" s="1841"/>
      <c r="I6" s="1841"/>
      <c r="J6" s="1841"/>
      <c r="K6" s="1840" t="s">
        <v>54</v>
      </c>
      <c r="L6" s="1841"/>
      <c r="M6" s="1841"/>
      <c r="N6" s="1841"/>
      <c r="O6" s="1841"/>
      <c r="P6" s="1841"/>
      <c r="Q6" s="1843" t="s">
        <v>53</v>
      </c>
      <c r="R6" s="1844"/>
      <c r="S6" s="1847" t="s">
        <v>54</v>
      </c>
      <c r="T6" s="1848"/>
    </row>
    <row r="7" spans="1:20" s="750" customFormat="1" ht="26.25" customHeight="1">
      <c r="A7" s="1835"/>
      <c r="B7" s="1226"/>
      <c r="C7" s="1227"/>
      <c r="D7" s="1228"/>
      <c r="E7" s="1830" t="s">
        <v>1146</v>
      </c>
      <c r="F7" s="1831"/>
      <c r="G7" s="1830" t="s">
        <v>1147</v>
      </c>
      <c r="H7" s="1831"/>
      <c r="I7" s="1832" t="s">
        <v>1148</v>
      </c>
      <c r="J7" s="1832"/>
      <c r="K7" s="1830" t="s">
        <v>1146</v>
      </c>
      <c r="L7" s="1831"/>
      <c r="M7" s="1830" t="s">
        <v>1147</v>
      </c>
      <c r="N7" s="1831"/>
      <c r="O7" s="1832" t="s">
        <v>1148</v>
      </c>
      <c r="P7" s="1832"/>
      <c r="Q7" s="1845"/>
      <c r="R7" s="1846"/>
      <c r="S7" s="1849"/>
      <c r="T7" s="1850"/>
    </row>
    <row r="8" spans="1:20" s="750" customFormat="1" ht="16.5" customHeight="1">
      <c r="A8" s="1835"/>
      <c r="B8" s="1229" t="s">
        <v>1146</v>
      </c>
      <c r="C8" s="1230" t="s">
        <v>1147</v>
      </c>
      <c r="D8" s="1231" t="s">
        <v>1148</v>
      </c>
      <c r="E8" s="1232" t="s">
        <v>1149</v>
      </c>
      <c r="F8" s="1232" t="s">
        <v>1150</v>
      </c>
      <c r="G8" s="1232" t="s">
        <v>1149</v>
      </c>
      <c r="H8" s="1232" t="s">
        <v>1150</v>
      </c>
      <c r="I8" s="1232" t="s">
        <v>1149</v>
      </c>
      <c r="J8" s="1229" t="s">
        <v>1150</v>
      </c>
      <c r="K8" s="1232" t="s">
        <v>1149</v>
      </c>
      <c r="L8" s="1232" t="s">
        <v>1150</v>
      </c>
      <c r="M8" s="1233" t="s">
        <v>1149</v>
      </c>
      <c r="N8" s="1233" t="s">
        <v>1150</v>
      </c>
      <c r="O8" s="1232" t="s">
        <v>1149</v>
      </c>
      <c r="P8" s="1234" t="s">
        <v>1150</v>
      </c>
      <c r="Q8" s="1235" t="s">
        <v>1144</v>
      </c>
      <c r="R8" s="1236" t="s">
        <v>1151</v>
      </c>
      <c r="S8" s="1237" t="s">
        <v>1144</v>
      </c>
      <c r="T8" s="1238" t="s">
        <v>1151</v>
      </c>
    </row>
    <row r="9" spans="1:20" s="750" customFormat="1" ht="16.5" customHeight="1">
      <c r="A9" s="1160" t="s">
        <v>185</v>
      </c>
      <c r="B9" s="1239">
        <v>735.39</v>
      </c>
      <c r="C9" s="1240">
        <v>0</v>
      </c>
      <c r="D9" s="1241">
        <v>735.39</v>
      </c>
      <c r="E9" s="1242">
        <v>275.64999999999998</v>
      </c>
      <c r="F9" s="1243">
        <v>26790.169000000002</v>
      </c>
      <c r="G9" s="1244">
        <v>0</v>
      </c>
      <c r="H9" s="1245">
        <v>0</v>
      </c>
      <c r="I9" s="1242">
        <v>275.64999999999998</v>
      </c>
      <c r="J9" s="1243">
        <v>26790.169000000002</v>
      </c>
      <c r="K9" s="1243">
        <v>332.5</v>
      </c>
      <c r="L9" s="1246">
        <v>34039.025000000001</v>
      </c>
      <c r="M9" s="1242">
        <v>0</v>
      </c>
      <c r="N9" s="1242">
        <v>0</v>
      </c>
      <c r="O9" s="1245">
        <f t="shared" ref="O9:P15" si="0">K9-M9</f>
        <v>332.5</v>
      </c>
      <c r="P9" s="1247">
        <f t="shared" si="0"/>
        <v>34039.025000000001</v>
      </c>
      <c r="Q9" s="1248">
        <v>12116.9</v>
      </c>
      <c r="R9" s="1249">
        <v>200</v>
      </c>
      <c r="S9" s="1250">
        <v>20502.489999999998</v>
      </c>
      <c r="T9" s="1251">
        <v>320</v>
      </c>
    </row>
    <row r="10" spans="1:20" s="750" customFormat="1" ht="16.5" customHeight="1">
      <c r="A10" s="1160" t="s">
        <v>186</v>
      </c>
      <c r="B10" s="1239">
        <v>1337.1</v>
      </c>
      <c r="C10" s="1240">
        <v>0</v>
      </c>
      <c r="D10" s="1241">
        <v>1337.1</v>
      </c>
      <c r="E10" s="1242">
        <v>195.875</v>
      </c>
      <c r="F10" s="1243">
        <v>18986.876250000001</v>
      </c>
      <c r="G10" s="1252">
        <v>0</v>
      </c>
      <c r="H10" s="1253">
        <v>0</v>
      </c>
      <c r="I10" s="1242">
        <v>195.875</v>
      </c>
      <c r="J10" s="1243">
        <v>18986.876250000001</v>
      </c>
      <c r="K10" s="1243">
        <v>376.9</v>
      </c>
      <c r="L10" s="1242">
        <v>39886.570000000007</v>
      </c>
      <c r="M10" s="1242">
        <v>0</v>
      </c>
      <c r="N10" s="1243">
        <v>0</v>
      </c>
      <c r="O10" s="1242">
        <f t="shared" si="0"/>
        <v>376.9</v>
      </c>
      <c r="P10" s="1247">
        <f t="shared" si="0"/>
        <v>39886.570000000007</v>
      </c>
      <c r="Q10" s="1248">
        <v>18189.189999999999</v>
      </c>
      <c r="R10" s="1249">
        <v>300</v>
      </c>
      <c r="S10" s="1250">
        <v>14577.730000000001</v>
      </c>
      <c r="T10" s="1251">
        <v>220</v>
      </c>
    </row>
    <row r="11" spans="1:20" s="750" customFormat="1" ht="16.5" customHeight="1">
      <c r="A11" s="1160" t="s">
        <v>187</v>
      </c>
      <c r="B11" s="1239">
        <v>3529.54</v>
      </c>
      <c r="C11" s="1240">
        <v>0</v>
      </c>
      <c r="D11" s="1241">
        <v>3529.54</v>
      </c>
      <c r="E11" s="1242">
        <v>330.1</v>
      </c>
      <c r="F11" s="1243">
        <v>26236.907749999995</v>
      </c>
      <c r="G11" s="1252">
        <v>0</v>
      </c>
      <c r="H11" s="1253">
        <v>0</v>
      </c>
      <c r="I11" s="1242">
        <v>330.1</v>
      </c>
      <c r="J11" s="1243">
        <v>26236.907749999995</v>
      </c>
      <c r="K11" s="1243">
        <v>416.5</v>
      </c>
      <c r="L11" s="1242">
        <v>43534.91575</v>
      </c>
      <c r="M11" s="1242">
        <v>0</v>
      </c>
      <c r="N11" s="1243">
        <v>0</v>
      </c>
      <c r="O11" s="1242">
        <f t="shared" si="0"/>
        <v>416.5</v>
      </c>
      <c r="P11" s="1247">
        <f t="shared" si="0"/>
        <v>43534.91575</v>
      </c>
      <c r="Q11" s="1254">
        <v>21992.42</v>
      </c>
      <c r="R11" s="1255">
        <v>360</v>
      </c>
      <c r="S11" s="1256">
        <v>3920.35</v>
      </c>
      <c r="T11" s="1257">
        <v>60</v>
      </c>
    </row>
    <row r="12" spans="1:20" s="750" customFormat="1" ht="16.5" customHeight="1">
      <c r="A12" s="1160" t="s">
        <v>188</v>
      </c>
      <c r="B12" s="1239">
        <v>2685.96</v>
      </c>
      <c r="C12" s="1240">
        <v>0</v>
      </c>
      <c r="D12" s="1241">
        <v>2685.96</v>
      </c>
      <c r="E12" s="1242">
        <v>294.85000000000002</v>
      </c>
      <c r="F12" s="1243">
        <v>28964.910999999996</v>
      </c>
      <c r="G12" s="1252">
        <v>0</v>
      </c>
      <c r="H12" s="1253">
        <v>0</v>
      </c>
      <c r="I12" s="1242">
        <v>294.85000000000002</v>
      </c>
      <c r="J12" s="1243">
        <v>28964.910999999996</v>
      </c>
      <c r="K12" s="1243">
        <v>350.5</v>
      </c>
      <c r="L12" s="1242">
        <v>36816.6</v>
      </c>
      <c r="M12" s="1242">
        <v>0</v>
      </c>
      <c r="N12" s="1243">
        <v>0</v>
      </c>
      <c r="O12" s="1242">
        <f t="shared" si="0"/>
        <v>350.5</v>
      </c>
      <c r="P12" s="1247">
        <f t="shared" si="0"/>
        <v>36816.6</v>
      </c>
      <c r="Q12" s="1254">
        <v>19659.2</v>
      </c>
      <c r="R12" s="1255">
        <v>320</v>
      </c>
      <c r="S12" s="1256">
        <v>10494.960000000001</v>
      </c>
      <c r="T12" s="1257">
        <v>160</v>
      </c>
    </row>
    <row r="13" spans="1:20" s="750" customFormat="1" ht="16.5" customHeight="1">
      <c r="A13" s="1160" t="s">
        <v>189</v>
      </c>
      <c r="B13" s="1239">
        <v>2257.5</v>
      </c>
      <c r="C13" s="1240">
        <v>496.34</v>
      </c>
      <c r="D13" s="1241">
        <v>1761.16</v>
      </c>
      <c r="E13" s="1242">
        <v>309.27499999999998</v>
      </c>
      <c r="F13" s="1243">
        <v>30642.332749999994</v>
      </c>
      <c r="G13" s="1252">
        <v>0</v>
      </c>
      <c r="H13" s="1253">
        <v>0</v>
      </c>
      <c r="I13" s="1242">
        <v>309.27499999999998</v>
      </c>
      <c r="J13" s="1243">
        <v>30642.332749999994</v>
      </c>
      <c r="K13" s="1243">
        <v>399.75</v>
      </c>
      <c r="L13" s="1242">
        <v>42556.172250000003</v>
      </c>
      <c r="M13" s="1242">
        <v>0</v>
      </c>
      <c r="N13" s="1243">
        <v>0</v>
      </c>
      <c r="O13" s="1242">
        <f t="shared" si="0"/>
        <v>399.75</v>
      </c>
      <c r="P13" s="1247">
        <f t="shared" si="0"/>
        <v>42556.172250000003</v>
      </c>
      <c r="Q13" s="1254">
        <v>21053.61</v>
      </c>
      <c r="R13" s="1255">
        <v>340</v>
      </c>
      <c r="S13" s="1256">
        <v>22658.398000000001</v>
      </c>
      <c r="T13" s="1257">
        <v>340</v>
      </c>
    </row>
    <row r="14" spans="1:20" s="750" customFormat="1" ht="16.5" customHeight="1">
      <c r="A14" s="1160" t="s">
        <v>190</v>
      </c>
      <c r="B14" s="1239">
        <v>2901.58</v>
      </c>
      <c r="C14" s="1240">
        <v>0</v>
      </c>
      <c r="D14" s="1241">
        <v>2901.58</v>
      </c>
      <c r="E14" s="1242">
        <v>252.99999999999994</v>
      </c>
      <c r="F14" s="1243">
        <v>25574.156999999999</v>
      </c>
      <c r="G14" s="1252">
        <v>0</v>
      </c>
      <c r="H14" s="1253">
        <v>0</v>
      </c>
      <c r="I14" s="1242">
        <v>252.99999999999994</v>
      </c>
      <c r="J14" s="1243">
        <v>25574.156999999999</v>
      </c>
      <c r="K14" s="1243">
        <v>349.92500000000001</v>
      </c>
      <c r="L14" s="1242">
        <v>37301.544750000001</v>
      </c>
      <c r="M14" s="1242">
        <v>0</v>
      </c>
      <c r="N14" s="1243">
        <v>0</v>
      </c>
      <c r="O14" s="1242">
        <f t="shared" si="0"/>
        <v>349.92500000000001</v>
      </c>
      <c r="P14" s="1247">
        <f t="shared" si="0"/>
        <v>37301.544750000001</v>
      </c>
      <c r="Q14" s="1254">
        <v>13923.11</v>
      </c>
      <c r="R14" s="1255">
        <v>220</v>
      </c>
      <c r="S14" s="1256">
        <v>18644.694000000003</v>
      </c>
      <c r="T14" s="1257">
        <v>280</v>
      </c>
    </row>
    <row r="15" spans="1:20" s="750" customFormat="1" ht="16.5" customHeight="1">
      <c r="A15" s="1160" t="s">
        <v>191</v>
      </c>
      <c r="B15" s="1239">
        <v>1893.9</v>
      </c>
      <c r="C15" s="1240">
        <v>0</v>
      </c>
      <c r="D15" s="1241">
        <v>1893.9</v>
      </c>
      <c r="E15" s="1258">
        <v>246.27499999999998</v>
      </c>
      <c r="F15" s="1243">
        <v>24360.532000000003</v>
      </c>
      <c r="G15" s="1252">
        <v>3.5</v>
      </c>
      <c r="H15" s="1253">
        <v>346.64</v>
      </c>
      <c r="I15" s="1242">
        <v>242.77499999999998</v>
      </c>
      <c r="J15" s="1243">
        <v>24013.892000000003</v>
      </c>
      <c r="K15" s="1243">
        <v>318.02500000000003</v>
      </c>
      <c r="L15" s="1242">
        <v>34486.870750000002</v>
      </c>
      <c r="M15" s="1242">
        <v>0</v>
      </c>
      <c r="N15" s="1243">
        <v>0</v>
      </c>
      <c r="O15" s="1242">
        <f t="shared" si="0"/>
        <v>318.02500000000003</v>
      </c>
      <c r="P15" s="1247">
        <f t="shared" si="0"/>
        <v>34486.870750000002</v>
      </c>
      <c r="Q15" s="1254">
        <v>22249.53</v>
      </c>
      <c r="R15" s="1255">
        <v>360</v>
      </c>
      <c r="S15" s="1256">
        <v>24380.400000000001</v>
      </c>
      <c r="T15" s="1257">
        <v>380</v>
      </c>
    </row>
    <row r="16" spans="1:20" s="750" customFormat="1" ht="16.5" customHeight="1">
      <c r="A16" s="1160" t="s">
        <v>192</v>
      </c>
      <c r="B16" s="1239">
        <v>1962.72</v>
      </c>
      <c r="C16" s="1240">
        <v>0</v>
      </c>
      <c r="D16" s="1241">
        <v>1962.72</v>
      </c>
      <c r="E16" s="1258">
        <v>320.42499999999995</v>
      </c>
      <c r="F16" s="1243">
        <v>31916.139500000005</v>
      </c>
      <c r="G16" s="1252">
        <v>0</v>
      </c>
      <c r="H16" s="1253">
        <v>0</v>
      </c>
      <c r="I16" s="1242">
        <v>320.42499999999995</v>
      </c>
      <c r="J16" s="1243">
        <v>31916.139500000005</v>
      </c>
      <c r="K16" s="1242"/>
      <c r="L16" s="1242"/>
      <c r="M16" s="1245"/>
      <c r="N16" s="1242"/>
      <c r="O16" s="1245"/>
      <c r="P16" s="1247"/>
      <c r="Q16" s="1254">
        <v>16188.29</v>
      </c>
      <c r="R16" s="1255">
        <v>260</v>
      </c>
      <c r="S16" s="1256"/>
      <c r="T16" s="1257"/>
    </row>
    <row r="17" spans="1:20" s="750" customFormat="1" ht="16.5" customHeight="1">
      <c r="A17" s="1160" t="s">
        <v>193</v>
      </c>
      <c r="B17" s="1239">
        <v>2955.37</v>
      </c>
      <c r="C17" s="1240">
        <v>0</v>
      </c>
      <c r="D17" s="1241">
        <v>2955.37</v>
      </c>
      <c r="E17" s="1259">
        <v>315.49600000000004</v>
      </c>
      <c r="F17" s="1260">
        <v>31509.897270000005</v>
      </c>
      <c r="G17" s="1252">
        <v>1.2</v>
      </c>
      <c r="H17" s="1253">
        <v>115.548</v>
      </c>
      <c r="I17" s="1242">
        <v>314.29600000000005</v>
      </c>
      <c r="J17" s="1243">
        <v>31394.349270000006</v>
      </c>
      <c r="K17" s="1261"/>
      <c r="L17" s="1261"/>
      <c r="M17" s="1245"/>
      <c r="N17" s="1242"/>
      <c r="O17" s="1245"/>
      <c r="P17" s="1247"/>
      <c r="Q17" s="1262">
        <v>18723.099999999999</v>
      </c>
      <c r="R17" s="1263">
        <v>300</v>
      </c>
      <c r="S17" s="1256"/>
      <c r="T17" s="1257"/>
    </row>
    <row r="18" spans="1:20" s="750" customFormat="1" ht="16.5" customHeight="1">
      <c r="A18" s="1160" t="s">
        <v>194</v>
      </c>
      <c r="B18" s="1239">
        <v>1971.17</v>
      </c>
      <c r="C18" s="1240">
        <v>408.86</v>
      </c>
      <c r="D18" s="1241">
        <v>1562.31</v>
      </c>
      <c r="E18" s="1259">
        <v>546.42499999999995</v>
      </c>
      <c r="F18" s="1260">
        <v>55403.839250000005</v>
      </c>
      <c r="G18" s="1252">
        <v>2.66</v>
      </c>
      <c r="H18" s="1253">
        <v>269.67079999999999</v>
      </c>
      <c r="I18" s="1242">
        <v>543.76499999999999</v>
      </c>
      <c r="J18" s="1243">
        <v>55134.168450000005</v>
      </c>
      <c r="K18" s="1243"/>
      <c r="L18" s="1242"/>
      <c r="M18" s="1245"/>
      <c r="N18" s="1242"/>
      <c r="O18" s="1245"/>
      <c r="P18" s="1247"/>
      <c r="Q18" s="1262">
        <v>13888.34</v>
      </c>
      <c r="R18" s="1263">
        <v>220</v>
      </c>
      <c r="S18" s="1256"/>
      <c r="T18" s="1257"/>
    </row>
    <row r="19" spans="1:20" s="750" customFormat="1" ht="16.5" customHeight="1">
      <c r="A19" s="1160" t="s">
        <v>195</v>
      </c>
      <c r="B19" s="1239">
        <v>4584.4799999999996</v>
      </c>
      <c r="C19" s="1240">
        <v>0</v>
      </c>
      <c r="D19" s="1241">
        <v>4584.4799999999996</v>
      </c>
      <c r="E19" s="1242">
        <v>539.54999999999984</v>
      </c>
      <c r="F19" s="1243">
        <v>55104.493499999997</v>
      </c>
      <c r="G19" s="1252">
        <v>0</v>
      </c>
      <c r="H19" s="1253">
        <v>0</v>
      </c>
      <c r="I19" s="1242">
        <v>539.54999999999984</v>
      </c>
      <c r="J19" s="1243">
        <v>55104.493499999997</v>
      </c>
      <c r="K19" s="1243"/>
      <c r="L19" s="1242"/>
      <c r="M19" s="1245"/>
      <c r="N19" s="1242"/>
      <c r="O19" s="1245"/>
      <c r="P19" s="1247"/>
      <c r="Q19" s="1254">
        <v>19177.47</v>
      </c>
      <c r="R19" s="1255">
        <v>300</v>
      </c>
      <c r="S19" s="1256"/>
      <c r="T19" s="1257"/>
    </row>
    <row r="20" spans="1:20" s="750" customFormat="1" ht="16.5" customHeight="1">
      <c r="A20" s="1176" t="s">
        <v>196</v>
      </c>
      <c r="B20" s="1264">
        <v>3337.29</v>
      </c>
      <c r="C20" s="1265">
        <v>1132.25</v>
      </c>
      <c r="D20" s="1241">
        <v>2205.04</v>
      </c>
      <c r="E20" s="1266">
        <v>416.34499999999997</v>
      </c>
      <c r="F20" s="1267">
        <v>42365.126749999996</v>
      </c>
      <c r="G20" s="1268">
        <v>4</v>
      </c>
      <c r="H20" s="1253">
        <v>407.44</v>
      </c>
      <c r="I20" s="1266">
        <v>412.34499999999997</v>
      </c>
      <c r="J20" s="1269">
        <v>41957.686749999993</v>
      </c>
      <c r="K20" s="1267"/>
      <c r="L20" s="1266"/>
      <c r="M20" s="1242"/>
      <c r="N20" s="1242"/>
      <c r="O20" s="1245"/>
      <c r="P20" s="1247"/>
      <c r="Q20" s="1270">
        <v>20395.289999999997</v>
      </c>
      <c r="R20" s="1271">
        <v>320</v>
      </c>
      <c r="S20" s="1272"/>
      <c r="T20" s="1273"/>
    </row>
    <row r="21" spans="1:20" s="750" customFormat="1" ht="16.5" customHeight="1" thickBot="1">
      <c r="A21" s="1274" t="s">
        <v>533</v>
      </c>
      <c r="B21" s="1275">
        <v>30152</v>
      </c>
      <c r="C21" s="1276">
        <v>2037.45</v>
      </c>
      <c r="D21" s="1277">
        <v>28114.55</v>
      </c>
      <c r="E21" s="1278">
        <v>4043.2659999999996</v>
      </c>
      <c r="F21" s="1278">
        <v>397855.38202000002</v>
      </c>
      <c r="G21" s="1279">
        <v>11.36</v>
      </c>
      <c r="H21" s="1279">
        <v>1139.2988</v>
      </c>
      <c r="I21" s="1280">
        <v>4031.9059999999995</v>
      </c>
      <c r="J21" s="1281">
        <v>396716.08322000003</v>
      </c>
      <c r="K21" s="1278">
        <f t="shared" ref="K21:P21" si="1">SUM(K9:K20)</f>
        <v>2544.1000000000004</v>
      </c>
      <c r="L21" s="1279">
        <f t="shared" si="1"/>
        <v>268621.6985</v>
      </c>
      <c r="M21" s="1279">
        <f t="shared" si="1"/>
        <v>0</v>
      </c>
      <c r="N21" s="1279">
        <f t="shared" si="1"/>
        <v>0</v>
      </c>
      <c r="O21" s="1278">
        <f t="shared" si="1"/>
        <v>2544.1000000000004</v>
      </c>
      <c r="P21" s="1282">
        <f t="shared" si="1"/>
        <v>268621.6985</v>
      </c>
      <c r="Q21" s="1283">
        <v>217556.45</v>
      </c>
      <c r="R21" s="1284">
        <v>3500</v>
      </c>
      <c r="S21" s="1285">
        <f>SUM(S9:S20)</f>
        <v>115179.022</v>
      </c>
      <c r="T21" s="1286">
        <f>SUM(T9:T20)</f>
        <v>1760</v>
      </c>
    </row>
    <row r="22" spans="1:20" s="750" customFormat="1" ht="16.5" customHeight="1" thickTop="1"/>
    <row r="23" spans="1:20" s="750" customFormat="1" ht="16.5" customHeight="1">
      <c r="I23" s="1287"/>
      <c r="J23" s="1287"/>
      <c r="K23" s="1288"/>
      <c r="L23" s="1288"/>
      <c r="M23" s="1287"/>
      <c r="N23" s="1287"/>
      <c r="O23" s="1287"/>
      <c r="P23" s="1287"/>
      <c r="Q23" s="1287"/>
      <c r="R23" s="1287"/>
      <c r="S23" s="974"/>
    </row>
    <row r="24" spans="1:20">
      <c r="K24" s="1289"/>
      <c r="L24" s="1289"/>
      <c r="Q24" s="762"/>
    </row>
  </sheetData>
  <mergeCells count="17">
    <mergeCell ref="I7:J7"/>
    <mergeCell ref="K7:L7"/>
    <mergeCell ref="M7:N7"/>
    <mergeCell ref="O7:P7"/>
    <mergeCell ref="A1:T1"/>
    <mergeCell ref="A2:T2"/>
    <mergeCell ref="A3:D3"/>
    <mergeCell ref="A5:A8"/>
    <mergeCell ref="E5:P5"/>
    <mergeCell ref="Q5:T5"/>
    <mergeCell ref="B6:D6"/>
    <mergeCell ref="E6:J6"/>
    <mergeCell ref="K6:P6"/>
    <mergeCell ref="Q6:R7"/>
    <mergeCell ref="S6:T7"/>
    <mergeCell ref="E7:F7"/>
    <mergeCell ref="G7:H7"/>
  </mergeCells>
  <pageMargins left="0.7" right="0.7" top="0.75" bottom="0.75" header="0.3" footer="0.3"/>
  <pageSetup paperSize="9" scale="7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8"/>
  <sheetViews>
    <sheetView workbookViewId="0">
      <pane xSplit="1" ySplit="29" topLeftCell="B30" activePane="bottomRight" state="frozen"/>
      <selection activeCell="Q26" sqref="Q26"/>
      <selection pane="topRight" activeCell="Q26" sqref="Q26"/>
      <selection pane="bottomLeft" activeCell="Q26" sqref="Q26"/>
      <selection pane="bottomRight" sqref="A1:I1"/>
    </sheetView>
  </sheetViews>
  <sheetFormatPr defaultRowHeight="12.75"/>
  <cols>
    <col min="1" max="1" width="15" style="154" customWidth="1"/>
    <col min="2" max="2" width="11.140625" style="154" customWidth="1"/>
    <col min="3" max="5" width="13.140625" style="154" customWidth="1"/>
    <col min="6" max="6" width="11" style="154" customWidth="1"/>
    <col min="7" max="7" width="12.28515625" style="154" customWidth="1"/>
    <col min="8" max="8" width="12.140625" style="154" customWidth="1"/>
    <col min="9" max="9" width="10.7109375" style="154" bestFit="1" customWidth="1"/>
    <col min="10" max="10" width="10.7109375" style="154" customWidth="1"/>
    <col min="11" max="11" width="10" style="154" customWidth="1"/>
    <col min="12" max="12" width="10.28515625" style="154" customWidth="1"/>
    <col min="13" max="13" width="9.85546875" style="154" customWidth="1"/>
    <col min="14" max="14" width="9.140625" style="154"/>
    <col min="15" max="15" width="11.85546875" style="154" bestFit="1" customWidth="1"/>
    <col min="16" max="16384" width="9.140625" style="154"/>
  </cols>
  <sheetData>
    <row r="1" spans="1:15">
      <c r="A1" s="1819" t="s">
        <v>1121</v>
      </c>
      <c r="B1" s="1819"/>
      <c r="C1" s="1819"/>
      <c r="D1" s="1819"/>
      <c r="E1" s="1819"/>
      <c r="F1" s="1819"/>
      <c r="G1" s="1819"/>
      <c r="H1" s="1819"/>
      <c r="I1" s="1819"/>
      <c r="J1" s="1290"/>
      <c r="K1" s="1290"/>
      <c r="L1" s="1819"/>
      <c r="M1" s="1819"/>
    </row>
    <row r="2" spans="1:15" ht="12.75" hidden="1" customHeight="1">
      <c r="A2" s="1820" t="s">
        <v>565</v>
      </c>
      <c r="B2" s="1820"/>
      <c r="C2" s="1820"/>
      <c r="D2" s="1820"/>
      <c r="E2" s="1820"/>
      <c r="F2" s="1820"/>
      <c r="G2" s="1820"/>
      <c r="H2" s="1820"/>
      <c r="I2" s="1820"/>
      <c r="J2" s="1820"/>
      <c r="K2" s="1820"/>
      <c r="L2" s="1820"/>
      <c r="M2" s="1820"/>
    </row>
    <row r="3" spans="1:15" ht="15.75" hidden="1" customHeight="1">
      <c r="A3" s="1819" t="s">
        <v>1153</v>
      </c>
      <c r="B3" s="1819"/>
      <c r="C3" s="1819"/>
      <c r="D3" s="1819"/>
      <c r="E3" s="1819"/>
      <c r="F3" s="1819"/>
      <c r="G3" s="1819"/>
      <c r="H3" s="1819"/>
      <c r="I3" s="1819"/>
      <c r="J3" s="1819"/>
      <c r="K3" s="1819"/>
      <c r="L3" s="1819"/>
      <c r="M3" s="1819"/>
    </row>
    <row r="4" spans="1:15" ht="15.75" hidden="1" customHeight="1">
      <c r="A4" s="1820"/>
      <c r="B4" s="1820"/>
      <c r="C4" s="1820"/>
      <c r="D4" s="1820"/>
      <c r="E4" s="1820"/>
      <c r="F4" s="1820"/>
      <c r="G4" s="1820"/>
      <c r="H4" s="1820"/>
      <c r="I4" s="1820"/>
      <c r="J4" s="1820"/>
      <c r="K4" s="1820"/>
      <c r="L4" s="1820"/>
      <c r="M4" s="1820"/>
    </row>
    <row r="5" spans="1:15" ht="15.75" hidden="1" customHeight="1">
      <c r="A5" s="1819"/>
      <c r="B5" s="1819"/>
      <c r="C5" s="1819"/>
      <c r="D5" s="1819"/>
      <c r="E5" s="1819"/>
      <c r="F5" s="1819"/>
      <c r="G5" s="1819"/>
      <c r="H5" s="1819"/>
      <c r="I5" s="1819"/>
      <c r="J5" s="1819"/>
      <c r="K5" s="1819"/>
      <c r="L5" s="1819"/>
      <c r="M5" s="1819"/>
    </row>
    <row r="6" spans="1:15" ht="12.75" hidden="1" customHeight="1">
      <c r="A6" s="1820"/>
      <c r="B6" s="1820"/>
      <c r="C6" s="1820"/>
      <c r="D6" s="1820"/>
      <c r="E6" s="1820"/>
      <c r="F6" s="1820"/>
      <c r="G6" s="1820"/>
      <c r="H6" s="1820"/>
      <c r="I6" s="1820"/>
      <c r="J6" s="1820"/>
      <c r="K6" s="1820"/>
      <c r="L6" s="1820"/>
      <c r="M6" s="1820" t="s">
        <v>55</v>
      </c>
    </row>
    <row r="7" spans="1:15" ht="13.5" hidden="1" customHeight="1" thickTop="1">
      <c r="A7" s="1819" t="s">
        <v>550</v>
      </c>
      <c r="B7" s="1819"/>
      <c r="C7" s="1819"/>
      <c r="D7" s="1819"/>
      <c r="E7" s="1819"/>
      <c r="F7" s="1819"/>
      <c r="G7" s="1819"/>
      <c r="H7" s="1819"/>
      <c r="I7" s="1819"/>
      <c r="J7" s="1819"/>
      <c r="K7" s="1819"/>
      <c r="L7" s="1819"/>
      <c r="M7" s="1819"/>
    </row>
    <row r="8" spans="1:15" ht="12.75" hidden="1" customHeight="1">
      <c r="A8" s="1291"/>
      <c r="B8" s="1291" t="s">
        <v>1154</v>
      </c>
      <c r="C8" s="1291"/>
      <c r="D8" s="1291"/>
      <c r="E8" s="1291"/>
      <c r="F8" s="1291" t="s">
        <v>1155</v>
      </c>
      <c r="G8" s="1291"/>
      <c r="H8" s="1291" t="s">
        <v>1156</v>
      </c>
      <c r="I8" s="1291"/>
      <c r="J8" s="1291" t="s">
        <v>1157</v>
      </c>
      <c r="K8" s="1291"/>
      <c r="L8" s="1820" t="s">
        <v>533</v>
      </c>
      <c r="M8" s="1820"/>
    </row>
    <row r="9" spans="1:15" ht="12.75" hidden="1" customHeight="1">
      <c r="A9" s="1819"/>
      <c r="B9" s="1819" t="s">
        <v>79</v>
      </c>
      <c r="C9" s="1819" t="s">
        <v>1158</v>
      </c>
      <c r="D9" s="1819"/>
      <c r="E9" s="1819"/>
      <c r="F9" s="1819" t="s">
        <v>79</v>
      </c>
      <c r="G9" s="1819" t="s">
        <v>1158</v>
      </c>
      <c r="H9" s="1819" t="s">
        <v>79</v>
      </c>
      <c r="I9" s="1819" t="s">
        <v>1158</v>
      </c>
      <c r="J9" s="1819" t="s">
        <v>79</v>
      </c>
      <c r="K9" s="1819" t="s">
        <v>1158</v>
      </c>
      <c r="L9" s="1819" t="s">
        <v>79</v>
      </c>
      <c r="M9" s="1819" t="s">
        <v>1158</v>
      </c>
    </row>
    <row r="10" spans="1:15" ht="12.75" hidden="1" customHeight="1">
      <c r="A10" s="1820" t="s">
        <v>1159</v>
      </c>
      <c r="B10" s="1820">
        <v>2971.95</v>
      </c>
      <c r="C10" s="1820">
        <v>1.52</v>
      </c>
      <c r="D10" s="1820"/>
      <c r="E10" s="1820"/>
      <c r="F10" s="1820" t="s">
        <v>120</v>
      </c>
      <c r="G10" s="1820" t="s">
        <v>120</v>
      </c>
      <c r="H10" s="1820">
        <v>1376.9</v>
      </c>
      <c r="I10" s="1820">
        <v>12.87</v>
      </c>
      <c r="J10" s="1820">
        <v>748.61</v>
      </c>
      <c r="K10" s="1820">
        <v>15.66</v>
      </c>
      <c r="L10" s="1820">
        <v>13804.33</v>
      </c>
      <c r="M10" s="1820">
        <v>4.13</v>
      </c>
      <c r="O10" s="1292" t="e">
        <f>#REF!+B10+#REF!+H10+J10</f>
        <v>#REF!</v>
      </c>
    </row>
    <row r="11" spans="1:15" ht="12.75" hidden="1" customHeight="1">
      <c r="A11" s="1819" t="s">
        <v>554</v>
      </c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O11" s="154" t="e">
        <f>#REF!*#REF!+B10*C10+#REF!*#REF!+H10*I10+J10*K10</f>
        <v>#REF!</v>
      </c>
    </row>
    <row r="12" spans="1:15" ht="12.75" hidden="1" customHeight="1">
      <c r="A12" s="1820" t="s">
        <v>1160</v>
      </c>
      <c r="B12" s="1820"/>
      <c r="C12" s="1820"/>
      <c r="D12" s="1820"/>
      <c r="E12" s="1820"/>
      <c r="F12" s="1820"/>
      <c r="G12" s="1820"/>
      <c r="H12" s="1820"/>
      <c r="I12" s="1820"/>
      <c r="J12" s="1820"/>
      <c r="K12" s="1820"/>
      <c r="L12" s="1820"/>
      <c r="M12" s="1820"/>
      <c r="O12" s="1292" t="e">
        <f>O11/O10</f>
        <v>#REF!</v>
      </c>
    </row>
    <row r="13" spans="1:15" ht="12.75" hidden="1" customHeight="1">
      <c r="A13" s="1819" t="s">
        <v>556</v>
      </c>
      <c r="B13" s="1819"/>
      <c r="C13" s="1819"/>
      <c r="D13" s="1819"/>
      <c r="E13" s="1819"/>
      <c r="F13" s="1819"/>
      <c r="G13" s="1819"/>
      <c r="H13" s="1819"/>
      <c r="I13" s="1819"/>
      <c r="J13" s="1819"/>
      <c r="K13" s="1819"/>
      <c r="L13" s="1819"/>
      <c r="M13" s="1819"/>
    </row>
    <row r="14" spans="1:15" ht="12.75" hidden="1" customHeight="1">
      <c r="A14" s="1820" t="s">
        <v>557</v>
      </c>
      <c r="B14" s="1820"/>
      <c r="C14" s="1820"/>
      <c r="D14" s="1820"/>
      <c r="E14" s="1820"/>
      <c r="F14" s="1820"/>
      <c r="G14" s="1820"/>
      <c r="H14" s="1820"/>
      <c r="I14" s="1820"/>
      <c r="J14" s="1820"/>
      <c r="K14" s="1820"/>
      <c r="L14" s="1820"/>
      <c r="M14" s="1820"/>
    </row>
    <row r="15" spans="1:15" ht="12.75" hidden="1" customHeight="1">
      <c r="A15" s="1819" t="s">
        <v>558</v>
      </c>
      <c r="B15" s="1819"/>
      <c r="C15" s="1819"/>
      <c r="D15" s="1819"/>
      <c r="E15" s="1819"/>
      <c r="F15" s="1819"/>
      <c r="G15" s="1819"/>
      <c r="H15" s="1819"/>
      <c r="I15" s="1819"/>
      <c r="J15" s="1819"/>
      <c r="K15" s="1819"/>
      <c r="L15" s="1819"/>
      <c r="M15" s="1819"/>
    </row>
    <row r="16" spans="1:15" ht="12.75" hidden="1" customHeight="1">
      <c r="A16" s="1820" t="s">
        <v>559</v>
      </c>
      <c r="B16" s="1820"/>
      <c r="C16" s="1820"/>
      <c r="D16" s="1820"/>
      <c r="E16" s="1820"/>
      <c r="F16" s="1820"/>
      <c r="G16" s="1820"/>
      <c r="H16" s="1820"/>
      <c r="I16" s="1820"/>
      <c r="J16" s="1820"/>
      <c r="K16" s="1820"/>
      <c r="L16" s="1820"/>
      <c r="M16" s="1820"/>
    </row>
    <row r="17" spans="1:13" ht="12.75" hidden="1" customHeight="1">
      <c r="A17" s="1819" t="s">
        <v>560</v>
      </c>
      <c r="B17" s="1819"/>
      <c r="C17" s="1819"/>
      <c r="D17" s="1819"/>
      <c r="E17" s="1819"/>
      <c r="F17" s="1819"/>
      <c r="G17" s="1819"/>
      <c r="H17" s="1819"/>
      <c r="I17" s="1819"/>
      <c r="J17" s="1819"/>
      <c r="K17" s="1819"/>
      <c r="L17" s="1819"/>
      <c r="M17" s="1819"/>
    </row>
    <row r="18" spans="1:13" ht="12.75" hidden="1" customHeight="1">
      <c r="A18" s="1820" t="s">
        <v>561</v>
      </c>
      <c r="B18" s="1820"/>
      <c r="C18" s="1820"/>
      <c r="D18" s="1820"/>
      <c r="E18" s="1820"/>
      <c r="F18" s="1820"/>
      <c r="G18" s="1820"/>
      <c r="H18" s="1820"/>
      <c r="I18" s="1820"/>
      <c r="J18" s="1820"/>
      <c r="K18" s="1820"/>
      <c r="L18" s="1820"/>
      <c r="M18" s="1820"/>
    </row>
    <row r="19" spans="1:13" ht="12.75" hidden="1" customHeight="1">
      <c r="A19" s="1819" t="s">
        <v>562</v>
      </c>
      <c r="B19" s="1819"/>
      <c r="C19" s="1819"/>
      <c r="D19" s="1819"/>
      <c r="E19" s="1819"/>
      <c r="F19" s="1819"/>
      <c r="G19" s="1819"/>
      <c r="H19" s="1819"/>
      <c r="I19" s="1819"/>
      <c r="J19" s="1819"/>
      <c r="K19" s="1819"/>
      <c r="L19" s="1819"/>
      <c r="M19" s="1819"/>
    </row>
    <row r="20" spans="1:13" ht="12.75" hidden="1" customHeight="1">
      <c r="A20" s="1820" t="s">
        <v>563</v>
      </c>
      <c r="B20" s="1820"/>
      <c r="C20" s="1820"/>
      <c r="D20" s="1820"/>
      <c r="E20" s="1820"/>
      <c r="F20" s="1820"/>
      <c r="G20" s="1820"/>
      <c r="H20" s="1820"/>
      <c r="I20" s="1820"/>
      <c r="J20" s="1820"/>
      <c r="K20" s="1820"/>
      <c r="L20" s="1820"/>
      <c r="M20" s="1820"/>
    </row>
    <row r="21" spans="1:13" ht="12.75" hidden="1" customHeight="1">
      <c r="A21" s="1819" t="s">
        <v>564</v>
      </c>
      <c r="B21" s="1819"/>
      <c r="C21" s="1819"/>
      <c r="D21" s="1819"/>
      <c r="E21" s="1819"/>
      <c r="F21" s="1819"/>
      <c r="G21" s="1819"/>
      <c r="H21" s="1819"/>
      <c r="I21" s="1819"/>
      <c r="J21" s="1819"/>
      <c r="K21" s="1819"/>
      <c r="L21" s="1819"/>
      <c r="M21" s="1819"/>
    </row>
    <row r="22" spans="1:13" ht="13.5" hidden="1" customHeight="1" thickBot="1">
      <c r="A22" s="1820" t="s">
        <v>668</v>
      </c>
      <c r="B22" s="1820"/>
      <c r="C22" s="1820"/>
      <c r="D22" s="1820"/>
      <c r="E22" s="1820"/>
      <c r="F22" s="1820"/>
      <c r="G22" s="1820"/>
      <c r="H22" s="1820"/>
      <c r="I22" s="1820"/>
      <c r="J22" s="1820"/>
      <c r="K22" s="1820"/>
      <c r="L22" s="1820"/>
      <c r="M22" s="1820"/>
    </row>
    <row r="23" spans="1:13" ht="12.75" hidden="1" customHeight="1">
      <c r="A23" s="1819"/>
      <c r="B23" s="1819"/>
      <c r="C23" s="1819"/>
      <c r="D23" s="1819"/>
      <c r="E23" s="1819"/>
      <c r="F23" s="1819"/>
      <c r="G23" s="1819"/>
      <c r="H23" s="1819"/>
      <c r="I23" s="1819"/>
      <c r="J23" s="1819"/>
      <c r="K23" s="1819"/>
      <c r="L23" s="1819"/>
      <c r="M23" s="1819"/>
    </row>
    <row r="24" spans="1:13" ht="12.75" hidden="1" customHeight="1">
      <c r="A24" s="1820" t="s">
        <v>1161</v>
      </c>
      <c r="B24" s="1820"/>
      <c r="C24" s="1820"/>
      <c r="D24" s="1820"/>
      <c r="E24" s="1820"/>
      <c r="F24" s="1820"/>
      <c r="G24" s="1820"/>
      <c r="H24" s="1820"/>
      <c r="I24" s="1820"/>
      <c r="J24" s="1820"/>
      <c r="K24" s="1820"/>
      <c r="L24" s="1820"/>
      <c r="M24" s="1820"/>
    </row>
    <row r="25" spans="1:13">
      <c r="A25" s="1819" t="s">
        <v>41</v>
      </c>
      <c r="B25" s="1819"/>
      <c r="C25" s="1819"/>
      <c r="D25" s="1819"/>
      <c r="E25" s="1819"/>
      <c r="F25" s="1819"/>
      <c r="G25" s="1819"/>
      <c r="H25" s="1819"/>
      <c r="I25" s="1819"/>
      <c r="J25" s="1290"/>
      <c r="K25" s="1290"/>
      <c r="L25" s="1819"/>
      <c r="M25" s="1819"/>
    </row>
    <row r="26" spans="1:13" ht="13.5" thickBot="1">
      <c r="A26" s="1293"/>
      <c r="B26" s="1293"/>
      <c r="C26" s="1293"/>
      <c r="D26" s="1293"/>
      <c r="E26" s="1293"/>
      <c r="F26" s="1293"/>
      <c r="G26" s="1293"/>
      <c r="H26" s="1851" t="s">
        <v>55</v>
      </c>
      <c r="I26" s="1851"/>
    </row>
    <row r="27" spans="1:13" ht="16.5" thickTop="1">
      <c r="A27" s="1852" t="s">
        <v>536</v>
      </c>
      <c r="B27" s="1853" t="s">
        <v>1162</v>
      </c>
      <c r="C27" s="1853"/>
      <c r="D27" s="1853"/>
      <c r="E27" s="1854"/>
      <c r="F27" s="1853" t="s">
        <v>1163</v>
      </c>
      <c r="G27" s="1853"/>
      <c r="H27" s="1853"/>
      <c r="I27" s="1854"/>
    </row>
    <row r="28" spans="1:13">
      <c r="A28" s="1810"/>
      <c r="B28" s="1814" t="s">
        <v>53</v>
      </c>
      <c r="C28" s="1825"/>
      <c r="D28" s="1828" t="s">
        <v>54</v>
      </c>
      <c r="E28" s="1855"/>
      <c r="F28" s="1856" t="s">
        <v>53</v>
      </c>
      <c r="G28" s="1857"/>
      <c r="H28" s="1858" t="s">
        <v>54</v>
      </c>
      <c r="I28" s="1859"/>
    </row>
    <row r="29" spans="1:13">
      <c r="A29" s="1811"/>
      <c r="B29" s="1294" t="s">
        <v>79</v>
      </c>
      <c r="C29" s="1295" t="s">
        <v>1164</v>
      </c>
      <c r="D29" s="1296" t="s">
        <v>79</v>
      </c>
      <c r="E29" s="1297" t="s">
        <v>1164</v>
      </c>
      <c r="F29" s="1294" t="s">
        <v>79</v>
      </c>
      <c r="G29" s="1298" t="s">
        <v>1164</v>
      </c>
      <c r="H29" s="1294" t="s">
        <v>79</v>
      </c>
      <c r="I29" s="1297" t="s">
        <v>1164</v>
      </c>
      <c r="J29" s="275"/>
    </row>
    <row r="30" spans="1:13">
      <c r="A30" s="711" t="s">
        <v>185</v>
      </c>
      <c r="B30" s="1299">
        <v>4183.63</v>
      </c>
      <c r="C30" s="1300">
        <v>0.15</v>
      </c>
      <c r="D30" s="1299">
        <v>54163.06</v>
      </c>
      <c r="E30" s="1301">
        <v>0.73928031280663342</v>
      </c>
      <c r="F30" s="1302">
        <v>13110.36</v>
      </c>
      <c r="G30" s="1303">
        <v>2.5</v>
      </c>
      <c r="H30" s="1261">
        <v>10386.870000000001</v>
      </c>
      <c r="I30" s="1304">
        <v>3.09</v>
      </c>
      <c r="J30" s="161"/>
    </row>
    <row r="31" spans="1:13">
      <c r="A31" s="711" t="s">
        <v>186</v>
      </c>
      <c r="B31" s="1299">
        <v>16785.21</v>
      </c>
      <c r="C31" s="1300">
        <v>0.17</v>
      </c>
      <c r="D31" s="1299">
        <v>87216.62</v>
      </c>
      <c r="E31" s="1301">
        <v>1.45</v>
      </c>
      <c r="F31" s="1302">
        <v>11316.23</v>
      </c>
      <c r="G31" s="1303">
        <v>2.2999999999999998</v>
      </c>
      <c r="H31" s="1261">
        <v>3614.8099999999995</v>
      </c>
      <c r="I31" s="1304">
        <v>2.71</v>
      </c>
      <c r="J31" s="161"/>
    </row>
    <row r="32" spans="1:13">
      <c r="A32" s="711" t="s">
        <v>187</v>
      </c>
      <c r="B32" s="1305">
        <v>59148.29</v>
      </c>
      <c r="C32" s="1300">
        <v>1.03</v>
      </c>
      <c r="D32" s="1299">
        <v>44212.160000000003</v>
      </c>
      <c r="E32" s="1301">
        <v>0.64</v>
      </c>
      <c r="F32" s="1306">
        <v>15610.65</v>
      </c>
      <c r="G32" s="1303">
        <v>2.5499999999999998</v>
      </c>
      <c r="H32" s="1261">
        <v>4310.22</v>
      </c>
      <c r="I32" s="1304">
        <v>2.1</v>
      </c>
      <c r="J32" s="161"/>
    </row>
    <row r="33" spans="1:9">
      <c r="A33" s="711" t="s">
        <v>188</v>
      </c>
      <c r="B33" s="1305">
        <v>46623.9</v>
      </c>
      <c r="C33" s="1300">
        <v>0.42</v>
      </c>
      <c r="D33" s="1299">
        <v>45909.37</v>
      </c>
      <c r="E33" s="1301">
        <v>0.36</v>
      </c>
      <c r="F33" s="1306">
        <v>21289.8</v>
      </c>
      <c r="G33" s="1303">
        <v>2.41</v>
      </c>
      <c r="H33" s="1261">
        <v>5389.0999999999995</v>
      </c>
      <c r="I33" s="1304">
        <v>1.49</v>
      </c>
    </row>
    <row r="34" spans="1:9">
      <c r="A34" s="711" t="s">
        <v>189</v>
      </c>
      <c r="B34" s="1305">
        <v>13937.5</v>
      </c>
      <c r="C34" s="1300">
        <v>0.15</v>
      </c>
      <c r="D34" s="1299">
        <v>86020.75</v>
      </c>
      <c r="E34" s="1301">
        <v>0.82</v>
      </c>
      <c r="F34" s="1305">
        <v>20484.52</v>
      </c>
      <c r="G34" s="1303">
        <v>2.48</v>
      </c>
      <c r="H34" s="1261">
        <v>7079.22</v>
      </c>
      <c r="I34" s="1304">
        <v>1.5</v>
      </c>
    </row>
    <row r="35" spans="1:9">
      <c r="A35" s="711" t="s">
        <v>190</v>
      </c>
      <c r="B35" s="1305">
        <v>11820.02</v>
      </c>
      <c r="C35" s="1300">
        <v>0.15</v>
      </c>
      <c r="D35" s="1299">
        <v>93480.62</v>
      </c>
      <c r="E35" s="1301">
        <v>0.26</v>
      </c>
      <c r="F35" s="1305">
        <v>14851.03</v>
      </c>
      <c r="G35" s="1303">
        <v>2.5099999999999998</v>
      </c>
      <c r="H35" s="1261">
        <v>3969.74</v>
      </c>
      <c r="I35" s="1304">
        <v>1.21</v>
      </c>
    </row>
    <row r="36" spans="1:9">
      <c r="A36" s="711" t="s">
        <v>191</v>
      </c>
      <c r="B36" s="1305">
        <v>60027.97</v>
      </c>
      <c r="C36" s="1300">
        <v>2.23</v>
      </c>
      <c r="D36" s="1299">
        <v>37572.03</v>
      </c>
      <c r="E36" s="1301">
        <v>0.22</v>
      </c>
      <c r="F36" s="1305">
        <v>15211</v>
      </c>
      <c r="G36" s="1303">
        <v>2.97</v>
      </c>
      <c r="H36" s="1307">
        <v>3770.02</v>
      </c>
      <c r="I36" s="1304">
        <v>1.01</v>
      </c>
    </row>
    <row r="37" spans="1:9">
      <c r="A37" s="711" t="s">
        <v>192</v>
      </c>
      <c r="B37" s="1308">
        <v>62774.45</v>
      </c>
      <c r="C37" s="1300">
        <v>1.8</v>
      </c>
      <c r="D37" s="1299"/>
      <c r="E37" s="1301"/>
      <c r="F37" s="1305">
        <v>23015.72</v>
      </c>
      <c r="G37" s="1303">
        <v>4.0599999999999996</v>
      </c>
      <c r="H37" s="1307"/>
      <c r="I37" s="1304"/>
    </row>
    <row r="38" spans="1:9">
      <c r="A38" s="711" t="s">
        <v>193</v>
      </c>
      <c r="B38" s="1308">
        <v>54194.879999999997</v>
      </c>
      <c r="C38" s="1300">
        <v>0.64</v>
      </c>
      <c r="D38" s="1299"/>
      <c r="E38" s="1301"/>
      <c r="F38" s="1308">
        <v>28246.99</v>
      </c>
      <c r="G38" s="1309">
        <v>3.87</v>
      </c>
      <c r="H38" s="1307"/>
      <c r="I38" s="1304"/>
    </row>
    <row r="39" spans="1:9">
      <c r="A39" s="711" t="s">
        <v>194</v>
      </c>
      <c r="B39" s="1308">
        <v>16825.09</v>
      </c>
      <c r="C39" s="1300">
        <v>0.44</v>
      </c>
      <c r="D39" s="1299"/>
      <c r="E39" s="1301"/>
      <c r="F39" s="1308">
        <v>23179.48</v>
      </c>
      <c r="G39" s="1309">
        <v>3.91</v>
      </c>
      <c r="H39" s="1307"/>
      <c r="I39" s="1304"/>
    </row>
    <row r="40" spans="1:9">
      <c r="A40" s="711" t="s">
        <v>195</v>
      </c>
      <c r="B40" s="1308">
        <v>9422.01</v>
      </c>
      <c r="C40" s="1300">
        <v>0.24</v>
      </c>
      <c r="D40" s="1299"/>
      <c r="E40" s="1301"/>
      <c r="F40" s="1308">
        <v>21499.75</v>
      </c>
      <c r="G40" s="1309">
        <v>3.86</v>
      </c>
      <c r="H40" s="1307"/>
      <c r="I40" s="1304"/>
    </row>
    <row r="41" spans="1:9">
      <c r="A41" s="1310" t="s">
        <v>196</v>
      </c>
      <c r="B41" s="1311">
        <v>18957.46</v>
      </c>
      <c r="C41" s="1312">
        <v>1.01</v>
      </c>
      <c r="D41" s="1313"/>
      <c r="E41" s="1314"/>
      <c r="F41" s="1311">
        <v>19093.25</v>
      </c>
      <c r="G41" s="1315">
        <v>3.89</v>
      </c>
      <c r="H41" s="1307"/>
      <c r="I41" s="1304"/>
    </row>
    <row r="42" spans="1:9" ht="13.5" thickBot="1">
      <c r="A42" s="1316" t="s">
        <v>533</v>
      </c>
      <c r="B42" s="1317">
        <f>SUM(B30:B41)</f>
        <v>374700.41000000003</v>
      </c>
      <c r="C42" s="1318">
        <v>0.21811313787794637</v>
      </c>
      <c r="D42" s="1319">
        <f>SUM(D30:D41)</f>
        <v>448574.61</v>
      </c>
      <c r="E42" s="1320"/>
      <c r="F42" s="1321">
        <f>SUM(F30:F41)</f>
        <v>226908.78</v>
      </c>
      <c r="G42" s="1322">
        <v>3.23</v>
      </c>
      <c r="H42" s="1323">
        <f>SUM(H30:H41)</f>
        <v>38519.979999999996</v>
      </c>
      <c r="I42" s="1320"/>
    </row>
    <row r="43" spans="1:9" ht="13.5" thickTop="1">
      <c r="A43" s="1324" t="s">
        <v>1165</v>
      </c>
    </row>
    <row r="44" spans="1:9">
      <c r="A44" s="1324"/>
    </row>
    <row r="48" spans="1:9">
      <c r="B48" s="1292"/>
    </row>
  </sheetData>
  <mergeCells count="57">
    <mergeCell ref="A1:I1"/>
    <mergeCell ref="L1:M1"/>
    <mergeCell ref="A2:K2"/>
    <mergeCell ref="L2:M2"/>
    <mergeCell ref="A3:K3"/>
    <mergeCell ref="L3:M3"/>
    <mergeCell ref="A10:K10"/>
    <mergeCell ref="L10:M10"/>
    <mergeCell ref="A4:K4"/>
    <mergeCell ref="L4:M4"/>
    <mergeCell ref="A5:K5"/>
    <mergeCell ref="L5:M5"/>
    <mergeCell ref="A6:K6"/>
    <mergeCell ref="L6:M6"/>
    <mergeCell ref="A7:K7"/>
    <mergeCell ref="L7:M7"/>
    <mergeCell ref="L8:M8"/>
    <mergeCell ref="A9:K9"/>
    <mergeCell ref="L9:M9"/>
    <mergeCell ref="A11:K11"/>
    <mergeCell ref="L11:M11"/>
    <mergeCell ref="A12:K12"/>
    <mergeCell ref="L12:M12"/>
    <mergeCell ref="A13:K13"/>
    <mergeCell ref="L13:M13"/>
    <mergeCell ref="A14:K14"/>
    <mergeCell ref="L14:M14"/>
    <mergeCell ref="A15:K15"/>
    <mergeCell ref="L15:M15"/>
    <mergeCell ref="A16:K16"/>
    <mergeCell ref="L16:M16"/>
    <mergeCell ref="A17:K17"/>
    <mergeCell ref="L17:M17"/>
    <mergeCell ref="A18:K18"/>
    <mergeCell ref="L18:M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24:K24"/>
    <mergeCell ref="L24:M24"/>
    <mergeCell ref="A25:I25"/>
    <mergeCell ref="L25:M25"/>
    <mergeCell ref="H26:I26"/>
    <mergeCell ref="A27:A29"/>
    <mergeCell ref="B27:E27"/>
    <mergeCell ref="F27:I27"/>
    <mergeCell ref="B28:C28"/>
    <mergeCell ref="D28:E28"/>
    <mergeCell ref="F28:G28"/>
    <mergeCell ref="H28:I28"/>
  </mergeCells>
  <printOptions horizontalCentered="1"/>
  <pageMargins left="0.7" right="0.7" top="0.75" bottom="0.75" header="0.3" footer="0.3"/>
  <pageSetup paperSize="9" scale="7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34"/>
  <sheetViews>
    <sheetView workbookViewId="0">
      <pane xSplit="3" ySplit="70" topLeftCell="F71" activePane="bottomRight" state="frozen"/>
      <selection activeCell="Q26" sqref="Q26"/>
      <selection pane="topRight" activeCell="Q26" sqref="Q26"/>
      <selection pane="bottomLeft" activeCell="Q26" sqref="Q26"/>
      <selection pane="bottomRight" activeCell="AO74" sqref="AO74"/>
    </sheetView>
  </sheetViews>
  <sheetFormatPr defaultRowHeight="12.75"/>
  <cols>
    <col min="1" max="1" width="3.140625" style="1325" customWidth="1"/>
    <col min="2" max="2" width="2.7109375" style="1325" customWidth="1"/>
    <col min="3" max="3" width="41.5703125" style="1325" customWidth="1"/>
    <col min="4" max="4" width="5.42578125" style="1325" hidden="1" customWidth="1"/>
    <col min="5" max="5" width="12" style="1325" hidden="1" customWidth="1"/>
    <col min="6" max="6" width="12.28515625" style="1325" customWidth="1"/>
    <col min="7" max="7" width="9.85546875" style="1325" hidden="1" customWidth="1"/>
    <col min="8" max="8" width="11" style="1325" customWidth="1"/>
    <col min="9" max="9" width="10.42578125" style="1325" hidden="1" customWidth="1"/>
    <col min="10" max="11" width="0" style="1325" hidden="1" customWidth="1"/>
    <col min="12" max="12" width="9.140625" style="1325" hidden="1" customWidth="1"/>
    <col min="13" max="13" width="0" style="1325" hidden="1" customWidth="1"/>
    <col min="14" max="15" width="9.5703125" style="1325" hidden="1" customWidth="1"/>
    <col min="16" max="19" width="9.140625" style="1325" hidden="1" customWidth="1"/>
    <col min="20" max="20" width="9.140625" style="1325"/>
    <col min="21" max="21" width="11" style="1325" hidden="1" customWidth="1"/>
    <col min="22" max="26" width="9.140625" style="1325" hidden="1" customWidth="1"/>
    <col min="27" max="31" width="9.5703125" style="1325" hidden="1" customWidth="1"/>
    <col min="32" max="39" width="9.5703125" style="1325" bestFit="1" customWidth="1"/>
    <col min="40" max="16384" width="9.140625" style="1325"/>
  </cols>
  <sheetData>
    <row r="1" spans="1:3" ht="12.75" hidden="1" customHeight="1">
      <c r="A1" s="1874" t="s">
        <v>308</v>
      </c>
      <c r="B1" s="1874"/>
      <c r="C1" s="1874"/>
    </row>
    <row r="2" spans="1:3" ht="12.75" hidden="1" customHeight="1">
      <c r="A2" s="1874" t="s">
        <v>1166</v>
      </c>
      <c r="B2" s="1874"/>
      <c r="C2" s="1874"/>
    </row>
    <row r="3" spans="1:3" ht="12.75" hidden="1" customHeight="1">
      <c r="A3" s="1874" t="s">
        <v>1167</v>
      </c>
      <c r="B3" s="1874"/>
      <c r="C3" s="1874"/>
    </row>
    <row r="4" spans="1:3" ht="5.25" hidden="1" customHeight="1">
      <c r="A4" s="1326"/>
      <c r="B4" s="1326"/>
      <c r="C4" s="1326"/>
    </row>
    <row r="5" spans="1:3" ht="12.75" hidden="1" customHeight="1">
      <c r="A5" s="1874" t="s">
        <v>42</v>
      </c>
      <c r="B5" s="1874"/>
      <c r="C5" s="1874"/>
    </row>
    <row r="6" spans="1:3" ht="12.75" hidden="1" customHeight="1">
      <c r="A6" s="1874" t="s">
        <v>1168</v>
      </c>
      <c r="B6" s="1874"/>
      <c r="C6" s="1874"/>
    </row>
    <row r="7" spans="1:3" ht="5.25" hidden="1" customHeight="1">
      <c r="A7" s="1327"/>
      <c r="B7" s="1327"/>
      <c r="C7" s="1327"/>
    </row>
    <row r="8" spans="1:3" s="1328" customFormat="1" ht="12.75" hidden="1" customHeight="1">
      <c r="A8" s="1871" t="s">
        <v>1169</v>
      </c>
      <c r="B8" s="1872"/>
      <c r="C8" s="1873"/>
    </row>
    <row r="9" spans="1:3" s="1328" customFormat="1" ht="12.75" hidden="1" customHeight="1">
      <c r="A9" s="1861" t="s">
        <v>1170</v>
      </c>
      <c r="B9" s="1862"/>
      <c r="C9" s="1863"/>
    </row>
    <row r="10" spans="1:3" hidden="1">
      <c r="A10" s="1329" t="s">
        <v>1171</v>
      </c>
      <c r="B10" s="1330"/>
      <c r="C10" s="1331"/>
    </row>
    <row r="11" spans="1:3" hidden="1">
      <c r="A11" s="1332"/>
      <c r="B11" s="1333" t="s">
        <v>1172</v>
      </c>
      <c r="C11" s="1334"/>
    </row>
    <row r="12" spans="1:3" hidden="1">
      <c r="A12" s="1335"/>
      <c r="B12" s="1333" t="s">
        <v>1173</v>
      </c>
      <c r="C12" s="1334"/>
    </row>
    <row r="13" spans="1:3" hidden="1">
      <c r="A13" s="1335"/>
      <c r="B13" s="1333" t="s">
        <v>1174</v>
      </c>
      <c r="C13" s="1334"/>
    </row>
    <row r="14" spans="1:3" hidden="1">
      <c r="A14" s="1335"/>
      <c r="B14" s="1333" t="s">
        <v>1175</v>
      </c>
      <c r="C14" s="1334"/>
    </row>
    <row r="15" spans="1:3" hidden="1">
      <c r="A15" s="1335"/>
      <c r="B15" s="1324" t="s">
        <v>1176</v>
      </c>
      <c r="C15" s="1334"/>
    </row>
    <row r="16" spans="1:3" hidden="1">
      <c r="A16" s="1335"/>
      <c r="B16" s="1324" t="s">
        <v>1177</v>
      </c>
      <c r="C16" s="1334"/>
    </row>
    <row r="17" spans="1:3" ht="7.5" hidden="1" customHeight="1">
      <c r="A17" s="1336"/>
      <c r="B17" s="1337"/>
      <c r="C17" s="1338"/>
    </row>
    <row r="18" spans="1:3" hidden="1">
      <c r="A18" s="1332" t="s">
        <v>1178</v>
      </c>
      <c r="B18" s="1324"/>
      <c r="C18" s="1334"/>
    </row>
    <row r="19" spans="1:3" hidden="1">
      <c r="A19" s="1332"/>
      <c r="B19" s="1324" t="s">
        <v>1179</v>
      </c>
      <c r="C19" s="1334"/>
    </row>
    <row r="20" spans="1:3" hidden="1">
      <c r="A20" s="1335"/>
      <c r="B20" s="1324" t="s">
        <v>1180</v>
      </c>
      <c r="C20" s="1334"/>
    </row>
    <row r="21" spans="1:3" hidden="1">
      <c r="A21" s="1335"/>
      <c r="B21" s="1333" t="s">
        <v>1181</v>
      </c>
      <c r="C21" s="1334"/>
    </row>
    <row r="22" spans="1:3" hidden="1">
      <c r="A22" s="1339" t="s">
        <v>1182</v>
      </c>
      <c r="B22" s="1340"/>
      <c r="C22" s="1341"/>
    </row>
    <row r="23" spans="1:3" hidden="1">
      <c r="A23" s="1332" t="s">
        <v>1183</v>
      </c>
      <c r="B23" s="1324"/>
      <c r="C23" s="1334"/>
    </row>
    <row r="24" spans="1:3" hidden="1">
      <c r="A24" s="1335"/>
      <c r="B24" s="1342" t="s">
        <v>1184</v>
      </c>
      <c r="C24" s="1334"/>
    </row>
    <row r="25" spans="1:3" hidden="1">
      <c r="A25" s="1335"/>
      <c r="B25" s="1324" t="s">
        <v>1185</v>
      </c>
      <c r="C25" s="1334"/>
    </row>
    <row r="26" spans="1:3" hidden="1">
      <c r="A26" s="1335"/>
      <c r="B26" s="1324" t="s">
        <v>1186</v>
      </c>
      <c r="C26" s="1334"/>
    </row>
    <row r="27" spans="1:3" hidden="1">
      <c r="A27" s="1335"/>
      <c r="B27" s="1324"/>
      <c r="C27" s="1334" t="s">
        <v>1187</v>
      </c>
    </row>
    <row r="28" spans="1:3" hidden="1">
      <c r="A28" s="1335"/>
      <c r="B28" s="1324"/>
      <c r="C28" s="1334" t="s">
        <v>1188</v>
      </c>
    </row>
    <row r="29" spans="1:3" hidden="1">
      <c r="A29" s="1335"/>
      <c r="B29" s="1324"/>
      <c r="C29" s="1334" t="s">
        <v>1189</v>
      </c>
    </row>
    <row r="30" spans="1:3" hidden="1">
      <c r="A30" s="1335"/>
      <c r="B30" s="1324"/>
      <c r="C30" s="1334" t="s">
        <v>1190</v>
      </c>
    </row>
    <row r="31" spans="1:3" hidden="1">
      <c r="A31" s="1335"/>
      <c r="B31" s="1324"/>
      <c r="C31" s="1334" t="s">
        <v>1191</v>
      </c>
    </row>
    <row r="32" spans="1:3" ht="7.5" hidden="1" customHeight="1">
      <c r="A32" s="1335"/>
      <c r="B32" s="1324"/>
      <c r="C32" s="1334"/>
    </row>
    <row r="33" spans="1:3" hidden="1">
      <c r="A33" s="1335"/>
      <c r="B33" s="1342" t="s">
        <v>1192</v>
      </c>
      <c r="C33" s="1334"/>
    </row>
    <row r="34" spans="1:3" hidden="1">
      <c r="A34" s="1335"/>
      <c r="B34" s="1324" t="s">
        <v>1193</v>
      </c>
      <c r="C34" s="1334"/>
    </row>
    <row r="35" spans="1:3" hidden="1">
      <c r="A35" s="1335"/>
      <c r="B35" s="1333" t="s">
        <v>1194</v>
      </c>
      <c r="C35" s="1334"/>
    </row>
    <row r="36" spans="1:3" hidden="1">
      <c r="A36" s="1335"/>
      <c r="B36" s="1333" t="s">
        <v>1195</v>
      </c>
      <c r="C36" s="1334"/>
    </row>
    <row r="37" spans="1:3" hidden="1">
      <c r="A37" s="1335"/>
      <c r="B37" s="1333" t="s">
        <v>1196</v>
      </c>
      <c r="C37" s="1334"/>
    </row>
    <row r="38" spans="1:3" hidden="1">
      <c r="A38" s="1335"/>
      <c r="B38" s="1333" t="s">
        <v>1197</v>
      </c>
      <c r="C38" s="1334"/>
    </row>
    <row r="39" spans="1:3" ht="7.5" hidden="1" customHeight="1">
      <c r="A39" s="1336"/>
      <c r="B39" s="1343"/>
      <c r="C39" s="1338"/>
    </row>
    <row r="40" spans="1:3" s="1347" customFormat="1" hidden="1">
      <c r="A40" s="1344"/>
      <c r="B40" s="1345" t="s">
        <v>1198</v>
      </c>
      <c r="C40" s="1346"/>
    </row>
    <row r="41" spans="1:3" hidden="1">
      <c r="A41" s="1327" t="s">
        <v>1199</v>
      </c>
      <c r="B41" s="1324"/>
      <c r="C41" s="1324"/>
    </row>
    <row r="42" spans="1:3" hidden="1">
      <c r="A42" s="1327"/>
      <c r="B42" s="1324" t="s">
        <v>1200</v>
      </c>
      <c r="C42" s="1324"/>
    </row>
    <row r="43" spans="1:3" hidden="1">
      <c r="A43" s="1327"/>
      <c r="B43" s="1324" t="s">
        <v>1201</v>
      </c>
      <c r="C43" s="1324"/>
    </row>
    <row r="44" spans="1:3" hidden="1">
      <c r="A44" s="1327"/>
      <c r="B44" s="1324" t="s">
        <v>1202</v>
      </c>
      <c r="C44" s="1324"/>
    </row>
    <row r="45" spans="1:3" hidden="1">
      <c r="A45" s="1327"/>
      <c r="B45" s="1324" t="s">
        <v>1203</v>
      </c>
      <c r="C45" s="1324"/>
    </row>
    <row r="46" spans="1:3" hidden="1">
      <c r="A46" s="1327"/>
      <c r="B46" s="1324"/>
      <c r="C46" s="1324"/>
    </row>
    <row r="47" spans="1:3" hidden="1">
      <c r="A47" s="1327" t="s">
        <v>1204</v>
      </c>
      <c r="B47" s="1324" t="s">
        <v>1205</v>
      </c>
      <c r="C47" s="1324"/>
    </row>
    <row r="48" spans="1:3" hidden="1">
      <c r="A48" s="1327"/>
      <c r="B48" s="1324"/>
      <c r="C48" s="1324" t="s">
        <v>1184</v>
      </c>
    </row>
    <row r="49" spans="1:3" hidden="1">
      <c r="A49" s="1327"/>
      <c r="B49" s="1324"/>
      <c r="C49" s="1324" t="s">
        <v>1186</v>
      </c>
    </row>
    <row r="50" spans="1:3" hidden="1">
      <c r="A50" s="1327"/>
      <c r="B50" s="1324"/>
      <c r="C50" s="1348" t="s">
        <v>1188</v>
      </c>
    </row>
    <row r="51" spans="1:3" hidden="1">
      <c r="A51" s="1327"/>
      <c r="B51" s="1324"/>
      <c r="C51" s="1348" t="s">
        <v>1189</v>
      </c>
    </row>
    <row r="52" spans="1:3" hidden="1">
      <c r="A52" s="1327"/>
      <c r="B52" s="1324"/>
      <c r="C52" s="1348" t="s">
        <v>1190</v>
      </c>
    </row>
    <row r="53" spans="1:3" hidden="1">
      <c r="A53" s="1327"/>
      <c r="B53" s="1324"/>
      <c r="C53" s="1348" t="s">
        <v>1206</v>
      </c>
    </row>
    <row r="54" spans="1:3" hidden="1">
      <c r="A54" s="1327"/>
      <c r="B54" s="1324"/>
      <c r="C54" s="1348" t="s">
        <v>1207</v>
      </c>
    </row>
    <row r="55" spans="1:3" hidden="1">
      <c r="A55" s="1327"/>
      <c r="B55" s="1324"/>
      <c r="C55" s="1348" t="s">
        <v>1208</v>
      </c>
    </row>
    <row r="56" spans="1:3" hidden="1">
      <c r="A56" s="1327"/>
      <c r="B56" s="1324"/>
      <c r="C56" s="1348" t="s">
        <v>1209</v>
      </c>
    </row>
    <row r="57" spans="1:3" hidden="1">
      <c r="A57" s="1327"/>
      <c r="B57" s="1324"/>
      <c r="C57" s="1324" t="s">
        <v>1192</v>
      </c>
    </row>
    <row r="58" spans="1:3" hidden="1">
      <c r="A58" s="1327"/>
      <c r="B58" s="1324"/>
      <c r="C58" s="1324" t="s">
        <v>1193</v>
      </c>
    </row>
    <row r="59" spans="1:3" hidden="1">
      <c r="A59" s="1327"/>
      <c r="B59" s="1324"/>
      <c r="C59" s="1349" t="s">
        <v>1210</v>
      </c>
    </row>
    <row r="60" spans="1:3" hidden="1">
      <c r="A60" s="1327"/>
      <c r="B60" s="1324"/>
      <c r="C60" s="1349" t="s">
        <v>1211</v>
      </c>
    </row>
    <row r="61" spans="1:3" hidden="1">
      <c r="A61" s="1327"/>
      <c r="B61" s="1324"/>
      <c r="C61" s="1333" t="s">
        <v>1196</v>
      </c>
    </row>
    <row r="62" spans="1:3" hidden="1">
      <c r="A62" s="1327"/>
      <c r="B62" s="1324"/>
      <c r="C62" s="1333"/>
    </row>
    <row r="63" spans="1:3" hidden="1">
      <c r="A63" s="1350" t="s">
        <v>1212</v>
      </c>
      <c r="B63" s="1324"/>
      <c r="C63" s="1324"/>
    </row>
    <row r="64" spans="1:3" hidden="1">
      <c r="A64" s="1350" t="s">
        <v>1213</v>
      </c>
      <c r="B64" s="1324"/>
      <c r="C64" s="1324"/>
    </row>
    <row r="65" spans="1:39" hidden="1">
      <c r="B65" s="1351"/>
      <c r="C65" s="1351"/>
    </row>
    <row r="66" spans="1:39" ht="15.75" customHeight="1">
      <c r="A66" s="1864" t="s">
        <v>1152</v>
      </c>
      <c r="B66" s="1864"/>
      <c r="C66" s="1864"/>
      <c r="D66" s="1864"/>
      <c r="E66" s="1864"/>
      <c r="F66" s="1864"/>
      <c r="G66" s="1864"/>
      <c r="H66" s="1864"/>
      <c r="I66" s="1864"/>
      <c r="J66" s="1864"/>
      <c r="K66" s="1864"/>
      <c r="L66" s="1864"/>
      <c r="M66" s="1864"/>
      <c r="N66" s="1864"/>
      <c r="O66" s="1864"/>
      <c r="P66" s="1864"/>
      <c r="Q66" s="1864"/>
      <c r="R66" s="1864"/>
      <c r="S66" s="1864"/>
      <c r="T66" s="1864"/>
      <c r="U66" s="1864"/>
      <c r="V66" s="1864"/>
      <c r="W66" s="1864"/>
      <c r="X66" s="1864"/>
      <c r="Y66" s="1864"/>
      <c r="Z66" s="1864"/>
      <c r="AA66" s="1864"/>
      <c r="AB66" s="1864"/>
      <c r="AC66" s="1864"/>
      <c r="AD66" s="1864"/>
      <c r="AE66" s="1864"/>
      <c r="AF66" s="1864"/>
      <c r="AG66" s="1864"/>
    </row>
    <row r="67" spans="1:39" ht="15.75">
      <c r="A67" s="1870" t="s">
        <v>42</v>
      </c>
      <c r="B67" s="1870"/>
      <c r="C67" s="1870"/>
      <c r="D67" s="1870"/>
      <c r="E67" s="1870"/>
      <c r="F67" s="1870"/>
      <c r="G67" s="1870"/>
      <c r="H67" s="1870"/>
      <c r="I67" s="1870"/>
      <c r="J67" s="1870"/>
      <c r="K67" s="1870"/>
      <c r="L67" s="1870"/>
      <c r="M67" s="1870"/>
      <c r="N67" s="1870"/>
      <c r="O67" s="1870"/>
      <c r="P67" s="1870"/>
      <c r="Q67" s="1870"/>
      <c r="R67" s="1870"/>
      <c r="S67" s="1870"/>
      <c r="T67" s="1870"/>
      <c r="U67" s="1870"/>
      <c r="V67" s="1870"/>
      <c r="W67" s="1870"/>
      <c r="X67" s="1870"/>
      <c r="Y67" s="1870"/>
      <c r="Z67" s="1870"/>
      <c r="AA67" s="1870"/>
      <c r="AB67" s="1870"/>
      <c r="AC67" s="1870"/>
      <c r="AD67" s="1870"/>
      <c r="AE67" s="1870"/>
      <c r="AF67" s="1870"/>
      <c r="AG67" s="1870"/>
      <c r="AH67" s="1870"/>
      <c r="AI67" s="1870"/>
      <c r="AJ67" s="1870"/>
      <c r="AK67" s="1870"/>
      <c r="AL67" s="1870"/>
      <c r="AM67" s="1870"/>
    </row>
    <row r="68" spans="1:39" ht="13.5" thickBot="1">
      <c r="A68" s="1352"/>
      <c r="B68" s="1352"/>
      <c r="C68" s="1352"/>
      <c r="D68" s="1352"/>
      <c r="E68" s="1352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Z68" s="1353"/>
      <c r="AA68" s="1353"/>
      <c r="AB68" s="1353"/>
      <c r="AC68" s="1353"/>
      <c r="AF68" s="1865" t="s">
        <v>1168</v>
      </c>
      <c r="AG68" s="1865"/>
    </row>
    <row r="69" spans="1:39" ht="12.75" customHeight="1" thickTop="1">
      <c r="A69" s="1866" t="s">
        <v>1169</v>
      </c>
      <c r="B69" s="1867"/>
      <c r="C69" s="1867"/>
      <c r="D69" s="1354">
        <v>2010</v>
      </c>
      <c r="E69" s="1354">
        <v>2011</v>
      </c>
      <c r="F69" s="1354">
        <v>2012</v>
      </c>
      <c r="G69" s="1355">
        <v>2013</v>
      </c>
      <c r="H69" s="1355">
        <v>2013</v>
      </c>
      <c r="I69" s="1355">
        <v>2013</v>
      </c>
      <c r="J69" s="1355">
        <v>2013</v>
      </c>
      <c r="K69" s="1355">
        <v>2013</v>
      </c>
      <c r="L69" s="1355">
        <v>2013</v>
      </c>
      <c r="M69" s="1355">
        <v>2013</v>
      </c>
      <c r="N69" s="1355">
        <v>2014</v>
      </c>
      <c r="O69" s="1355">
        <v>2014</v>
      </c>
      <c r="P69" s="1355">
        <v>2014</v>
      </c>
      <c r="Q69" s="1355">
        <v>2014</v>
      </c>
      <c r="R69" s="1355">
        <v>2014</v>
      </c>
      <c r="S69" s="1355">
        <v>2014</v>
      </c>
      <c r="T69" s="1355">
        <v>2014</v>
      </c>
      <c r="U69" s="1355">
        <v>2014</v>
      </c>
      <c r="V69" s="1355">
        <v>2014</v>
      </c>
      <c r="W69" s="1355">
        <v>2014</v>
      </c>
      <c r="X69" s="1355">
        <v>2014</v>
      </c>
      <c r="Y69" s="1355">
        <v>2014</v>
      </c>
      <c r="Z69" s="1355">
        <v>2015</v>
      </c>
      <c r="AA69" s="1355">
        <v>2015</v>
      </c>
      <c r="AB69" s="1355">
        <v>2015</v>
      </c>
      <c r="AC69" s="1355">
        <v>2015</v>
      </c>
      <c r="AD69" s="1355">
        <v>2015</v>
      </c>
      <c r="AE69" s="1355">
        <v>2015</v>
      </c>
      <c r="AF69" s="1355">
        <v>2015</v>
      </c>
      <c r="AG69" s="1355">
        <v>2015</v>
      </c>
      <c r="AH69" s="1355">
        <v>2015</v>
      </c>
      <c r="AI69" s="1355">
        <v>2015</v>
      </c>
      <c r="AJ69" s="1355">
        <v>2015</v>
      </c>
      <c r="AK69" s="1355">
        <v>2015</v>
      </c>
      <c r="AL69" s="1355">
        <v>2016</v>
      </c>
      <c r="AM69" s="1356">
        <v>2016</v>
      </c>
    </row>
    <row r="70" spans="1:39">
      <c r="A70" s="1868" t="s">
        <v>536</v>
      </c>
      <c r="B70" s="1869"/>
      <c r="C70" s="1869"/>
      <c r="D70" s="1357" t="s">
        <v>1215</v>
      </c>
      <c r="E70" s="1357" t="s">
        <v>1215</v>
      </c>
      <c r="F70" s="1357" t="s">
        <v>1215</v>
      </c>
      <c r="G70" s="1357" t="s">
        <v>1216</v>
      </c>
      <c r="H70" s="1357" t="s">
        <v>1215</v>
      </c>
      <c r="I70" s="1357" t="s">
        <v>1217</v>
      </c>
      <c r="J70" s="1357" t="s">
        <v>1218</v>
      </c>
      <c r="K70" s="1357" t="s">
        <v>1219</v>
      </c>
      <c r="L70" s="1357" t="s">
        <v>1220</v>
      </c>
      <c r="M70" s="1357" t="s">
        <v>1221</v>
      </c>
      <c r="N70" s="1357" t="s">
        <v>1222</v>
      </c>
      <c r="O70" s="1357" t="s">
        <v>826</v>
      </c>
      <c r="P70" s="1357" t="s">
        <v>1223</v>
      </c>
      <c r="Q70" s="1357" t="s">
        <v>1224</v>
      </c>
      <c r="R70" s="1357" t="s">
        <v>562</v>
      </c>
      <c r="S70" s="1357" t="s">
        <v>1216</v>
      </c>
      <c r="T70" s="1357" t="s">
        <v>1215</v>
      </c>
      <c r="U70" s="1357" t="s">
        <v>1217</v>
      </c>
      <c r="V70" s="1357" t="s">
        <v>1218</v>
      </c>
      <c r="W70" s="1357" t="s">
        <v>1219</v>
      </c>
      <c r="X70" s="1357" t="s">
        <v>1220</v>
      </c>
      <c r="Y70" s="1357" t="s">
        <v>1221</v>
      </c>
      <c r="Z70" s="1357" t="s">
        <v>1222</v>
      </c>
      <c r="AA70" s="1357" t="s">
        <v>826</v>
      </c>
      <c r="AB70" s="1357" t="s">
        <v>1223</v>
      </c>
      <c r="AC70" s="1357" t="s">
        <v>1224</v>
      </c>
      <c r="AD70" s="1357" t="s">
        <v>562</v>
      </c>
      <c r="AE70" s="1357" t="s">
        <v>1216</v>
      </c>
      <c r="AF70" s="1357" t="s">
        <v>1215</v>
      </c>
      <c r="AG70" s="1357" t="s">
        <v>1217</v>
      </c>
      <c r="AH70" s="1357" t="s">
        <v>1218</v>
      </c>
      <c r="AI70" s="1357" t="s">
        <v>1219</v>
      </c>
      <c r="AJ70" s="1357" t="s">
        <v>1220</v>
      </c>
      <c r="AK70" s="1357" t="s">
        <v>1221</v>
      </c>
      <c r="AL70" s="1357" t="s">
        <v>1222</v>
      </c>
      <c r="AM70" s="1358" t="s">
        <v>826</v>
      </c>
    </row>
    <row r="71" spans="1:39">
      <c r="A71" s="1359" t="s">
        <v>1225</v>
      </c>
      <c r="B71" s="1324"/>
      <c r="C71" s="1324"/>
      <c r="D71" s="1360"/>
      <c r="E71" s="1360"/>
      <c r="F71" s="1360"/>
      <c r="G71" s="1360"/>
      <c r="H71" s="1351"/>
      <c r="I71" s="1351"/>
      <c r="J71" s="1351"/>
      <c r="K71" s="1351"/>
      <c r="L71" s="1351"/>
      <c r="M71" s="1351"/>
      <c r="N71" s="1351"/>
      <c r="O71" s="1351"/>
      <c r="P71" s="1351"/>
      <c r="Q71" s="1351"/>
      <c r="R71" s="1351"/>
      <c r="S71" s="1361"/>
      <c r="T71" s="1351"/>
      <c r="U71" s="1351"/>
      <c r="V71" s="1351"/>
      <c r="W71" s="1351"/>
      <c r="X71" s="1351"/>
      <c r="Y71" s="1351"/>
      <c r="Z71" s="1351"/>
      <c r="AA71" s="1351"/>
      <c r="AB71" s="1351"/>
      <c r="AC71" s="1351"/>
      <c r="AD71" s="1351"/>
      <c r="AE71" s="1351"/>
      <c r="AF71" s="1351"/>
      <c r="AG71" s="1351"/>
      <c r="AH71" s="1351"/>
      <c r="AI71" s="1351"/>
      <c r="AJ71" s="1351"/>
      <c r="AK71" s="1351"/>
      <c r="AL71" s="1351"/>
      <c r="AM71" s="1362"/>
    </row>
    <row r="72" spans="1:39">
      <c r="A72" s="1359"/>
      <c r="B72" s="1324" t="s">
        <v>1179</v>
      </c>
      <c r="C72" s="1324"/>
      <c r="D72" s="1351"/>
      <c r="E72" s="1351"/>
      <c r="F72" s="1351"/>
      <c r="G72" s="1360"/>
      <c r="H72" s="1351"/>
      <c r="I72" s="1351"/>
      <c r="J72" s="1351"/>
      <c r="K72" s="1351"/>
      <c r="L72" s="1351"/>
      <c r="M72" s="1351"/>
      <c r="N72" s="1351"/>
      <c r="O72" s="1351"/>
      <c r="P72" s="1351"/>
      <c r="Q72" s="1351"/>
      <c r="R72" s="1351"/>
      <c r="S72" s="1351"/>
      <c r="T72" s="1351"/>
      <c r="U72" s="1351"/>
      <c r="V72" s="1351"/>
      <c r="W72" s="1351"/>
      <c r="X72" s="1351"/>
      <c r="Y72" s="1351"/>
      <c r="Z72" s="1351"/>
      <c r="AA72" s="1351"/>
      <c r="AB72" s="1351"/>
      <c r="AC72" s="1351"/>
      <c r="AD72" s="1351"/>
      <c r="AE72" s="1351"/>
      <c r="AF72" s="1351"/>
      <c r="AG72" s="1351"/>
      <c r="AH72" s="1351"/>
      <c r="AI72" s="1351"/>
      <c r="AJ72" s="1351"/>
      <c r="AK72" s="1351"/>
      <c r="AL72" s="1351"/>
      <c r="AM72" s="1362"/>
    </row>
    <row r="73" spans="1:39">
      <c r="A73" s="1359"/>
      <c r="B73" s="1363" t="s">
        <v>775</v>
      </c>
      <c r="C73" s="1363"/>
      <c r="D73" s="1360" t="s">
        <v>33</v>
      </c>
      <c r="E73" s="1360">
        <v>5.5</v>
      </c>
      <c r="F73" s="1361">
        <v>5</v>
      </c>
      <c r="G73" s="1361">
        <v>6</v>
      </c>
      <c r="H73" s="1361">
        <v>6</v>
      </c>
      <c r="I73" s="1361">
        <v>5</v>
      </c>
      <c r="J73" s="1361">
        <v>5</v>
      </c>
      <c r="K73" s="1361">
        <v>5</v>
      </c>
      <c r="L73" s="1361">
        <v>5</v>
      </c>
      <c r="M73" s="1361">
        <v>5</v>
      </c>
      <c r="N73" s="1361">
        <v>5</v>
      </c>
      <c r="O73" s="1361">
        <v>5</v>
      </c>
      <c r="P73" s="1361">
        <v>5</v>
      </c>
      <c r="Q73" s="1361">
        <v>5</v>
      </c>
      <c r="R73" s="1361">
        <v>5</v>
      </c>
      <c r="S73" s="1361">
        <v>5</v>
      </c>
      <c r="T73" s="1361">
        <v>5</v>
      </c>
      <c r="U73" s="1361">
        <v>6</v>
      </c>
      <c r="V73" s="1361">
        <v>6</v>
      </c>
      <c r="W73" s="1361">
        <v>6</v>
      </c>
      <c r="X73" s="1361">
        <v>6</v>
      </c>
      <c r="Y73" s="1361">
        <v>6</v>
      </c>
      <c r="Z73" s="1361">
        <v>6</v>
      </c>
      <c r="AA73" s="1361">
        <v>6</v>
      </c>
      <c r="AB73" s="1361">
        <v>6</v>
      </c>
      <c r="AC73" s="1361">
        <v>6</v>
      </c>
      <c r="AD73" s="1361">
        <v>6</v>
      </c>
      <c r="AE73" s="1361">
        <v>6</v>
      </c>
      <c r="AF73" s="1361">
        <v>6</v>
      </c>
      <c r="AG73" s="1361">
        <v>6</v>
      </c>
      <c r="AH73" s="1361">
        <v>6</v>
      </c>
      <c r="AI73" s="1361">
        <v>6</v>
      </c>
      <c r="AJ73" s="1361">
        <v>6</v>
      </c>
      <c r="AK73" s="1361">
        <v>6</v>
      </c>
      <c r="AL73" s="1361">
        <v>6</v>
      </c>
      <c r="AM73" s="1364">
        <v>6</v>
      </c>
    </row>
    <row r="74" spans="1:39">
      <c r="A74" s="1359"/>
      <c r="B74" s="1363" t="s">
        <v>1226</v>
      </c>
      <c r="C74" s="1363"/>
      <c r="D74" s="1360">
        <v>5.5</v>
      </c>
      <c r="E74" s="1360">
        <v>5.5</v>
      </c>
      <c r="F74" s="1361">
        <v>5</v>
      </c>
      <c r="G74" s="1361">
        <v>5.5</v>
      </c>
      <c r="H74" s="1361">
        <v>5.5</v>
      </c>
      <c r="I74" s="1361">
        <v>4.5</v>
      </c>
      <c r="J74" s="1361">
        <v>4.5</v>
      </c>
      <c r="K74" s="1361">
        <v>4.5</v>
      </c>
      <c r="L74" s="1361">
        <v>4.5</v>
      </c>
      <c r="M74" s="1361">
        <v>4.5</v>
      </c>
      <c r="N74" s="1361">
        <v>4.5</v>
      </c>
      <c r="O74" s="1361">
        <v>4.5</v>
      </c>
      <c r="P74" s="1361">
        <v>4.5</v>
      </c>
      <c r="Q74" s="1361">
        <v>4.5</v>
      </c>
      <c r="R74" s="1361">
        <v>4.5</v>
      </c>
      <c r="S74" s="1361">
        <v>4.5</v>
      </c>
      <c r="T74" s="1361">
        <v>4.5</v>
      </c>
      <c r="U74" s="1361">
        <v>5</v>
      </c>
      <c r="V74" s="1361">
        <v>5</v>
      </c>
      <c r="W74" s="1361">
        <v>5</v>
      </c>
      <c r="X74" s="1361">
        <v>5</v>
      </c>
      <c r="Y74" s="1361">
        <v>5</v>
      </c>
      <c r="Z74" s="1361">
        <v>5</v>
      </c>
      <c r="AA74" s="1361">
        <v>5</v>
      </c>
      <c r="AB74" s="1361">
        <v>5</v>
      </c>
      <c r="AC74" s="1361">
        <v>5</v>
      </c>
      <c r="AD74" s="1361">
        <v>5</v>
      </c>
      <c r="AE74" s="1361">
        <v>5</v>
      </c>
      <c r="AF74" s="1361">
        <v>5</v>
      </c>
      <c r="AG74" s="1361">
        <v>5</v>
      </c>
      <c r="AH74" s="1361">
        <v>5</v>
      </c>
      <c r="AI74" s="1361">
        <v>5</v>
      </c>
      <c r="AJ74" s="1361">
        <v>5</v>
      </c>
      <c r="AK74" s="1361">
        <v>5</v>
      </c>
      <c r="AL74" s="1361">
        <v>5</v>
      </c>
      <c r="AM74" s="1364">
        <v>5</v>
      </c>
    </row>
    <row r="75" spans="1:39">
      <c r="A75" s="1359"/>
      <c r="B75" s="1363" t="s">
        <v>778</v>
      </c>
      <c r="C75" s="1363"/>
      <c r="D75" s="1360">
        <v>5.5</v>
      </c>
      <c r="E75" s="1360">
        <v>5.5</v>
      </c>
      <c r="F75" s="1361">
        <v>5</v>
      </c>
      <c r="G75" s="1361">
        <v>5</v>
      </c>
      <c r="H75" s="1361">
        <v>5</v>
      </c>
      <c r="I75" s="1361">
        <v>4</v>
      </c>
      <c r="J75" s="1361">
        <v>4</v>
      </c>
      <c r="K75" s="1361">
        <v>4</v>
      </c>
      <c r="L75" s="1361">
        <v>4</v>
      </c>
      <c r="M75" s="1361">
        <v>4</v>
      </c>
      <c r="N75" s="1361">
        <v>4</v>
      </c>
      <c r="O75" s="1361">
        <v>4</v>
      </c>
      <c r="P75" s="1361">
        <v>4</v>
      </c>
      <c r="Q75" s="1361">
        <v>4</v>
      </c>
      <c r="R75" s="1361">
        <v>4</v>
      </c>
      <c r="S75" s="1361">
        <v>4</v>
      </c>
      <c r="T75" s="1361">
        <v>4</v>
      </c>
      <c r="U75" s="1361">
        <v>4</v>
      </c>
      <c r="V75" s="1361">
        <v>4</v>
      </c>
      <c r="W75" s="1361">
        <v>4</v>
      </c>
      <c r="X75" s="1361">
        <v>4</v>
      </c>
      <c r="Y75" s="1361">
        <v>4</v>
      </c>
      <c r="Z75" s="1361">
        <v>4</v>
      </c>
      <c r="AA75" s="1361">
        <v>4</v>
      </c>
      <c r="AB75" s="1361">
        <v>4</v>
      </c>
      <c r="AC75" s="1361">
        <v>4</v>
      </c>
      <c r="AD75" s="1361">
        <v>4</v>
      </c>
      <c r="AE75" s="1361">
        <v>4</v>
      </c>
      <c r="AF75" s="1361">
        <v>4</v>
      </c>
      <c r="AG75" s="1361">
        <v>4</v>
      </c>
      <c r="AH75" s="1361">
        <v>4</v>
      </c>
      <c r="AI75" s="1361">
        <v>4</v>
      </c>
      <c r="AJ75" s="1361">
        <v>4</v>
      </c>
      <c r="AK75" s="1361">
        <v>4</v>
      </c>
      <c r="AL75" s="1361">
        <v>4</v>
      </c>
      <c r="AM75" s="1364">
        <v>4</v>
      </c>
    </row>
    <row r="76" spans="1:39">
      <c r="A76" s="1365"/>
      <c r="B76" s="1324" t="s">
        <v>1227</v>
      </c>
      <c r="C76" s="1324"/>
      <c r="D76" s="1360">
        <v>6.5</v>
      </c>
      <c r="E76" s="1361">
        <v>7</v>
      </c>
      <c r="F76" s="1361">
        <v>7</v>
      </c>
      <c r="G76" s="1361">
        <v>8</v>
      </c>
      <c r="H76" s="1361">
        <v>8</v>
      </c>
      <c r="I76" s="1361">
        <v>8</v>
      </c>
      <c r="J76" s="1361">
        <v>8</v>
      </c>
      <c r="K76" s="1361">
        <v>8</v>
      </c>
      <c r="L76" s="1361">
        <v>8</v>
      </c>
      <c r="M76" s="1361">
        <v>8</v>
      </c>
      <c r="N76" s="1361">
        <v>8</v>
      </c>
      <c r="O76" s="1361">
        <v>8</v>
      </c>
      <c r="P76" s="1361">
        <v>8</v>
      </c>
      <c r="Q76" s="1361">
        <v>8</v>
      </c>
      <c r="R76" s="1361">
        <v>8</v>
      </c>
      <c r="S76" s="1361">
        <v>8</v>
      </c>
      <c r="T76" s="1361">
        <v>8</v>
      </c>
      <c r="U76" s="1361">
        <v>8</v>
      </c>
      <c r="V76" s="1361">
        <v>8</v>
      </c>
      <c r="W76" s="1361">
        <v>8</v>
      </c>
      <c r="X76" s="1361">
        <v>8</v>
      </c>
      <c r="Y76" s="1361">
        <v>8</v>
      </c>
      <c r="Z76" s="1361">
        <v>8</v>
      </c>
      <c r="AA76" s="1361">
        <v>8</v>
      </c>
      <c r="AB76" s="1361">
        <v>8</v>
      </c>
      <c r="AC76" s="1361">
        <v>8</v>
      </c>
      <c r="AD76" s="1361">
        <v>8</v>
      </c>
      <c r="AE76" s="1361">
        <v>8</v>
      </c>
      <c r="AF76" s="1361">
        <v>8</v>
      </c>
      <c r="AG76" s="1361">
        <v>7</v>
      </c>
      <c r="AH76" s="1361">
        <v>7</v>
      </c>
      <c r="AI76" s="1361">
        <v>7</v>
      </c>
      <c r="AJ76" s="1361">
        <v>7</v>
      </c>
      <c r="AK76" s="1361">
        <v>7</v>
      </c>
      <c r="AL76" s="1361">
        <v>7</v>
      </c>
      <c r="AM76" s="1364">
        <v>7</v>
      </c>
    </row>
    <row r="77" spans="1:39" s="1351" customFormat="1">
      <c r="A77" s="1365"/>
      <c r="B77" s="1324" t="s">
        <v>1228</v>
      </c>
      <c r="C77" s="1324"/>
      <c r="AM77" s="1362"/>
    </row>
    <row r="78" spans="1:39" s="1351" customFormat="1">
      <c r="A78" s="1365"/>
      <c r="B78" s="1324"/>
      <c r="C78" s="1324" t="s">
        <v>1229</v>
      </c>
      <c r="D78" s="1360"/>
      <c r="E78" s="1360">
        <v>1.5</v>
      </c>
      <c r="F78" s="1360">
        <v>1.5</v>
      </c>
      <c r="G78" s="1360">
        <v>1.5</v>
      </c>
      <c r="H78" s="1361">
        <v>1.5</v>
      </c>
      <c r="I78" s="1361">
        <v>1</v>
      </c>
      <c r="J78" s="1361">
        <v>1</v>
      </c>
      <c r="K78" s="1361">
        <v>1</v>
      </c>
      <c r="L78" s="1361">
        <v>1</v>
      </c>
      <c r="M78" s="1361">
        <v>1</v>
      </c>
      <c r="N78" s="1361">
        <v>1</v>
      </c>
      <c r="O78" s="1361">
        <v>1</v>
      </c>
      <c r="P78" s="1361">
        <v>1</v>
      </c>
      <c r="Q78" s="1361">
        <v>1</v>
      </c>
      <c r="R78" s="1361">
        <v>1</v>
      </c>
      <c r="S78" s="1361">
        <v>1</v>
      </c>
      <c r="T78" s="1361">
        <v>1</v>
      </c>
      <c r="U78" s="1361">
        <v>1</v>
      </c>
      <c r="V78" s="1361">
        <v>1</v>
      </c>
      <c r="W78" s="1361">
        <v>1</v>
      </c>
      <c r="X78" s="1361">
        <v>1</v>
      </c>
      <c r="Y78" s="1361">
        <v>1</v>
      </c>
      <c r="Z78" s="1361">
        <v>1</v>
      </c>
      <c r="AA78" s="1361">
        <v>1</v>
      </c>
      <c r="AB78" s="1361">
        <v>1</v>
      </c>
      <c r="AC78" s="1361">
        <v>1</v>
      </c>
      <c r="AD78" s="1361">
        <v>1</v>
      </c>
      <c r="AE78" s="1361">
        <v>1</v>
      </c>
      <c r="AF78" s="1361">
        <v>1</v>
      </c>
      <c r="AG78" s="1361">
        <v>1</v>
      </c>
      <c r="AH78" s="1361">
        <v>1</v>
      </c>
      <c r="AI78" s="1361">
        <v>1</v>
      </c>
      <c r="AJ78" s="1361">
        <v>1</v>
      </c>
      <c r="AK78" s="1361">
        <v>1</v>
      </c>
      <c r="AL78" s="1361">
        <v>1</v>
      </c>
      <c r="AM78" s="1364">
        <v>1</v>
      </c>
    </row>
    <row r="79" spans="1:39" s="1351" customFormat="1" ht="12.75" customHeight="1">
      <c r="A79" s="1365"/>
      <c r="B79" s="1324"/>
      <c r="C79" s="1324" t="s">
        <v>1230</v>
      </c>
      <c r="D79" s="1366"/>
      <c r="E79" s="1361">
        <v>7</v>
      </c>
      <c r="F79" s="1361">
        <v>7</v>
      </c>
      <c r="G79" s="1361">
        <v>6</v>
      </c>
      <c r="H79" s="1361">
        <v>6</v>
      </c>
      <c r="I79" s="1361">
        <v>5</v>
      </c>
      <c r="J79" s="1361">
        <v>5</v>
      </c>
      <c r="K79" s="1361">
        <v>5</v>
      </c>
      <c r="L79" s="1361">
        <v>5</v>
      </c>
      <c r="M79" s="1361">
        <v>5</v>
      </c>
      <c r="N79" s="1361">
        <v>5</v>
      </c>
      <c r="O79" s="1361">
        <v>5</v>
      </c>
      <c r="P79" s="1361">
        <v>5</v>
      </c>
      <c r="Q79" s="1361">
        <v>5</v>
      </c>
      <c r="R79" s="1361">
        <v>5</v>
      </c>
      <c r="S79" s="1361">
        <v>5</v>
      </c>
      <c r="T79" s="1361">
        <v>5</v>
      </c>
      <c r="U79" s="1361">
        <v>4</v>
      </c>
      <c r="V79" s="1361">
        <v>4</v>
      </c>
      <c r="W79" s="1361">
        <v>4</v>
      </c>
      <c r="X79" s="1361">
        <v>4</v>
      </c>
      <c r="Y79" s="1361">
        <v>4</v>
      </c>
      <c r="Z79" s="1361">
        <v>4</v>
      </c>
      <c r="AA79" s="1361">
        <v>4</v>
      </c>
      <c r="AB79" s="1361">
        <v>4</v>
      </c>
      <c r="AC79" s="1361">
        <v>4</v>
      </c>
      <c r="AD79" s="1361">
        <v>4</v>
      </c>
      <c r="AE79" s="1361">
        <v>4</v>
      </c>
      <c r="AF79" s="1361">
        <v>4</v>
      </c>
      <c r="AG79" s="1361">
        <v>4</v>
      </c>
      <c r="AH79" s="1361">
        <v>4</v>
      </c>
      <c r="AI79" s="1361">
        <v>4</v>
      </c>
      <c r="AJ79" s="1361">
        <v>4</v>
      </c>
      <c r="AK79" s="1361">
        <v>4</v>
      </c>
      <c r="AL79" s="1361">
        <v>4</v>
      </c>
      <c r="AM79" s="1364">
        <v>4</v>
      </c>
    </row>
    <row r="80" spans="1:39">
      <c r="A80" s="1365"/>
      <c r="B80" s="1324"/>
      <c r="C80" s="1324" t="s">
        <v>1231</v>
      </c>
      <c r="D80" s="1367" t="s">
        <v>1232</v>
      </c>
      <c r="E80" s="1367" t="s">
        <v>1232</v>
      </c>
      <c r="F80" s="1367" t="s">
        <v>1232</v>
      </c>
      <c r="G80" s="1367" t="s">
        <v>1232</v>
      </c>
      <c r="H80" s="1367" t="s">
        <v>1232</v>
      </c>
      <c r="I80" s="1367" t="s">
        <v>1232</v>
      </c>
      <c r="J80" s="1367" t="s">
        <v>1232</v>
      </c>
      <c r="K80" s="1367" t="s">
        <v>1232</v>
      </c>
      <c r="L80" s="1367" t="s">
        <v>1232</v>
      </c>
      <c r="M80" s="1367" t="s">
        <v>1232</v>
      </c>
      <c r="N80" s="1367" t="s">
        <v>1232</v>
      </c>
      <c r="O80" s="1367" t="s">
        <v>1232</v>
      </c>
      <c r="P80" s="1367" t="s">
        <v>1232</v>
      </c>
      <c r="Q80" s="1367" t="s">
        <v>1232</v>
      </c>
      <c r="R80" s="1367" t="s">
        <v>1232</v>
      </c>
      <c r="S80" s="1367" t="s">
        <v>1232</v>
      </c>
      <c r="T80" s="1367" t="s">
        <v>1232</v>
      </c>
      <c r="U80" s="1367" t="s">
        <v>1232</v>
      </c>
      <c r="V80" s="1367" t="s">
        <v>1232</v>
      </c>
      <c r="W80" s="1367" t="s">
        <v>1232</v>
      </c>
      <c r="X80" s="1367" t="s">
        <v>1232</v>
      </c>
      <c r="Y80" s="1367" t="s">
        <v>1232</v>
      </c>
      <c r="Z80" s="1367" t="s">
        <v>1232</v>
      </c>
      <c r="AA80" s="1367" t="s">
        <v>1232</v>
      </c>
      <c r="AB80" s="1367" t="s">
        <v>1232</v>
      </c>
      <c r="AC80" s="1367" t="s">
        <v>1232</v>
      </c>
      <c r="AD80" s="1367" t="s">
        <v>1232</v>
      </c>
      <c r="AE80" s="1367" t="s">
        <v>1232</v>
      </c>
      <c r="AF80" s="1367" t="s">
        <v>1232</v>
      </c>
      <c r="AG80" s="1367" t="s">
        <v>1232</v>
      </c>
      <c r="AH80" s="1367" t="s">
        <v>1232</v>
      </c>
      <c r="AI80" s="1367" t="s">
        <v>1232</v>
      </c>
      <c r="AJ80" s="1367" t="s">
        <v>1232</v>
      </c>
      <c r="AK80" s="1367" t="s">
        <v>1232</v>
      </c>
      <c r="AL80" s="1367" t="s">
        <v>1232</v>
      </c>
      <c r="AM80" s="1368" t="s">
        <v>1232</v>
      </c>
    </row>
    <row r="81" spans="1:39">
      <c r="A81" s="1365"/>
      <c r="B81" s="1324" t="s">
        <v>1233</v>
      </c>
      <c r="C81" s="1324"/>
      <c r="D81" s="1367"/>
      <c r="E81" s="1369"/>
      <c r="F81" s="1369"/>
      <c r="G81" s="1370">
        <v>8</v>
      </c>
      <c r="H81" s="1370">
        <v>8</v>
      </c>
      <c r="I81" s="1370">
        <v>8</v>
      </c>
      <c r="J81" s="1370">
        <v>8</v>
      </c>
      <c r="K81" s="1370">
        <v>8</v>
      </c>
      <c r="L81" s="1370">
        <v>8</v>
      </c>
      <c r="M81" s="1370">
        <v>8</v>
      </c>
      <c r="N81" s="1370">
        <v>8</v>
      </c>
      <c r="O81" s="1370">
        <v>8</v>
      </c>
      <c r="P81" s="1370">
        <v>8</v>
      </c>
      <c r="Q81" s="1370">
        <v>8</v>
      </c>
      <c r="R81" s="1370">
        <v>8</v>
      </c>
      <c r="S81" s="1370">
        <v>8</v>
      </c>
      <c r="T81" s="1370">
        <v>8</v>
      </c>
      <c r="U81" s="1370">
        <v>8</v>
      </c>
      <c r="V81" s="1370">
        <v>8</v>
      </c>
      <c r="W81" s="1370">
        <v>8</v>
      </c>
      <c r="X81" s="1370">
        <v>8</v>
      </c>
      <c r="Y81" s="1370">
        <v>8</v>
      </c>
      <c r="Z81" s="1370">
        <v>8</v>
      </c>
      <c r="AA81" s="1370">
        <v>8</v>
      </c>
      <c r="AB81" s="1370">
        <v>8</v>
      </c>
      <c r="AC81" s="1370">
        <v>8</v>
      </c>
      <c r="AD81" s="1370">
        <v>8</v>
      </c>
      <c r="AE81" s="1370">
        <v>8</v>
      </c>
      <c r="AF81" s="1370">
        <v>8</v>
      </c>
      <c r="AG81" s="1370">
        <v>7</v>
      </c>
      <c r="AH81" s="1370">
        <v>7</v>
      </c>
      <c r="AI81" s="1370">
        <v>7</v>
      </c>
      <c r="AJ81" s="1370">
        <v>7</v>
      </c>
      <c r="AK81" s="1370">
        <v>7</v>
      </c>
      <c r="AL81" s="1370">
        <v>7</v>
      </c>
      <c r="AM81" s="1371">
        <v>7</v>
      </c>
    </row>
    <row r="82" spans="1:39">
      <c r="A82" s="1372"/>
      <c r="B82" s="1337" t="s">
        <v>1234</v>
      </c>
      <c r="C82" s="1337"/>
      <c r="D82" s="1366">
        <v>3</v>
      </c>
      <c r="E82" s="1366">
        <v>3</v>
      </c>
      <c r="F82" s="1366">
        <v>3</v>
      </c>
      <c r="G82" s="1373"/>
      <c r="H82" s="1373"/>
      <c r="I82" s="1373"/>
      <c r="J82" s="1373"/>
      <c r="K82" s="1373"/>
      <c r="L82" s="1373"/>
      <c r="M82" s="1373"/>
      <c r="N82" s="1373"/>
      <c r="O82" s="1373"/>
      <c r="P82" s="1373"/>
      <c r="Q82" s="1373"/>
      <c r="R82" s="1373"/>
      <c r="S82" s="1373"/>
      <c r="T82" s="1373"/>
      <c r="U82" s="1373"/>
      <c r="V82" s="1373"/>
      <c r="W82" s="1373"/>
      <c r="X82" s="1373"/>
      <c r="Y82" s="1373"/>
      <c r="Z82" s="1373"/>
      <c r="AA82" s="1373"/>
      <c r="AB82" s="1373"/>
      <c r="AC82" s="1373"/>
      <c r="AD82" s="1373"/>
      <c r="AE82" s="1373"/>
      <c r="AF82" s="1373"/>
      <c r="AG82" s="1373"/>
      <c r="AH82" s="1373"/>
      <c r="AI82" s="1373"/>
      <c r="AJ82" s="1373"/>
      <c r="AK82" s="1373"/>
      <c r="AL82" s="1373"/>
      <c r="AM82" s="1374"/>
    </row>
    <row r="83" spans="1:39">
      <c r="A83" s="1359" t="s">
        <v>1235</v>
      </c>
      <c r="B83" s="1324"/>
      <c r="C83" s="1324"/>
      <c r="D83" s="1375"/>
      <c r="E83" s="1375"/>
      <c r="F83" s="1375"/>
      <c r="G83" s="1367"/>
      <c r="H83" s="1367"/>
      <c r="I83" s="1367"/>
      <c r="J83" s="1367"/>
      <c r="K83" s="1367"/>
      <c r="L83" s="1367"/>
      <c r="M83" s="1367"/>
      <c r="N83" s="1367"/>
      <c r="O83" s="1367"/>
      <c r="P83" s="1367"/>
      <c r="Q83" s="1367"/>
      <c r="R83" s="1367"/>
      <c r="S83" s="1367"/>
      <c r="T83" s="1367"/>
      <c r="U83" s="1367"/>
      <c r="V83" s="1367"/>
      <c r="W83" s="1367"/>
      <c r="X83" s="1367"/>
      <c r="Y83" s="1367"/>
      <c r="Z83" s="1367"/>
      <c r="AA83" s="1367"/>
      <c r="AB83" s="1367"/>
      <c r="AC83" s="1367"/>
      <c r="AD83" s="1367"/>
      <c r="AE83" s="1367"/>
      <c r="AF83" s="1367"/>
      <c r="AG83" s="1367"/>
      <c r="AH83" s="1367"/>
      <c r="AI83" s="1367"/>
      <c r="AJ83" s="1367"/>
      <c r="AK83" s="1367"/>
      <c r="AL83" s="1367"/>
      <c r="AM83" s="1368"/>
    </row>
    <row r="84" spans="1:39" s="1351" customFormat="1">
      <c r="A84" s="1359"/>
      <c r="B84" s="1333" t="s">
        <v>1236</v>
      </c>
      <c r="C84" s="1324"/>
      <c r="D84" s="1375">
        <v>8.6999999999999993</v>
      </c>
      <c r="E84" s="1375">
        <v>8.08</v>
      </c>
      <c r="F84" s="1375">
        <v>0.1</v>
      </c>
      <c r="G84" s="1375">
        <v>1.7746999999999999</v>
      </c>
      <c r="H84" s="1375">
        <v>0.55295714285714292</v>
      </c>
      <c r="I84" s="1375">
        <v>0.13</v>
      </c>
      <c r="J84" s="1375">
        <v>9.6799999999999997E-2</v>
      </c>
      <c r="K84" s="1375">
        <v>0.04</v>
      </c>
      <c r="L84" s="1375">
        <v>1.7100000000000001E-2</v>
      </c>
      <c r="M84" s="1375">
        <v>1.12E-2</v>
      </c>
      <c r="N84" s="1375">
        <v>0.25140000000000001</v>
      </c>
      <c r="O84" s="1375">
        <v>7.6899999999999996E-2</v>
      </c>
      <c r="P84" s="1375">
        <v>2.5028571428571428E-2</v>
      </c>
      <c r="Q84" s="1375">
        <v>0.02</v>
      </c>
      <c r="R84" s="1375">
        <v>0.01</v>
      </c>
      <c r="S84" s="1375">
        <v>0.04</v>
      </c>
      <c r="T84" s="1375">
        <v>0.01</v>
      </c>
      <c r="U84" s="1376">
        <v>1.5E-3</v>
      </c>
      <c r="V84" s="1376">
        <v>3.2000000000000002E-3</v>
      </c>
      <c r="W84" s="1376">
        <v>0.32550000000000001</v>
      </c>
      <c r="X84" s="1376">
        <v>0.3916</v>
      </c>
      <c r="Y84" s="1376">
        <v>5.8999999999999997E-2</v>
      </c>
      <c r="Z84" s="1376" t="s">
        <v>120</v>
      </c>
      <c r="AA84" s="1376" t="s">
        <v>120</v>
      </c>
      <c r="AB84" s="1376" t="s">
        <v>120</v>
      </c>
      <c r="AC84" s="1376" t="s">
        <v>120</v>
      </c>
      <c r="AD84" s="1376" t="s">
        <v>120</v>
      </c>
      <c r="AE84" s="1376" t="s">
        <v>120</v>
      </c>
      <c r="AF84" s="1376" t="s">
        <v>120</v>
      </c>
      <c r="AG84" s="1376" t="s">
        <v>120</v>
      </c>
      <c r="AH84" s="1376" t="s">
        <v>120</v>
      </c>
      <c r="AI84" s="1376" t="s">
        <v>120</v>
      </c>
      <c r="AJ84" s="1376" t="s">
        <v>120</v>
      </c>
      <c r="AK84" s="1376" t="s">
        <v>120</v>
      </c>
      <c r="AL84" s="1376" t="s">
        <v>120</v>
      </c>
      <c r="AM84" s="1377" t="s">
        <v>120</v>
      </c>
    </row>
    <row r="85" spans="1:39">
      <c r="A85" s="1365"/>
      <c r="B85" s="1333" t="s">
        <v>1237</v>
      </c>
      <c r="C85" s="1324"/>
      <c r="D85" s="1375">
        <v>8.1300000000000008</v>
      </c>
      <c r="E85" s="1375">
        <v>8.52</v>
      </c>
      <c r="F85" s="1375">
        <v>1.1499999999999999</v>
      </c>
      <c r="G85" s="1375">
        <v>2.6651780338300171</v>
      </c>
      <c r="H85" s="1375">
        <v>1.1949270430302494</v>
      </c>
      <c r="I85" s="1375">
        <v>0.25</v>
      </c>
      <c r="J85" s="1375">
        <v>0.1401</v>
      </c>
      <c r="K85" s="1375">
        <v>7.0000000000000007E-2</v>
      </c>
      <c r="L85" s="1375">
        <v>0.03</v>
      </c>
      <c r="M85" s="1375">
        <v>0.08</v>
      </c>
      <c r="N85" s="1375">
        <v>0.4707958107442089</v>
      </c>
      <c r="O85" s="1375">
        <v>0.23400000000000001</v>
      </c>
      <c r="P85" s="1375">
        <v>7.5896812274555137E-2</v>
      </c>
      <c r="Q85" s="1375">
        <v>0.06</v>
      </c>
      <c r="R85" s="1375">
        <v>0.04</v>
      </c>
      <c r="S85" s="1375">
        <v>0.13</v>
      </c>
      <c r="T85" s="1375">
        <v>0.02</v>
      </c>
      <c r="U85" s="1376">
        <v>4.4000000000000003E-3</v>
      </c>
      <c r="V85" s="1376">
        <v>6.5600000000000006E-2</v>
      </c>
      <c r="W85" s="1376">
        <v>0.92669999999999997</v>
      </c>
      <c r="X85" s="1376">
        <v>0.52349999999999997</v>
      </c>
      <c r="Y85" s="1376">
        <v>0.128</v>
      </c>
      <c r="Z85" s="1376">
        <v>0.15509999999999999</v>
      </c>
      <c r="AA85" s="1376">
        <v>0.7409</v>
      </c>
      <c r="AB85" s="1376">
        <v>1.1286</v>
      </c>
      <c r="AC85" s="1376">
        <v>0.68700000000000006</v>
      </c>
      <c r="AD85" s="1376">
        <v>0.59040000000000004</v>
      </c>
      <c r="AE85" s="1376">
        <v>0.37190000000000001</v>
      </c>
      <c r="AF85" s="1376">
        <v>0.1739</v>
      </c>
      <c r="AG85" s="1376">
        <v>0.94777795275590537</v>
      </c>
      <c r="AH85" s="1375">
        <v>2.2200000000000002</v>
      </c>
      <c r="AI85" s="1375">
        <v>1.1000000000000001</v>
      </c>
      <c r="AJ85" s="1375">
        <v>0.28999999999999998</v>
      </c>
      <c r="AK85" s="1375">
        <v>0.48370000000000002</v>
      </c>
      <c r="AL85" s="1375">
        <v>0.67949999999999999</v>
      </c>
      <c r="AM85" s="1377">
        <v>0.35</v>
      </c>
    </row>
    <row r="86" spans="1:39" s="1378" customFormat="1">
      <c r="A86" s="1365"/>
      <c r="B86" s="1333" t="s">
        <v>1238</v>
      </c>
      <c r="C86" s="1324"/>
      <c r="D86" s="1375">
        <v>8.2799999999999994</v>
      </c>
      <c r="E86" s="1375">
        <v>8.59</v>
      </c>
      <c r="F86" s="1375">
        <v>1.96</v>
      </c>
      <c r="G86" s="1375">
        <v>2.6257073773627129</v>
      </c>
      <c r="H86" s="1375">
        <v>1.6011029109423673</v>
      </c>
      <c r="I86" s="1375">
        <v>0</v>
      </c>
      <c r="J86" s="1375">
        <v>0.69059999999999999</v>
      </c>
      <c r="K86" s="1375">
        <v>0.42</v>
      </c>
      <c r="L86" s="1375">
        <v>0.21729999999999999</v>
      </c>
      <c r="M86" s="1375">
        <v>0.45989999999999998</v>
      </c>
      <c r="N86" s="1375">
        <v>0.93077309320228385</v>
      </c>
      <c r="O86" s="1375" t="s">
        <v>120</v>
      </c>
      <c r="P86" s="1375">
        <v>0.52624074074074079</v>
      </c>
      <c r="Q86" s="1375">
        <v>0.26</v>
      </c>
      <c r="R86" s="1375">
        <v>0.13</v>
      </c>
      <c r="S86" s="1375">
        <v>0.38</v>
      </c>
      <c r="T86" s="1375">
        <v>0.42</v>
      </c>
      <c r="U86" s="1375" t="s">
        <v>120</v>
      </c>
      <c r="V86" s="1375">
        <v>0.157</v>
      </c>
      <c r="W86" s="1375">
        <v>0.9</v>
      </c>
      <c r="X86" s="1375">
        <v>1.2073</v>
      </c>
      <c r="Y86" s="1375">
        <v>0.3029</v>
      </c>
      <c r="Z86" s="1375">
        <v>0.2288</v>
      </c>
      <c r="AA86" s="1375" t="s">
        <v>120</v>
      </c>
      <c r="AB86" s="1376">
        <v>1.2527999999999999</v>
      </c>
      <c r="AC86" s="1376">
        <v>0.87419999999999998</v>
      </c>
      <c r="AD86" s="1376">
        <v>0.90449999999999997</v>
      </c>
      <c r="AE86" s="1376">
        <v>0.68269999999999997</v>
      </c>
      <c r="AF86" s="1376">
        <v>0.56479999999999997</v>
      </c>
      <c r="AG86" s="1376" t="s">
        <v>120</v>
      </c>
      <c r="AH86" s="1375">
        <v>3.12</v>
      </c>
      <c r="AI86" s="1375">
        <v>1.57</v>
      </c>
      <c r="AJ86" s="1375">
        <v>0.86</v>
      </c>
      <c r="AK86" s="1375">
        <v>0.85270000000000001</v>
      </c>
      <c r="AL86" s="1375">
        <v>0.83020000000000005</v>
      </c>
      <c r="AM86" s="1377" t="s">
        <v>120</v>
      </c>
    </row>
    <row r="87" spans="1:39" ht="15.75" customHeight="1">
      <c r="A87" s="1365"/>
      <c r="B87" s="1333" t="s">
        <v>1239</v>
      </c>
      <c r="C87" s="1324"/>
      <c r="D87" s="1375">
        <v>7.28</v>
      </c>
      <c r="E87" s="1375">
        <v>8.6105</v>
      </c>
      <c r="F87" s="1375">
        <v>2.72</v>
      </c>
      <c r="G87" s="1375" t="s">
        <v>120</v>
      </c>
      <c r="H87" s="1375">
        <v>2.7133820918050482</v>
      </c>
      <c r="I87" s="1375">
        <v>0</v>
      </c>
      <c r="J87" s="1375">
        <v>1.0019</v>
      </c>
      <c r="K87" s="1375">
        <v>0.79</v>
      </c>
      <c r="L87" s="1375">
        <v>0.5</v>
      </c>
      <c r="M87" s="1375">
        <v>0.75</v>
      </c>
      <c r="N87" s="1375">
        <v>1.0615098654708519</v>
      </c>
      <c r="O87" s="1375" t="s">
        <v>120</v>
      </c>
      <c r="P87" s="1375">
        <v>0.83370588235294119</v>
      </c>
      <c r="Q87" s="1375">
        <v>0.68</v>
      </c>
      <c r="R87" s="1375">
        <v>0.64</v>
      </c>
      <c r="S87" s="1375">
        <v>2.2000000000000002</v>
      </c>
      <c r="T87" s="1375">
        <v>0.72</v>
      </c>
      <c r="U87" s="1375" t="s">
        <v>120</v>
      </c>
      <c r="V87" s="1375">
        <v>0.54</v>
      </c>
      <c r="W87" s="1375">
        <v>0.93489999999999995</v>
      </c>
      <c r="X87" s="1375">
        <v>0.87260000000000004</v>
      </c>
      <c r="Y87" s="1375">
        <v>0.58030000000000004</v>
      </c>
      <c r="Z87" s="1375">
        <v>0.36899999999999999</v>
      </c>
      <c r="AA87" s="1375" t="s">
        <v>120</v>
      </c>
      <c r="AB87" s="1376">
        <v>1.3758999999999999</v>
      </c>
      <c r="AC87" s="1376">
        <v>1.1623000000000001</v>
      </c>
      <c r="AD87" s="1376">
        <v>0.98270000000000002</v>
      </c>
      <c r="AE87" s="1376" t="s">
        <v>120</v>
      </c>
      <c r="AF87" s="1376">
        <v>0.75790000000000002</v>
      </c>
      <c r="AG87" s="1376" t="s">
        <v>120</v>
      </c>
      <c r="AH87" s="1375">
        <v>3.04</v>
      </c>
      <c r="AI87" s="1375">
        <v>1.97</v>
      </c>
      <c r="AJ87" s="1375">
        <v>0.97</v>
      </c>
      <c r="AK87" s="1375">
        <v>0.95879999999999999</v>
      </c>
      <c r="AL87" s="1375">
        <v>0.94340000000000002</v>
      </c>
      <c r="AM87" s="1377" t="s">
        <v>120</v>
      </c>
    </row>
    <row r="88" spans="1:39" ht="15.75" customHeight="1">
      <c r="A88" s="1365"/>
      <c r="B88" s="1324" t="s">
        <v>1177</v>
      </c>
      <c r="C88" s="1324"/>
      <c r="D88" s="1375" t="s">
        <v>1240</v>
      </c>
      <c r="E88" s="1375" t="s">
        <v>1241</v>
      </c>
      <c r="F88" s="1375" t="s">
        <v>1241</v>
      </c>
      <c r="G88" s="1375" t="s">
        <v>1241</v>
      </c>
      <c r="H88" s="1375" t="s">
        <v>1241</v>
      </c>
      <c r="I88" s="1375" t="s">
        <v>1241</v>
      </c>
      <c r="J88" s="1375" t="s">
        <v>1241</v>
      </c>
      <c r="K88" s="1375" t="s">
        <v>1241</v>
      </c>
      <c r="L88" s="1375" t="s">
        <v>1241</v>
      </c>
      <c r="M88" s="1375" t="s">
        <v>1242</v>
      </c>
      <c r="N88" s="1375" t="s">
        <v>1242</v>
      </c>
      <c r="O88" s="1375" t="s">
        <v>1242</v>
      </c>
      <c r="P88" s="1375" t="s">
        <v>1242</v>
      </c>
      <c r="Q88" s="1375" t="s">
        <v>1242</v>
      </c>
      <c r="R88" s="1375" t="s">
        <v>1242</v>
      </c>
      <c r="S88" s="1375" t="s">
        <v>1242</v>
      </c>
      <c r="T88" s="1375" t="s">
        <v>1242</v>
      </c>
      <c r="U88" s="1375" t="s">
        <v>1242</v>
      </c>
      <c r="V88" s="1375" t="s">
        <v>1242</v>
      </c>
      <c r="W88" s="1375" t="s">
        <v>1242</v>
      </c>
      <c r="X88" s="1375" t="s">
        <v>1242</v>
      </c>
      <c r="Y88" s="1375" t="s">
        <v>1242</v>
      </c>
      <c r="Z88" s="1375" t="s">
        <v>1242</v>
      </c>
      <c r="AA88" s="1375" t="s">
        <v>1242</v>
      </c>
      <c r="AB88" s="1375" t="s">
        <v>1242</v>
      </c>
      <c r="AC88" s="1375" t="s">
        <v>1242</v>
      </c>
      <c r="AD88" s="1375" t="s">
        <v>1242</v>
      </c>
      <c r="AE88" s="1375" t="s">
        <v>1243</v>
      </c>
      <c r="AF88" s="1375" t="s">
        <v>1244</v>
      </c>
      <c r="AG88" s="1375" t="s">
        <v>1244</v>
      </c>
      <c r="AH88" s="1375" t="s">
        <v>1244</v>
      </c>
      <c r="AI88" s="1375" t="s">
        <v>1244</v>
      </c>
      <c r="AJ88" s="1375" t="s">
        <v>1244</v>
      </c>
      <c r="AK88" s="1375" t="s">
        <v>1244</v>
      </c>
      <c r="AL88" s="1375" t="s">
        <v>1244</v>
      </c>
      <c r="AM88" s="1377" t="s">
        <v>1244</v>
      </c>
    </row>
    <row r="89" spans="1:39" ht="15.75" customHeight="1">
      <c r="A89" s="1365"/>
      <c r="B89" s="1337" t="s">
        <v>1245</v>
      </c>
      <c r="C89" s="1324"/>
      <c r="D89" s="1375" t="s">
        <v>1246</v>
      </c>
      <c r="E89" s="1375" t="s">
        <v>1247</v>
      </c>
      <c r="F89" s="1375" t="s">
        <v>1247</v>
      </c>
      <c r="G89" s="1375" t="s">
        <v>1247</v>
      </c>
      <c r="H89" s="1375" t="s">
        <v>1247</v>
      </c>
      <c r="I89" s="1375" t="s">
        <v>1248</v>
      </c>
      <c r="J89" s="1375" t="s">
        <v>1248</v>
      </c>
      <c r="K89" s="1375" t="s">
        <v>1248</v>
      </c>
      <c r="L89" s="1375" t="s">
        <v>1247</v>
      </c>
      <c r="M89" s="1375" t="s">
        <v>1247</v>
      </c>
      <c r="N89" s="1375" t="s">
        <v>1247</v>
      </c>
      <c r="O89" s="1375" t="s">
        <v>1247</v>
      </c>
      <c r="P89" s="1375" t="s">
        <v>1247</v>
      </c>
      <c r="Q89" s="1375" t="s">
        <v>1247</v>
      </c>
      <c r="R89" s="1375" t="s">
        <v>1247</v>
      </c>
      <c r="S89" s="1375" t="s">
        <v>1247</v>
      </c>
      <c r="T89" s="1375" t="s">
        <v>1247</v>
      </c>
      <c r="U89" s="1375" t="s">
        <v>1247</v>
      </c>
      <c r="V89" s="1375" t="s">
        <v>1247</v>
      </c>
      <c r="W89" s="1375" t="s">
        <v>1247</v>
      </c>
      <c r="X89" s="1375" t="s">
        <v>1247</v>
      </c>
      <c r="Y89" s="1375" t="s">
        <v>1247</v>
      </c>
      <c r="Z89" s="1375" t="s">
        <v>1247</v>
      </c>
      <c r="AA89" s="1375" t="s">
        <v>1247</v>
      </c>
      <c r="AB89" s="1375" t="s">
        <v>1247</v>
      </c>
      <c r="AC89" s="1375" t="s">
        <v>1247</v>
      </c>
      <c r="AD89" s="1375" t="s">
        <v>1247</v>
      </c>
      <c r="AE89" s="1375" t="s">
        <v>1247</v>
      </c>
      <c r="AF89" s="1375" t="s">
        <v>1247</v>
      </c>
      <c r="AG89" s="1375" t="s">
        <v>1247</v>
      </c>
      <c r="AH89" s="1375" t="s">
        <v>1247</v>
      </c>
      <c r="AI89" s="1375" t="s">
        <v>1247</v>
      </c>
      <c r="AJ89" s="1375" t="s">
        <v>1247</v>
      </c>
      <c r="AK89" s="1375" t="s">
        <v>1247</v>
      </c>
      <c r="AL89" s="1375" t="s">
        <v>1247</v>
      </c>
      <c r="AM89" s="1377" t="s">
        <v>1247</v>
      </c>
    </row>
    <row r="90" spans="1:39" ht="15.75" customHeight="1">
      <c r="A90" s="1379" t="s">
        <v>1249</v>
      </c>
      <c r="B90" s="1380"/>
      <c r="C90" s="1381"/>
      <c r="D90" s="1382">
        <v>6.57</v>
      </c>
      <c r="E90" s="1382">
        <v>8.2200000000000006</v>
      </c>
      <c r="F90" s="1382">
        <v>0.86</v>
      </c>
      <c r="G90" s="1382">
        <v>1.3649886601894599</v>
      </c>
      <c r="H90" s="1382">
        <v>0.86</v>
      </c>
      <c r="I90" s="1382">
        <v>0.3</v>
      </c>
      <c r="J90" s="1382">
        <v>0.27</v>
      </c>
      <c r="K90" s="1382">
        <v>0.25</v>
      </c>
      <c r="L90" s="1382">
        <v>0.22459140275275666</v>
      </c>
      <c r="M90" s="1382">
        <v>0.20374838574155063</v>
      </c>
      <c r="N90" s="1382">
        <v>0.21</v>
      </c>
      <c r="O90" s="1382">
        <v>0.20773918429166563</v>
      </c>
      <c r="P90" s="1382">
        <v>0.20173635139160631</v>
      </c>
      <c r="Q90" s="1382">
        <v>0.19</v>
      </c>
      <c r="R90" s="1382">
        <v>0.19</v>
      </c>
      <c r="S90" s="1382">
        <v>0.18</v>
      </c>
      <c r="T90" s="1382">
        <v>0.1633696910001769</v>
      </c>
      <c r="U90" s="1382">
        <v>0.15</v>
      </c>
      <c r="V90" s="1382">
        <v>0.17</v>
      </c>
      <c r="W90" s="1382">
        <v>1.03</v>
      </c>
      <c r="X90" s="1382">
        <v>0.42</v>
      </c>
      <c r="Y90" s="1383">
        <v>0.15</v>
      </c>
      <c r="Z90" s="1382">
        <v>0.15</v>
      </c>
      <c r="AA90" s="1382">
        <v>2.23</v>
      </c>
      <c r="AB90" s="1382">
        <v>1.8</v>
      </c>
      <c r="AC90" s="1382">
        <v>0.64</v>
      </c>
      <c r="AD90" s="1382">
        <v>0.44</v>
      </c>
      <c r="AE90" s="1382">
        <v>0.24</v>
      </c>
      <c r="AF90" s="1382">
        <v>1.01</v>
      </c>
      <c r="AG90" s="1382">
        <v>0.73928031280663342</v>
      </c>
      <c r="AH90" s="1382">
        <v>1.45</v>
      </c>
      <c r="AI90" s="1382">
        <v>0.64</v>
      </c>
      <c r="AJ90" s="1382">
        <v>0.36</v>
      </c>
      <c r="AK90" s="1382">
        <v>0.82</v>
      </c>
      <c r="AL90" s="1382">
        <v>0.26</v>
      </c>
      <c r="AM90" s="1384">
        <v>0.22</v>
      </c>
    </row>
    <row r="91" spans="1:39" ht="15.75" customHeight="1">
      <c r="A91" s="695" t="s">
        <v>1250</v>
      </c>
      <c r="B91" s="1385"/>
      <c r="C91" s="1381"/>
      <c r="D91" s="1386"/>
      <c r="E91" s="1386"/>
      <c r="F91" s="1387">
        <v>6.1718099236770128</v>
      </c>
      <c r="G91" s="1382">
        <v>5.2</v>
      </c>
      <c r="H91" s="1382">
        <v>5.25</v>
      </c>
      <c r="I91" s="1382">
        <v>5.13</v>
      </c>
      <c r="J91" s="1382">
        <v>5.01</v>
      </c>
      <c r="K91" s="1382">
        <v>4.8899999999999997</v>
      </c>
      <c r="L91" s="1382">
        <v>4.8600000000000003</v>
      </c>
      <c r="M91" s="1382">
        <v>4.75</v>
      </c>
      <c r="N91" s="1382">
        <v>4.68</v>
      </c>
      <c r="O91" s="1382">
        <v>4.6100000000000003</v>
      </c>
      <c r="P91" s="1382">
        <v>4.45</v>
      </c>
      <c r="Q91" s="1382">
        <v>4.3</v>
      </c>
      <c r="R91" s="1382">
        <v>4.26</v>
      </c>
      <c r="S91" s="1382">
        <v>4.22</v>
      </c>
      <c r="T91" s="1382">
        <v>4.0930396775953746</v>
      </c>
      <c r="U91" s="1382">
        <v>3.99</v>
      </c>
      <c r="V91" s="1382">
        <v>3.9028606805380788</v>
      </c>
      <c r="W91" s="1382">
        <v>3.7938564896258735</v>
      </c>
      <c r="X91" s="1382">
        <v>3.8136464817997049</v>
      </c>
      <c r="Y91" s="1383">
        <v>3.76</v>
      </c>
      <c r="Z91" s="1382">
        <v>3.7486832454511747</v>
      </c>
      <c r="AA91" s="1382">
        <v>3.84</v>
      </c>
      <c r="AB91" s="1382">
        <v>3.79</v>
      </c>
      <c r="AC91" s="1382">
        <v>4.07</v>
      </c>
      <c r="AD91" s="1382">
        <v>4.0599999999999996</v>
      </c>
      <c r="AE91" s="1382">
        <v>4.05</v>
      </c>
      <c r="AF91" s="1382">
        <v>3.94</v>
      </c>
      <c r="AG91" s="1382">
        <v>3.9</v>
      </c>
      <c r="AH91" s="1382">
        <v>3.73</v>
      </c>
      <c r="AI91" s="1382">
        <v>3.55</v>
      </c>
      <c r="AJ91" s="1382">
        <v>3.52</v>
      </c>
      <c r="AK91" s="1382">
        <v>3.37</v>
      </c>
      <c r="AL91" s="1382">
        <v>3.3209337778655517</v>
      </c>
      <c r="AM91" s="1384">
        <v>3.15</v>
      </c>
    </row>
    <row r="92" spans="1:39" ht="15.75" customHeight="1">
      <c r="A92" s="695" t="s">
        <v>1251</v>
      </c>
      <c r="B92" s="1388"/>
      <c r="C92" s="1388"/>
      <c r="D92" s="1386"/>
      <c r="E92" s="1386"/>
      <c r="F92" s="1389">
        <v>12.402829832416426</v>
      </c>
      <c r="G92" s="1382">
        <v>12.34</v>
      </c>
      <c r="H92" s="1382">
        <v>12.09</v>
      </c>
      <c r="I92" s="1382">
        <v>12.1</v>
      </c>
      <c r="J92" s="1382">
        <v>11.95</v>
      </c>
      <c r="K92" s="1382">
        <v>11.78</v>
      </c>
      <c r="L92" s="1382">
        <v>11.79</v>
      </c>
      <c r="M92" s="1382">
        <v>11.48</v>
      </c>
      <c r="N92" s="1382">
        <v>11.53</v>
      </c>
      <c r="O92" s="1382">
        <v>11.37</v>
      </c>
      <c r="P92" s="1382">
        <v>11.18</v>
      </c>
      <c r="Q92" s="1382">
        <v>10.915791628170691</v>
      </c>
      <c r="R92" s="1382">
        <v>10.82</v>
      </c>
      <c r="S92" s="1382">
        <v>10.81</v>
      </c>
      <c r="T92" s="1382">
        <v>10.549950710605909</v>
      </c>
      <c r="U92" s="1382">
        <v>10.3</v>
      </c>
      <c r="V92" s="1382">
        <v>10.226252086741528</v>
      </c>
      <c r="W92" s="1382">
        <v>10.135310047775658</v>
      </c>
      <c r="X92" s="1382">
        <v>9.937237232078088</v>
      </c>
      <c r="Y92" s="1383">
        <v>9.94</v>
      </c>
      <c r="Z92" s="1382">
        <v>9.818236657250683</v>
      </c>
      <c r="AA92" s="1382">
        <v>9.67</v>
      </c>
      <c r="AB92" s="1382">
        <v>9.56</v>
      </c>
      <c r="AC92" s="1382">
        <v>9.64</v>
      </c>
      <c r="AD92" s="1382">
        <v>9.65</v>
      </c>
      <c r="AE92" s="1382">
        <v>9.59</v>
      </c>
      <c r="AF92" s="1382">
        <v>9.6199999999999992</v>
      </c>
      <c r="AG92" s="1382">
        <v>9.61</v>
      </c>
      <c r="AH92" s="1382">
        <v>9.5399999999999991</v>
      </c>
      <c r="AI92" s="1382">
        <v>9.4600000000000009</v>
      </c>
      <c r="AJ92" s="1382">
        <v>9.4700000000000006</v>
      </c>
      <c r="AK92" s="1382">
        <v>9.44</v>
      </c>
      <c r="AL92" s="1382">
        <v>9.2921915273616253</v>
      </c>
      <c r="AM92" s="1384">
        <v>9.1999999999999993</v>
      </c>
    </row>
    <row r="93" spans="1:39" ht="15.75" customHeight="1" thickBot="1">
      <c r="A93" s="1390" t="s">
        <v>1252</v>
      </c>
      <c r="B93" s="1391"/>
      <c r="C93" s="1391"/>
      <c r="D93" s="1392"/>
      <c r="E93" s="1392"/>
      <c r="F93" s="1392"/>
      <c r="G93" s="1393">
        <v>9.84</v>
      </c>
      <c r="H93" s="1393">
        <v>9.83</v>
      </c>
      <c r="I93" s="1393">
        <v>9.6300000000000008</v>
      </c>
      <c r="J93" s="1393">
        <v>9.35</v>
      </c>
      <c r="K93" s="1393">
        <v>9.23</v>
      </c>
      <c r="L93" s="1393">
        <v>9.0299999999999994</v>
      </c>
      <c r="M93" s="1393">
        <v>8.86</v>
      </c>
      <c r="N93" s="1393">
        <v>8.75</v>
      </c>
      <c r="O93" s="1393">
        <v>8.58</v>
      </c>
      <c r="P93" s="1393">
        <v>8.5500000000000007</v>
      </c>
      <c r="Q93" s="1393">
        <v>8.3800000000000008</v>
      </c>
      <c r="R93" s="1393">
        <v>8.31</v>
      </c>
      <c r="S93" s="1393">
        <v>8.23</v>
      </c>
      <c r="T93" s="1393">
        <v>8.36</v>
      </c>
      <c r="U93" s="1393">
        <v>7.68</v>
      </c>
      <c r="V93" s="1393">
        <v>7.9</v>
      </c>
      <c r="W93" s="1393">
        <v>7.73</v>
      </c>
      <c r="X93" s="1393">
        <v>7.46</v>
      </c>
      <c r="Y93" s="1393">
        <v>7.44</v>
      </c>
      <c r="Z93" s="1393">
        <v>7.49</v>
      </c>
      <c r="AA93" s="1393">
        <v>7.51</v>
      </c>
      <c r="AB93" s="1393">
        <v>7.52</v>
      </c>
      <c r="AC93" s="1393">
        <v>7.68</v>
      </c>
      <c r="AD93" s="1393">
        <v>7.76</v>
      </c>
      <c r="AE93" s="1393">
        <v>7.69</v>
      </c>
      <c r="AF93" s="1393">
        <v>7.88</v>
      </c>
      <c r="AG93" s="1393">
        <v>7.18</v>
      </c>
      <c r="AH93" s="1393">
        <v>7.21</v>
      </c>
      <c r="AI93" s="1393">
        <v>7.22</v>
      </c>
      <c r="AJ93" s="1393">
        <v>7.04</v>
      </c>
      <c r="AK93" s="1393">
        <v>6.91</v>
      </c>
      <c r="AL93" s="1393">
        <v>6.82</v>
      </c>
      <c r="AM93" s="1394">
        <v>6.58</v>
      </c>
    </row>
    <row r="94" spans="1:39" ht="12" customHeight="1" thickTop="1">
      <c r="A94" s="1395"/>
      <c r="B94" s="1396"/>
      <c r="C94" s="1396"/>
      <c r="D94" s="1360"/>
      <c r="E94" s="1360"/>
      <c r="F94" s="1360"/>
      <c r="H94" s="1375"/>
      <c r="I94" s="1375"/>
      <c r="J94" s="1375"/>
      <c r="K94" s="1375"/>
      <c r="L94" s="1375"/>
      <c r="M94" s="1375"/>
    </row>
    <row r="95" spans="1:39" ht="15.75" customHeight="1">
      <c r="A95" s="1397" t="s">
        <v>1253</v>
      </c>
      <c r="B95" s="1324"/>
      <c r="C95" s="1324"/>
      <c r="AA95" s="1398"/>
      <c r="AB95" s="1398"/>
      <c r="AC95" s="1398"/>
      <c r="AD95" s="1398"/>
      <c r="AE95" s="1398"/>
      <c r="AF95" s="1398"/>
      <c r="AG95" s="1398"/>
      <c r="AH95" s="1398"/>
      <c r="AI95" s="1398"/>
      <c r="AJ95" s="1398"/>
      <c r="AK95" s="1398"/>
      <c r="AL95" s="1398"/>
      <c r="AM95" s="1398"/>
    </row>
    <row r="96" spans="1:39">
      <c r="A96" s="1399" t="s">
        <v>1254</v>
      </c>
      <c r="B96" s="15"/>
      <c r="C96" s="15"/>
      <c r="D96" s="15"/>
      <c r="E96" s="15"/>
      <c r="F96" s="15"/>
      <c r="G96" s="15"/>
    </row>
    <row r="97" spans="1:5">
      <c r="A97" s="1349" t="s">
        <v>1255</v>
      </c>
      <c r="B97" s="1349"/>
      <c r="C97" s="1349"/>
      <c r="D97" s="1349"/>
      <c r="E97" s="1349"/>
    </row>
    <row r="98" spans="1:5">
      <c r="A98" s="1860" t="s">
        <v>1256</v>
      </c>
      <c r="B98" s="1860"/>
      <c r="C98" s="1860"/>
    </row>
    <row r="99" spans="1:5">
      <c r="A99" s="1860"/>
      <c r="B99" s="1860"/>
      <c r="C99" s="1860"/>
    </row>
    <row r="100" spans="1:5">
      <c r="A100" s="1342"/>
      <c r="B100" s="1324"/>
      <c r="C100" s="1324"/>
    </row>
    <row r="101" spans="1:5">
      <c r="A101" s="1324"/>
      <c r="B101" s="1324"/>
      <c r="C101" s="1324"/>
    </row>
    <row r="102" spans="1:5">
      <c r="A102" s="1324"/>
      <c r="B102" s="1333"/>
      <c r="C102" s="1324"/>
    </row>
    <row r="103" spans="1:5">
      <c r="A103" s="1324"/>
      <c r="B103" s="1324"/>
      <c r="C103" s="1324"/>
    </row>
    <row r="104" spans="1:5">
      <c r="A104" s="1324"/>
      <c r="B104" s="1324"/>
      <c r="C104" s="1324"/>
    </row>
    <row r="105" spans="1:5">
      <c r="A105" s="1324"/>
      <c r="B105" s="1324"/>
      <c r="C105" s="1324"/>
    </row>
    <row r="106" spans="1:5">
      <c r="A106" s="1324"/>
      <c r="B106" s="1324"/>
      <c r="C106" s="1324"/>
    </row>
    <row r="107" spans="1:5">
      <c r="A107" s="1324"/>
      <c r="B107" s="1324"/>
      <c r="C107" s="1324"/>
    </row>
    <row r="108" spans="1:5">
      <c r="A108" s="1324"/>
      <c r="B108" s="1324"/>
      <c r="C108" s="1324"/>
    </row>
    <row r="109" spans="1:5">
      <c r="A109" s="1342"/>
      <c r="B109" s="1324"/>
      <c r="C109" s="1324"/>
    </row>
    <row r="110" spans="1:5">
      <c r="A110" s="1342"/>
      <c r="B110" s="1333"/>
      <c r="C110" s="1324"/>
    </row>
    <row r="111" spans="1:5">
      <c r="A111" s="1324"/>
      <c r="B111" s="1333"/>
      <c r="C111" s="1324"/>
    </row>
    <row r="112" spans="1:5">
      <c r="A112" s="1324"/>
      <c r="B112" s="1333"/>
      <c r="C112" s="1324"/>
    </row>
    <row r="113" spans="1:3">
      <c r="A113" s="1324"/>
      <c r="B113" s="1333"/>
      <c r="C113" s="1324"/>
    </row>
    <row r="114" spans="1:3">
      <c r="A114" s="1324"/>
      <c r="B114" s="1324"/>
      <c r="C114" s="1324"/>
    </row>
    <row r="115" spans="1:3">
      <c r="A115" s="1324"/>
      <c r="B115" s="1324"/>
      <c r="C115" s="1324"/>
    </row>
    <row r="116" spans="1:3">
      <c r="A116" s="1400"/>
      <c r="B116" s="1401"/>
      <c r="C116" s="1402"/>
    </row>
    <row r="117" spans="1:3">
      <c r="A117" s="1342"/>
      <c r="B117" s="1324"/>
      <c r="C117" s="1324"/>
    </row>
    <row r="118" spans="1:3">
      <c r="A118" s="1324"/>
      <c r="B118" s="1342"/>
      <c r="C118" s="1324"/>
    </row>
    <row r="119" spans="1:3">
      <c r="A119" s="1324"/>
      <c r="B119" s="1324"/>
      <c r="C119" s="1324"/>
    </row>
    <row r="120" spans="1:3">
      <c r="A120" s="1324"/>
      <c r="B120" s="1324"/>
      <c r="C120" s="1324"/>
    </row>
    <row r="121" spans="1:3">
      <c r="A121" s="1324"/>
      <c r="B121" s="1324"/>
      <c r="C121" s="1324"/>
    </row>
    <row r="122" spans="1:3">
      <c r="A122" s="1324"/>
      <c r="B122" s="1324"/>
      <c r="C122" s="1324"/>
    </row>
    <row r="123" spans="1:3">
      <c r="A123" s="1324"/>
      <c r="B123" s="1324"/>
      <c r="C123" s="1324"/>
    </row>
    <row r="124" spans="1:3">
      <c r="A124" s="1324"/>
      <c r="B124" s="1324"/>
      <c r="C124" s="1324"/>
    </row>
    <row r="125" spans="1:3">
      <c r="A125" s="1324"/>
      <c r="B125" s="1324"/>
      <c r="C125" s="1324"/>
    </row>
    <row r="126" spans="1:3">
      <c r="A126" s="1324"/>
      <c r="B126" s="1342"/>
      <c r="C126" s="1324"/>
    </row>
    <row r="127" spans="1:3">
      <c r="A127" s="1324"/>
      <c r="B127" s="1324"/>
      <c r="C127" s="1324"/>
    </row>
    <row r="128" spans="1:3">
      <c r="A128" s="1324"/>
      <c r="B128" s="1333"/>
      <c r="C128" s="1324"/>
    </row>
    <row r="129" spans="1:3">
      <c r="A129" s="1324"/>
      <c r="B129" s="1333"/>
      <c r="C129" s="1324"/>
    </row>
    <row r="130" spans="1:3">
      <c r="A130" s="1324"/>
      <c r="B130" s="1333"/>
      <c r="C130" s="1324"/>
    </row>
    <row r="131" spans="1:3">
      <c r="A131" s="1324"/>
      <c r="B131" s="1333"/>
      <c r="C131" s="1324"/>
    </row>
    <row r="132" spans="1:3">
      <c r="A132" s="1399"/>
      <c r="B132" s="1399"/>
      <c r="C132" s="1400"/>
    </row>
    <row r="133" spans="1:3">
      <c r="A133" s="1333"/>
      <c r="B133" s="1351"/>
      <c r="C133" s="1351"/>
    </row>
    <row r="134" spans="1:3">
      <c r="A134" s="1403"/>
    </row>
  </sheetData>
  <mergeCells count="14">
    <mergeCell ref="A8:C8"/>
    <mergeCell ref="A1:C1"/>
    <mergeCell ref="A2:C2"/>
    <mergeCell ref="A3:C3"/>
    <mergeCell ref="A5:C5"/>
    <mergeCell ref="A6:C6"/>
    <mergeCell ref="A98:C98"/>
    <mergeCell ref="A99:C99"/>
    <mergeCell ref="A9:C9"/>
    <mergeCell ref="A66:AG66"/>
    <mergeCell ref="AF68:AG68"/>
    <mergeCell ref="A69:C69"/>
    <mergeCell ref="A70:C70"/>
    <mergeCell ref="A67:AM67"/>
  </mergeCells>
  <dataValidations count="1">
    <dataValidation type="textLength" allowBlank="1" showInputMessage="1" showErrorMessage="1" sqref="G72:G77">
      <formula1>11111</formula1>
      <formula2>99999</formula2>
    </dataValidation>
  </dataValidations>
  <printOptions horizontalCentered="1"/>
  <pageMargins left="0.5" right="0.25" top="0.75" bottom="0.75" header="0.3" footer="0.3"/>
  <pageSetup paperSize="9" scale="8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B2" sqref="B2:L2"/>
    </sheetView>
  </sheetViews>
  <sheetFormatPr defaultRowHeight="12"/>
  <cols>
    <col min="1" max="1" width="5.7109375" style="1409" customWidth="1"/>
    <col min="2" max="2" width="14.28515625" style="1409" customWidth="1"/>
    <col min="3" max="3" width="10.7109375" style="1405" hidden="1" customWidth="1"/>
    <col min="4" max="4" width="14.140625" style="1405" customWidth="1"/>
    <col min="5" max="7" width="13.42578125" style="1405" customWidth="1"/>
    <col min="8" max="8" width="15.7109375" style="1405" hidden="1" customWidth="1"/>
    <col min="9" max="9" width="13.42578125" style="1405" customWidth="1"/>
    <col min="10" max="11" width="14.42578125" style="1405" customWidth="1"/>
    <col min="12" max="12" width="13.28515625" style="1405" customWidth="1"/>
    <col min="13" max="16384" width="9.140625" style="1405"/>
  </cols>
  <sheetData>
    <row r="1" spans="1:12" ht="12.75">
      <c r="A1" s="1404"/>
      <c r="B1" s="1875" t="s">
        <v>1214</v>
      </c>
      <c r="C1" s="1875"/>
      <c r="D1" s="1875"/>
      <c r="E1" s="1875"/>
      <c r="F1" s="1875"/>
      <c r="G1" s="1875"/>
      <c r="H1" s="1875"/>
      <c r="I1" s="1875"/>
      <c r="J1" s="1875"/>
      <c r="K1" s="1875"/>
      <c r="L1" s="1875"/>
    </row>
    <row r="2" spans="1:12" ht="15.75" customHeight="1">
      <c r="A2" s="1404"/>
      <c r="B2" s="1875" t="s">
        <v>43</v>
      </c>
      <c r="C2" s="1875"/>
      <c r="D2" s="1875"/>
      <c r="E2" s="1875"/>
      <c r="F2" s="1875"/>
      <c r="G2" s="1875"/>
      <c r="H2" s="1875"/>
      <c r="I2" s="1875"/>
      <c r="J2" s="1875"/>
      <c r="K2" s="1875"/>
      <c r="L2" s="1875"/>
    </row>
    <row r="3" spans="1:12" ht="12.75" hidden="1">
      <c r="A3" s="1406"/>
      <c r="B3" s="1406"/>
      <c r="C3" s="1407"/>
      <c r="D3" s="1408"/>
      <c r="E3" s="1408"/>
      <c r="F3" s="1408"/>
      <c r="G3" s="1408"/>
    </row>
    <row r="4" spans="1:12" ht="13.5" customHeight="1" thickBot="1">
      <c r="B4" s="1410"/>
      <c r="C4" s="1410"/>
      <c r="D4" s="1410"/>
      <c r="E4" s="1410"/>
      <c r="F4" s="1410"/>
      <c r="G4" s="1410"/>
      <c r="H4" s="1410"/>
      <c r="I4" s="1410"/>
      <c r="J4" s="1410"/>
      <c r="K4" s="1410"/>
      <c r="L4" s="1410" t="s">
        <v>1258</v>
      </c>
    </row>
    <row r="5" spans="1:12" ht="13.5" thickTop="1">
      <c r="B5" s="1876" t="s">
        <v>536</v>
      </c>
      <c r="C5" s="1878" t="s">
        <v>1259</v>
      </c>
      <c r="D5" s="1878"/>
      <c r="E5" s="1878"/>
      <c r="F5" s="1878"/>
      <c r="G5" s="1879"/>
      <c r="H5" s="1880" t="s">
        <v>1260</v>
      </c>
      <c r="I5" s="1881"/>
      <c r="J5" s="1881"/>
      <c r="K5" s="1881"/>
      <c r="L5" s="1882"/>
    </row>
    <row r="6" spans="1:12" ht="12.75">
      <c r="B6" s="1877"/>
      <c r="C6" s="1411" t="s">
        <v>542</v>
      </c>
      <c r="D6" s="1412" t="s">
        <v>543</v>
      </c>
      <c r="E6" s="1413" t="s">
        <v>52</v>
      </c>
      <c r="F6" s="1413" t="s">
        <v>53</v>
      </c>
      <c r="G6" s="1414" t="s">
        <v>54</v>
      </c>
      <c r="H6" s="1411" t="s">
        <v>542</v>
      </c>
      <c r="I6" s="1412" t="s">
        <v>543</v>
      </c>
      <c r="J6" s="1413" t="s">
        <v>52</v>
      </c>
      <c r="K6" s="1413" t="s">
        <v>53</v>
      </c>
      <c r="L6" s="1415" t="s">
        <v>54</v>
      </c>
    </row>
    <row r="7" spans="1:12" ht="12.75">
      <c r="B7" s="1416" t="s">
        <v>185</v>
      </c>
      <c r="C7" s="1417">
        <v>3.98</v>
      </c>
      <c r="D7" s="1418">
        <v>0.18</v>
      </c>
      <c r="E7" s="1419">
        <v>0.25</v>
      </c>
      <c r="F7" s="1420">
        <v>4.4000000000000003E-3</v>
      </c>
      <c r="G7" s="1421">
        <v>0.94777795275590537</v>
      </c>
      <c r="H7" s="1422" t="s">
        <v>120</v>
      </c>
      <c r="I7" s="1423" t="s">
        <v>120</v>
      </c>
      <c r="J7" s="1423" t="s">
        <v>120</v>
      </c>
      <c r="K7" s="1424" t="s">
        <v>120</v>
      </c>
      <c r="L7" s="1425" t="s">
        <v>120</v>
      </c>
    </row>
    <row r="8" spans="1:12" ht="12.75">
      <c r="B8" s="1426" t="s">
        <v>186</v>
      </c>
      <c r="C8" s="1427">
        <v>2.2799999999999998</v>
      </c>
      <c r="D8" s="1428">
        <v>0.14630000000000001</v>
      </c>
      <c r="E8" s="1429">
        <v>0.14000000000000001</v>
      </c>
      <c r="F8" s="1430">
        <v>6.5600000000000006E-2</v>
      </c>
      <c r="G8" s="1431">
        <v>2.2200000000000002</v>
      </c>
      <c r="H8" s="1432">
        <v>4.46</v>
      </c>
      <c r="I8" s="1429">
        <v>1.1599999999999999</v>
      </c>
      <c r="J8" s="1433">
        <v>1</v>
      </c>
      <c r="K8" s="1433">
        <v>0.54</v>
      </c>
      <c r="L8" s="1434">
        <v>3.04</v>
      </c>
    </row>
    <row r="9" spans="1:12" ht="12.75">
      <c r="B9" s="1426" t="s">
        <v>187</v>
      </c>
      <c r="C9" s="1427">
        <v>1.82</v>
      </c>
      <c r="D9" s="1428">
        <v>0.31</v>
      </c>
      <c r="E9" s="1429">
        <v>7.0000000000000007E-2</v>
      </c>
      <c r="F9" s="1430">
        <v>0.92669999999999997</v>
      </c>
      <c r="G9" s="1431">
        <v>1.1000000000000001</v>
      </c>
      <c r="H9" s="1432">
        <v>4.43</v>
      </c>
      <c r="I9" s="1429">
        <v>0.93</v>
      </c>
      <c r="J9" s="1433">
        <v>0.79</v>
      </c>
      <c r="K9" s="1433">
        <v>0.93489999999999995</v>
      </c>
      <c r="L9" s="1434">
        <v>1.97</v>
      </c>
    </row>
    <row r="10" spans="1:12" ht="12.75">
      <c r="B10" s="1426" t="s">
        <v>188</v>
      </c>
      <c r="C10" s="1427">
        <v>0.97</v>
      </c>
      <c r="D10" s="1428">
        <v>0.60496000000000005</v>
      </c>
      <c r="E10" s="1429">
        <v>0.03</v>
      </c>
      <c r="F10" s="1430">
        <v>0.52349999999999997</v>
      </c>
      <c r="G10" s="1431">
        <v>0.28999999999999998</v>
      </c>
      <c r="H10" s="1432">
        <v>3.27</v>
      </c>
      <c r="I10" s="1429">
        <v>1.4799466666666667</v>
      </c>
      <c r="J10" s="1433">
        <v>0.5</v>
      </c>
      <c r="K10" s="1433">
        <v>0.87260000000000004</v>
      </c>
      <c r="L10" s="1434">
        <v>0.97</v>
      </c>
    </row>
    <row r="11" spans="1:12" ht="12.75">
      <c r="B11" s="1426" t="s">
        <v>189</v>
      </c>
      <c r="C11" s="1427">
        <v>0.8</v>
      </c>
      <c r="D11" s="1428">
        <v>0.74</v>
      </c>
      <c r="E11" s="1429">
        <v>0.08</v>
      </c>
      <c r="F11" s="1430">
        <v>0.128</v>
      </c>
      <c r="G11" s="1431">
        <v>0.48370000000000002</v>
      </c>
      <c r="H11" s="1432">
        <v>2.68</v>
      </c>
      <c r="I11" s="1429">
        <v>2.11</v>
      </c>
      <c r="J11" s="1433">
        <v>0.75</v>
      </c>
      <c r="K11" s="1433">
        <v>0.58030000000000004</v>
      </c>
      <c r="L11" s="1434">
        <v>0.95879999999999999</v>
      </c>
    </row>
    <row r="12" spans="1:12" ht="12.75">
      <c r="B12" s="1426" t="s">
        <v>190</v>
      </c>
      <c r="C12" s="1427">
        <v>0.7</v>
      </c>
      <c r="D12" s="1428">
        <v>1.52</v>
      </c>
      <c r="E12" s="1429">
        <v>0.47</v>
      </c>
      <c r="F12" s="1430">
        <v>0.15509999999999999</v>
      </c>
      <c r="G12" s="1431">
        <v>0.67949999999999999</v>
      </c>
      <c r="H12" s="1432">
        <v>3.03</v>
      </c>
      <c r="I12" s="1429">
        <v>2.2599999999999998</v>
      </c>
      <c r="J12" s="1433">
        <v>1.06</v>
      </c>
      <c r="K12" s="1433">
        <v>0.36899999999999999</v>
      </c>
      <c r="L12" s="1434">
        <v>0.94340000000000002</v>
      </c>
    </row>
    <row r="13" spans="1:12" ht="12.75">
      <c r="B13" s="1426" t="s">
        <v>191</v>
      </c>
      <c r="C13" s="1427">
        <v>0.61</v>
      </c>
      <c r="D13" s="1428">
        <v>1.9281166666666665</v>
      </c>
      <c r="E13" s="1429">
        <v>0.23400000000000001</v>
      </c>
      <c r="F13" s="1430">
        <v>0.7409</v>
      </c>
      <c r="G13" s="1431">
        <v>0.35</v>
      </c>
      <c r="H13" s="1432" t="s">
        <v>120</v>
      </c>
      <c r="I13" s="1435" t="s">
        <v>120</v>
      </c>
      <c r="J13" s="1436" t="s">
        <v>120</v>
      </c>
      <c r="K13" s="1436" t="s">
        <v>120</v>
      </c>
      <c r="L13" s="1425" t="s">
        <v>120</v>
      </c>
    </row>
    <row r="14" spans="1:12" ht="12.75">
      <c r="B14" s="1426" t="s">
        <v>192</v>
      </c>
      <c r="C14" s="1427">
        <v>0.97</v>
      </c>
      <c r="D14" s="1428">
        <v>4.0199999999999996</v>
      </c>
      <c r="E14" s="1437">
        <v>0.08</v>
      </c>
      <c r="F14" s="1438">
        <v>1.1286</v>
      </c>
      <c r="G14" s="1439"/>
      <c r="H14" s="1440">
        <v>2.41</v>
      </c>
      <c r="I14" s="1435">
        <v>4.03</v>
      </c>
      <c r="J14" s="1441">
        <v>0.83</v>
      </c>
      <c r="K14" s="1441">
        <v>1.3758999999999999</v>
      </c>
      <c r="L14" s="1425"/>
    </row>
    <row r="15" spans="1:12" ht="12.75">
      <c r="B15" s="1426" t="s">
        <v>193</v>
      </c>
      <c r="C15" s="1427">
        <v>1.0900000000000001</v>
      </c>
      <c r="D15" s="1428">
        <v>3.4946865983623683</v>
      </c>
      <c r="E15" s="1429">
        <v>0.06</v>
      </c>
      <c r="F15" s="1430">
        <v>0.68700000000000006</v>
      </c>
      <c r="G15" s="1442"/>
      <c r="H15" s="1432">
        <v>2.65</v>
      </c>
      <c r="I15" s="1435">
        <v>4.04</v>
      </c>
      <c r="J15" s="1433">
        <v>0.68</v>
      </c>
      <c r="K15" s="1433">
        <v>1.1623000000000001</v>
      </c>
      <c r="L15" s="1425"/>
    </row>
    <row r="16" spans="1:12" ht="12.75">
      <c r="B16" s="1426" t="s">
        <v>194</v>
      </c>
      <c r="C16" s="1427">
        <v>0.83</v>
      </c>
      <c r="D16" s="1428">
        <v>4.46</v>
      </c>
      <c r="E16" s="1437">
        <v>0.04</v>
      </c>
      <c r="F16" s="1438">
        <v>0.59040000000000004</v>
      </c>
      <c r="G16" s="1443"/>
      <c r="H16" s="1440" t="s">
        <v>120</v>
      </c>
      <c r="I16" s="1435">
        <v>4.12</v>
      </c>
      <c r="J16" s="1433">
        <v>0.64</v>
      </c>
      <c r="K16" s="1433">
        <v>0.98270000000000002</v>
      </c>
      <c r="L16" s="1444"/>
    </row>
    <row r="17" spans="2:12" ht="12.75">
      <c r="B17" s="1426" t="s">
        <v>195</v>
      </c>
      <c r="C17" s="1427">
        <v>1.34</v>
      </c>
      <c r="D17" s="1428">
        <v>2.67</v>
      </c>
      <c r="E17" s="1429">
        <v>0.13</v>
      </c>
      <c r="F17" s="1430">
        <v>0.37190000000000001</v>
      </c>
      <c r="G17" s="1442"/>
      <c r="H17" s="1432">
        <v>3.44</v>
      </c>
      <c r="I17" s="1435" t="s">
        <v>120</v>
      </c>
      <c r="J17" s="1436" t="s">
        <v>120</v>
      </c>
      <c r="K17" s="1436" t="s">
        <v>120</v>
      </c>
      <c r="L17" s="1425"/>
    </row>
    <row r="18" spans="2:12" ht="12.75">
      <c r="B18" s="1445" t="s">
        <v>196</v>
      </c>
      <c r="C18" s="1446">
        <v>1.1499999999999999</v>
      </c>
      <c r="D18" s="1447">
        <v>1.19</v>
      </c>
      <c r="E18" s="1448">
        <v>0.02</v>
      </c>
      <c r="F18" s="1448">
        <v>0.1739</v>
      </c>
      <c r="G18" s="1449"/>
      <c r="H18" s="1450">
        <v>2.72</v>
      </c>
      <c r="I18" s="1451">
        <v>2.71</v>
      </c>
      <c r="J18" s="1452">
        <v>0.72</v>
      </c>
      <c r="K18" s="1436">
        <v>0.75790000000000002</v>
      </c>
      <c r="L18" s="1425"/>
    </row>
    <row r="19" spans="2:12" ht="15.75" customHeight="1" thickBot="1">
      <c r="B19" s="1453" t="s">
        <v>1261</v>
      </c>
      <c r="C19" s="1454">
        <v>1.31</v>
      </c>
      <c r="D19" s="1455">
        <v>1.74</v>
      </c>
      <c r="E19" s="1456">
        <v>0.13277667199723711</v>
      </c>
      <c r="F19" s="1456">
        <v>0.43</v>
      </c>
      <c r="G19" s="1457"/>
      <c r="H19" s="1455">
        <v>2.94</v>
      </c>
      <c r="I19" s="1455">
        <v>2.69</v>
      </c>
      <c r="J19" s="1456">
        <v>0.76148128800003412</v>
      </c>
      <c r="K19" s="1456">
        <v>0.78</v>
      </c>
      <c r="L19" s="1458"/>
    </row>
    <row r="20" spans="2:12" ht="12.75" thickTop="1">
      <c r="L20" s="1459"/>
    </row>
    <row r="21" spans="2:12">
      <c r="L21" s="1459"/>
    </row>
    <row r="22" spans="2:12" ht="15.75">
      <c r="D22" s="1460"/>
      <c r="E22" s="1461"/>
      <c r="F22" s="1461"/>
      <c r="G22" s="1461"/>
    </row>
    <row r="23" spans="2:12" ht="15.75">
      <c r="D23" s="1462"/>
      <c r="E23" s="1463"/>
      <c r="F23" s="1463"/>
      <c r="G23" s="1463"/>
    </row>
    <row r="24" spans="2:12" ht="15.75">
      <c r="D24" s="1462"/>
      <c r="E24" s="1463"/>
      <c r="F24" s="1463"/>
      <c r="G24" s="1463"/>
    </row>
    <row r="25" spans="2:12" ht="15.75">
      <c r="D25" s="1462"/>
      <c r="E25" s="1463"/>
      <c r="F25" s="1463"/>
      <c r="G25" s="1463"/>
    </row>
    <row r="26" spans="2:12" ht="15.75">
      <c r="D26" s="1462"/>
      <c r="E26" s="1463"/>
      <c r="F26" s="1463"/>
      <c r="G26" s="1463"/>
    </row>
    <row r="27" spans="2:12" ht="15.75">
      <c r="D27" s="1462"/>
      <c r="E27" s="1463"/>
      <c r="F27" s="1463"/>
      <c r="G27" s="1463"/>
    </row>
    <row r="28" spans="2:12" ht="15">
      <c r="D28" s="1462"/>
      <c r="E28" s="1464"/>
      <c r="F28" s="1464"/>
      <c r="G28" s="1464"/>
    </row>
    <row r="29" spans="2:12" ht="15.75">
      <c r="D29" s="1460"/>
      <c r="E29" s="1463"/>
      <c r="F29" s="1463"/>
      <c r="G29" s="1463"/>
    </row>
    <row r="30" spans="2:12" ht="15.75">
      <c r="D30" s="1462"/>
      <c r="E30" s="1465"/>
      <c r="F30" s="1465"/>
      <c r="G30" s="1465"/>
    </row>
    <row r="31" spans="2:12" ht="15.75">
      <c r="D31" s="1460"/>
      <c r="E31" s="1466"/>
      <c r="F31" s="1466"/>
      <c r="G31" s="1466"/>
    </row>
    <row r="32" spans="2:12" ht="15.75">
      <c r="D32" s="1462"/>
      <c r="E32" s="1465"/>
      <c r="F32" s="1465"/>
      <c r="G32" s="1465"/>
    </row>
    <row r="33" spans="4:7" ht="15.75">
      <c r="D33" s="1462"/>
      <c r="E33" s="1466"/>
      <c r="F33" s="1466"/>
      <c r="G33" s="1466"/>
    </row>
    <row r="34" spans="4:7" ht="15.75">
      <c r="D34" s="1467"/>
      <c r="E34" s="1466"/>
      <c r="F34" s="1466"/>
      <c r="G34" s="1466"/>
    </row>
  </sheetData>
  <mergeCells count="5">
    <mergeCell ref="B1:L1"/>
    <mergeCell ref="B2:L2"/>
    <mergeCell ref="B5:B6"/>
    <mergeCell ref="C5:G5"/>
    <mergeCell ref="H5:L5"/>
  </mergeCells>
  <printOptions horizontalCentered="1"/>
  <pageMargins left="0.7" right="0.7" top="0.75" bottom="0.75" header="0.3" footer="0.3"/>
  <pageSetup paperSize="9" scale="6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3"/>
  <sheetViews>
    <sheetView workbookViewId="0">
      <selection sqref="A1:F1"/>
    </sheetView>
  </sheetViews>
  <sheetFormatPr defaultRowHeight="12.75"/>
  <cols>
    <col min="1" max="1" width="46.85546875" style="748" customWidth="1"/>
    <col min="2" max="6" width="11" style="748" customWidth="1"/>
    <col min="7" max="7" width="9.140625" style="748"/>
    <col min="8" max="8" width="9.5703125" style="748" bestFit="1" customWidth="1"/>
    <col min="9" max="16384" width="9.140625" style="748"/>
  </cols>
  <sheetData>
    <row r="1" spans="1:8">
      <c r="A1" s="1800" t="s">
        <v>1257</v>
      </c>
      <c r="B1" s="1800"/>
      <c r="C1" s="1800"/>
      <c r="D1" s="1800"/>
      <c r="E1" s="1800"/>
      <c r="F1" s="1800"/>
    </row>
    <row r="2" spans="1:8" ht="15.75">
      <c r="A2" s="1883" t="s">
        <v>45</v>
      </c>
      <c r="B2" s="1883"/>
      <c r="C2" s="1883"/>
      <c r="D2" s="1883"/>
      <c r="E2" s="1883"/>
      <c r="F2" s="1883"/>
    </row>
    <row r="3" spans="1:8" ht="13.5" thickBot="1">
      <c r="A3" s="749"/>
      <c r="B3" s="749"/>
      <c r="C3" s="749"/>
      <c r="D3" s="749"/>
      <c r="E3" s="749"/>
      <c r="F3" s="749"/>
      <c r="G3" s="750"/>
    </row>
    <row r="4" spans="1:8">
      <c r="A4" s="1884" t="s">
        <v>567</v>
      </c>
      <c r="B4" s="1886" t="s">
        <v>686</v>
      </c>
      <c r="C4" s="1886"/>
      <c r="D4" s="1886"/>
      <c r="E4" s="1886" t="s">
        <v>687</v>
      </c>
      <c r="F4" s="1887"/>
    </row>
    <row r="5" spans="1:8">
      <c r="A5" s="1885"/>
      <c r="B5" s="751">
        <v>2014</v>
      </c>
      <c r="C5" s="751">
        <v>2015</v>
      </c>
      <c r="D5" s="751">
        <v>2016</v>
      </c>
      <c r="E5" s="1888" t="s">
        <v>688</v>
      </c>
      <c r="F5" s="1889" t="s">
        <v>689</v>
      </c>
    </row>
    <row r="6" spans="1:8">
      <c r="A6" s="1885"/>
      <c r="B6" s="751">
        <v>1</v>
      </c>
      <c r="C6" s="751">
        <v>2</v>
      </c>
      <c r="D6" s="751">
        <v>3</v>
      </c>
      <c r="E6" s="1888"/>
      <c r="F6" s="1889"/>
    </row>
    <row r="7" spans="1:8">
      <c r="A7" s="752" t="s">
        <v>690</v>
      </c>
      <c r="B7" s="753">
        <v>799.08</v>
      </c>
      <c r="C7" s="753">
        <v>984.51</v>
      </c>
      <c r="D7" s="753">
        <v>1263.7</v>
      </c>
      <c r="E7" s="754">
        <v>23.205436251689434</v>
      </c>
      <c r="F7" s="755">
        <v>28.358269596042703</v>
      </c>
    </row>
    <row r="8" spans="1:8">
      <c r="A8" s="752" t="s">
        <v>691</v>
      </c>
      <c r="B8" s="753">
        <v>192.54</v>
      </c>
      <c r="C8" s="753">
        <v>209.7</v>
      </c>
      <c r="D8" s="753">
        <v>272.45</v>
      </c>
      <c r="E8" s="754">
        <v>8.9124337799937621</v>
      </c>
      <c r="F8" s="755">
        <v>29.923700524558882</v>
      </c>
    </row>
    <row r="9" spans="1:8">
      <c r="A9" s="756" t="s">
        <v>692</v>
      </c>
      <c r="B9" s="753">
        <v>45.4</v>
      </c>
      <c r="C9" s="753">
        <v>68.94</v>
      </c>
      <c r="D9" s="753">
        <v>90.58</v>
      </c>
      <c r="E9" s="754">
        <v>51.850220264317187</v>
      </c>
      <c r="F9" s="755">
        <v>31.389614157238185</v>
      </c>
    </row>
    <row r="10" spans="1:8">
      <c r="A10" s="756" t="s">
        <v>693</v>
      </c>
      <c r="B10" s="753">
        <v>761.61</v>
      </c>
      <c r="C10" s="753">
        <v>867.29</v>
      </c>
      <c r="D10" s="753">
        <v>1150.55</v>
      </c>
      <c r="E10" s="754">
        <v>13.875868226520126</v>
      </c>
      <c r="F10" s="755">
        <v>32.660355821005652</v>
      </c>
    </row>
    <row r="11" spans="1:8">
      <c r="A11" s="752" t="s">
        <v>694</v>
      </c>
      <c r="B11" s="757">
        <v>812775.06</v>
      </c>
      <c r="C11" s="757">
        <v>1009761.45</v>
      </c>
      <c r="D11" s="757">
        <v>1360507.46</v>
      </c>
      <c r="E11" s="754">
        <v>24.236273932913235</v>
      </c>
      <c r="F11" s="755">
        <v>34.735531842694144</v>
      </c>
    </row>
    <row r="12" spans="1:8">
      <c r="A12" s="758" t="s">
        <v>695</v>
      </c>
      <c r="B12" s="757">
        <v>163483.06</v>
      </c>
      <c r="C12" s="757">
        <v>186565.12</v>
      </c>
      <c r="D12" s="757">
        <v>254514.49</v>
      </c>
      <c r="E12" s="754">
        <v>14.118930732028133</v>
      </c>
      <c r="F12" s="755">
        <v>36.421261380476693</v>
      </c>
    </row>
    <row r="13" spans="1:8">
      <c r="A13" s="759" t="s">
        <v>696</v>
      </c>
      <c r="B13" s="757">
        <v>233</v>
      </c>
      <c r="C13" s="757">
        <v>232</v>
      </c>
      <c r="D13" s="757">
        <v>230</v>
      </c>
      <c r="E13" s="760">
        <v>0</v>
      </c>
      <c r="F13" s="755">
        <v>-0.86206896551723844</v>
      </c>
    </row>
    <row r="14" spans="1:8">
      <c r="A14" s="759" t="s">
        <v>697</v>
      </c>
      <c r="B14" s="757">
        <v>1801222</v>
      </c>
      <c r="C14" s="761">
        <v>2267874</v>
      </c>
      <c r="D14" s="757">
        <v>2997344</v>
      </c>
      <c r="E14" s="760">
        <v>25.907522781755929</v>
      </c>
      <c r="F14" s="755">
        <v>32.165367211758678</v>
      </c>
      <c r="H14" s="762"/>
    </row>
    <row r="15" spans="1:8">
      <c r="A15" s="763" t="s">
        <v>698</v>
      </c>
      <c r="B15" s="753">
        <v>47.951019786892239</v>
      </c>
      <c r="C15" s="753">
        <v>52.00602433838889</v>
      </c>
      <c r="D15" s="753">
        <v>64.034427317440517</v>
      </c>
      <c r="E15" s="764">
        <v>8.4565553965655482</v>
      </c>
      <c r="F15" s="765">
        <v>23.128864649960775</v>
      </c>
    </row>
    <row r="16" spans="1:8" ht="14.25" customHeight="1">
      <c r="A16" s="766" t="s">
        <v>699</v>
      </c>
      <c r="B16" s="753">
        <v>112</v>
      </c>
      <c r="C16" s="753">
        <v>78.3</v>
      </c>
      <c r="D16" s="753">
        <v>122.9</v>
      </c>
      <c r="E16" s="767">
        <v>-30.089285714285722</v>
      </c>
      <c r="F16" s="755">
        <v>56.96040868454665</v>
      </c>
    </row>
    <row r="17" spans="1:8" ht="14.25" customHeight="1">
      <c r="A17" s="766" t="s">
        <v>700</v>
      </c>
      <c r="B17" s="753">
        <v>1.01</v>
      </c>
      <c r="C17" s="753">
        <v>1</v>
      </c>
      <c r="D17" s="753">
        <v>0.5</v>
      </c>
      <c r="E17" s="767">
        <v>-0.99009900990098743</v>
      </c>
      <c r="F17" s="765">
        <v>-50</v>
      </c>
    </row>
    <row r="18" spans="1:8" ht="14.25" customHeight="1">
      <c r="A18" s="766" t="s">
        <v>701</v>
      </c>
      <c r="B18" s="753">
        <v>0.84</v>
      </c>
      <c r="C18" s="753">
        <v>0.9</v>
      </c>
      <c r="D18" s="753">
        <v>0.7</v>
      </c>
      <c r="E18" s="767">
        <v>7.1428571428571388</v>
      </c>
      <c r="F18" s="765">
        <v>-22.222222222222229</v>
      </c>
    </row>
    <row r="19" spans="1:8" ht="14.25" customHeight="1" thickBot="1">
      <c r="A19" s="768" t="s">
        <v>702</v>
      </c>
      <c r="B19" s="769"/>
      <c r="C19" s="770">
        <v>46.7</v>
      </c>
      <c r="D19" s="770">
        <v>44.8</v>
      </c>
      <c r="E19" s="769" t="s">
        <v>120</v>
      </c>
      <c r="F19" s="771">
        <v>-4.0685224839400576</v>
      </c>
    </row>
    <row r="20" spans="1:8" ht="11.25" customHeight="1">
      <c r="A20" s="772"/>
      <c r="B20" s="773"/>
      <c r="C20" s="773"/>
      <c r="D20" s="773"/>
      <c r="E20" s="774"/>
      <c r="F20" s="775"/>
    </row>
    <row r="21" spans="1:8" ht="14.25" customHeight="1">
      <c r="A21" s="776" t="s">
        <v>703</v>
      </c>
      <c r="B21" s="777"/>
      <c r="C21" s="778"/>
      <c r="D21" s="778"/>
      <c r="E21" s="779"/>
      <c r="F21" s="779"/>
      <c r="H21" s="748" t="s">
        <v>704</v>
      </c>
    </row>
    <row r="22" spans="1:8" ht="12.75" customHeight="1">
      <c r="A22" s="776" t="s">
        <v>705</v>
      </c>
    </row>
    <row r="23" spans="1:8" ht="12" customHeight="1">
      <c r="A23" s="776" t="s">
        <v>706</v>
      </c>
    </row>
    <row r="24" spans="1:8" ht="11.25" customHeight="1">
      <c r="A24" s="776" t="s">
        <v>707</v>
      </c>
      <c r="D24" s="780"/>
      <c r="E24" s="781"/>
    </row>
    <row r="25" spans="1:8" ht="11.25" customHeight="1">
      <c r="A25" s="748" t="s">
        <v>708</v>
      </c>
    </row>
    <row r="26" spans="1:8" ht="30.75" customHeight="1"/>
    <row r="27" spans="1:8" s="750" customFormat="1" ht="33" customHeight="1">
      <c r="A27" s="748"/>
      <c r="B27" s="748"/>
      <c r="C27" s="748"/>
      <c r="D27" s="748"/>
      <c r="E27" s="748"/>
      <c r="F27" s="748"/>
    </row>
    <row r="28" spans="1:8" ht="28.5" customHeight="1"/>
    <row r="29" spans="1:8" ht="9" customHeight="1"/>
    <row r="53" spans="1:6" ht="13.5" thickBot="1">
      <c r="A53" s="782" t="s">
        <v>709</v>
      </c>
      <c r="B53" s="783">
        <v>1193679</v>
      </c>
      <c r="C53" s="783">
        <v>1369430</v>
      </c>
      <c r="D53" s="783">
        <v>1558174</v>
      </c>
      <c r="E53" s="784">
        <f>C53/B53%-100</f>
        <v>14.72347255836786</v>
      </c>
      <c r="F53" s="785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workbookViewId="0">
      <selection activeCell="P12" sqref="P12"/>
    </sheetView>
  </sheetViews>
  <sheetFormatPr defaultRowHeight="12.75"/>
  <cols>
    <col min="1" max="1" width="11.7109375" style="154" bestFit="1" customWidth="1"/>
    <col min="2" max="3" width="9.5703125" style="154" hidden="1" customWidth="1"/>
    <col min="4" max="4" width="0" style="154" hidden="1" customWidth="1"/>
    <col min="5" max="5" width="10.140625" style="154" customWidth="1"/>
    <col min="6" max="6" width="11.140625" style="154" customWidth="1"/>
    <col min="7" max="10" width="9.140625" style="154" customWidth="1"/>
    <col min="11" max="11" width="9.7109375" style="154" customWidth="1"/>
    <col min="12" max="12" width="9.140625" style="154" customWidth="1"/>
    <col min="13" max="16384" width="9.140625" style="154"/>
  </cols>
  <sheetData>
    <row r="1" spans="1:15">
      <c r="A1" s="1577" t="s">
        <v>201</v>
      </c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</row>
    <row r="2" spans="1:15" ht="15.75">
      <c r="A2" s="1578" t="s">
        <v>5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</row>
    <row r="3" spans="1:15">
      <c r="A3" s="1579" t="s">
        <v>202</v>
      </c>
      <c r="B3" s="1579"/>
      <c r="C3" s="1579"/>
      <c r="D3" s="1579"/>
      <c r="E3" s="1579"/>
      <c r="F3" s="1579"/>
      <c r="G3" s="1579"/>
      <c r="H3" s="1579"/>
      <c r="I3" s="1579"/>
      <c r="J3" s="1579"/>
      <c r="K3" s="1579"/>
      <c r="L3" s="1579"/>
      <c r="M3" s="1579"/>
    </row>
    <row r="4" spans="1:15">
      <c r="A4" s="1504"/>
      <c r="B4" s="1504"/>
      <c r="C4" s="1504"/>
      <c r="D4" s="1504"/>
      <c r="E4" s="1504"/>
      <c r="F4" s="1504"/>
      <c r="G4" s="1504"/>
      <c r="H4" s="1504"/>
      <c r="I4" s="1504"/>
      <c r="J4" s="1504"/>
    </row>
    <row r="5" spans="1:15" ht="16.5">
      <c r="A5" s="1580" t="s">
        <v>203</v>
      </c>
      <c r="B5" s="1581" t="s">
        <v>204</v>
      </c>
      <c r="C5" s="1581"/>
      <c r="D5" s="1582"/>
      <c r="E5" s="1581" t="s">
        <v>52</v>
      </c>
      <c r="F5" s="1581"/>
      <c r="G5" s="1582"/>
      <c r="H5" s="1581" t="s">
        <v>53</v>
      </c>
      <c r="I5" s="1581"/>
      <c r="J5" s="1582"/>
      <c r="K5" s="1581" t="s">
        <v>205</v>
      </c>
      <c r="L5" s="1581"/>
      <c r="M5" s="1582"/>
    </row>
    <row r="6" spans="1:15">
      <c r="A6" s="1580"/>
      <c r="B6" s="1505" t="s">
        <v>206</v>
      </c>
      <c r="C6" s="1505" t="s">
        <v>207</v>
      </c>
      <c r="D6" s="1505" t="s">
        <v>208</v>
      </c>
      <c r="E6" s="1505" t="s">
        <v>206</v>
      </c>
      <c r="F6" s="1505" t="s">
        <v>207</v>
      </c>
      <c r="G6" s="1505" t="s">
        <v>208</v>
      </c>
      <c r="H6" s="1505" t="s">
        <v>206</v>
      </c>
      <c r="I6" s="1505" t="s">
        <v>207</v>
      </c>
      <c r="J6" s="1505" t="s">
        <v>208</v>
      </c>
      <c r="K6" s="1505" t="s">
        <v>206</v>
      </c>
      <c r="L6" s="1505" t="s">
        <v>207</v>
      </c>
      <c r="M6" s="1505" t="s">
        <v>208</v>
      </c>
    </row>
    <row r="7" spans="1:15">
      <c r="A7" s="1506" t="s">
        <v>185</v>
      </c>
      <c r="B7" s="1507">
        <v>11.852776044915785</v>
      </c>
      <c r="C7" s="155">
        <v>10.026857654431524</v>
      </c>
      <c r="D7" s="1508">
        <f>B7-C7</f>
        <v>1.8259183904842615</v>
      </c>
      <c r="E7" s="1507">
        <v>7.9</v>
      </c>
      <c r="F7" s="156">
        <v>9.5199349064279772</v>
      </c>
      <c r="G7" s="1509">
        <v>-1.6199349064279769</v>
      </c>
      <c r="H7" s="1510">
        <v>7.5</v>
      </c>
      <c r="I7" s="157">
        <v>7.7265973254086191</v>
      </c>
      <c r="J7" s="1511">
        <v>-0.2265973254086191</v>
      </c>
      <c r="K7" s="1510">
        <v>6.9</v>
      </c>
      <c r="L7" s="158">
        <v>3.7</v>
      </c>
      <c r="M7" s="1512">
        <v>3.2</v>
      </c>
    </row>
    <row r="8" spans="1:15">
      <c r="A8" s="1506" t="s">
        <v>186</v>
      </c>
      <c r="B8" s="1507">
        <v>11.241507103150084</v>
      </c>
      <c r="C8" s="155">
        <v>9.7345132743362797</v>
      </c>
      <c r="D8" s="1513">
        <f t="shared" ref="D8:D18" si="0">B8-C8</f>
        <v>1.5069938288138047</v>
      </c>
      <c r="E8" s="1507">
        <v>8</v>
      </c>
      <c r="F8" s="156">
        <v>9.8387096774193594</v>
      </c>
      <c r="G8" s="1509">
        <v>-1.8387096774193594</v>
      </c>
      <c r="H8" s="1514">
        <v>7.6</v>
      </c>
      <c r="I8" s="159">
        <v>6.4610866372980951</v>
      </c>
      <c r="J8" s="1515">
        <v>1.1389133627019046</v>
      </c>
      <c r="K8" s="1514">
        <v>7.2</v>
      </c>
      <c r="L8" s="160">
        <v>4.4000000000000004</v>
      </c>
      <c r="M8" s="1516">
        <v>2.8</v>
      </c>
    </row>
    <row r="9" spans="1:15">
      <c r="A9" s="1506" t="s">
        <v>187</v>
      </c>
      <c r="B9" s="1507">
        <v>10.51344743276286</v>
      </c>
      <c r="C9" s="155">
        <v>9.7539543057996667</v>
      </c>
      <c r="D9" s="1513">
        <f t="shared" si="0"/>
        <v>0.75949312696319282</v>
      </c>
      <c r="E9" s="1507">
        <v>8.4</v>
      </c>
      <c r="F9" s="156">
        <v>10.168134507606069</v>
      </c>
      <c r="G9" s="1509">
        <v>-1.7681345076060691</v>
      </c>
      <c r="H9" s="1517">
        <v>7.5</v>
      </c>
      <c r="I9" s="159">
        <v>5.5232558139534831</v>
      </c>
      <c r="J9" s="1515">
        <v>1.9767441860465169</v>
      </c>
      <c r="K9" s="1517">
        <v>8.1999999999999993</v>
      </c>
      <c r="L9" s="160">
        <v>5</v>
      </c>
      <c r="M9" s="1516">
        <v>3.3000000000000007</v>
      </c>
    </row>
    <row r="10" spans="1:15">
      <c r="A10" s="1506" t="s">
        <v>188</v>
      </c>
      <c r="B10" s="1507">
        <v>10.465116279069761</v>
      </c>
      <c r="C10" s="155">
        <v>9.9035933391761688</v>
      </c>
      <c r="D10" s="1513">
        <f t="shared" si="0"/>
        <v>0.56152293989359237</v>
      </c>
      <c r="E10" s="1507">
        <v>10</v>
      </c>
      <c r="F10" s="156">
        <v>11.164274322169064</v>
      </c>
      <c r="G10" s="1509">
        <v>-1.1642743221690637</v>
      </c>
      <c r="H10" s="1517">
        <v>7.2</v>
      </c>
      <c r="I10" s="159">
        <v>4.3758967001434712</v>
      </c>
      <c r="J10" s="1515">
        <v>2.824103299856529</v>
      </c>
      <c r="K10" s="1517">
        <v>10.4</v>
      </c>
      <c r="L10" s="160">
        <v>5.4</v>
      </c>
      <c r="M10" s="1516">
        <v>5</v>
      </c>
    </row>
    <row r="11" spans="1:15">
      <c r="A11" s="1506" t="s">
        <v>189</v>
      </c>
      <c r="B11" s="1507">
        <v>10.368098159509202</v>
      </c>
      <c r="C11" s="155">
        <v>10.563380281690144</v>
      </c>
      <c r="D11" s="1513">
        <f t="shared" si="0"/>
        <v>-0.19528212218094154</v>
      </c>
      <c r="E11" s="1507">
        <v>10.3</v>
      </c>
      <c r="F11" s="156">
        <v>9.8726114649681591</v>
      </c>
      <c r="G11" s="1515">
        <v>0.4273885350318416</v>
      </c>
      <c r="H11" s="1517">
        <v>7</v>
      </c>
      <c r="I11" s="160">
        <v>4.9275362318840621</v>
      </c>
      <c r="J11" s="1515">
        <v>2.0724637681159379</v>
      </c>
      <c r="K11" s="1517">
        <v>11.6</v>
      </c>
      <c r="L11" s="160">
        <v>5.6</v>
      </c>
      <c r="M11" s="1516">
        <v>6</v>
      </c>
    </row>
    <row r="12" spans="1:15">
      <c r="A12" s="1506" t="s">
        <v>190</v>
      </c>
      <c r="B12" s="1507">
        <v>9.8170731707317032</v>
      </c>
      <c r="C12" s="155">
        <v>10.78947368421052</v>
      </c>
      <c r="D12" s="1513">
        <f t="shared" si="0"/>
        <v>-0.97240051347881717</v>
      </c>
      <c r="E12" s="1507">
        <v>9.6999999999999993</v>
      </c>
      <c r="F12" s="156">
        <v>8.7885985748218616</v>
      </c>
      <c r="G12" s="1515">
        <v>0.91140142517813771</v>
      </c>
      <c r="H12" s="1517">
        <v>6.8</v>
      </c>
      <c r="I12" s="160">
        <v>5.1936619718310055</v>
      </c>
      <c r="J12" s="1515">
        <v>1.6063380281689943</v>
      </c>
      <c r="K12" s="1517">
        <v>12.1</v>
      </c>
      <c r="L12" s="160">
        <v>5.7</v>
      </c>
      <c r="M12" s="1516">
        <v>6.4</v>
      </c>
      <c r="O12" s="161"/>
    </row>
    <row r="13" spans="1:15">
      <c r="A13" s="1506" t="s">
        <v>191</v>
      </c>
      <c r="B13" s="1507">
        <v>10.073260073260087</v>
      </c>
      <c r="C13" s="155">
        <v>10.907504363001735</v>
      </c>
      <c r="D13" s="1513">
        <f t="shared" si="0"/>
        <v>-0.83424428974164755</v>
      </c>
      <c r="E13" s="1507">
        <v>8.8000000000000007</v>
      </c>
      <c r="F13" s="156">
        <v>8.0251770259638135</v>
      </c>
      <c r="G13" s="1515">
        <v>0.77482297403618716</v>
      </c>
      <c r="H13" s="1518">
        <v>7</v>
      </c>
      <c r="I13" s="160">
        <v>5.3697183098591665</v>
      </c>
      <c r="J13" s="1515">
        <v>1.6302816901408335</v>
      </c>
      <c r="K13" s="1518">
        <v>11.3</v>
      </c>
      <c r="L13" s="160">
        <v>5.2</v>
      </c>
      <c r="M13" s="1516">
        <f>K13-L13</f>
        <v>6.1000000000000005</v>
      </c>
    </row>
    <row r="14" spans="1:15">
      <c r="A14" s="1506" t="s">
        <v>192</v>
      </c>
      <c r="B14" s="1507">
        <v>10.237659963436926</v>
      </c>
      <c r="C14" s="155">
        <v>10.389610389610397</v>
      </c>
      <c r="D14" s="1513">
        <f t="shared" si="0"/>
        <v>-0.15195042617347099</v>
      </c>
      <c r="E14" s="1507">
        <v>8.9</v>
      </c>
      <c r="F14" s="156">
        <v>8.3137254901960631</v>
      </c>
      <c r="G14" s="1515">
        <v>0.58627450980393725</v>
      </c>
      <c r="H14" s="1517">
        <v>7</v>
      </c>
      <c r="I14" s="160">
        <v>5.2539404553415068</v>
      </c>
      <c r="J14" s="1515">
        <v>1.7460595446584932</v>
      </c>
      <c r="K14" s="1517"/>
      <c r="L14" s="160"/>
      <c r="M14" s="1516"/>
    </row>
    <row r="15" spans="1:15">
      <c r="A15" s="1506" t="s">
        <v>193</v>
      </c>
      <c r="B15" s="1507">
        <v>9.4578313253011999</v>
      </c>
      <c r="C15" s="155">
        <v>9.3936806148591074</v>
      </c>
      <c r="D15" s="1513">
        <f t="shared" si="0"/>
        <v>6.4150710442092418E-2</v>
      </c>
      <c r="E15" s="1507">
        <v>9.4</v>
      </c>
      <c r="F15" s="156">
        <v>8.587041373926624</v>
      </c>
      <c r="G15" s="1515">
        <v>0.81295862607337632</v>
      </c>
      <c r="H15" s="1517">
        <v>6.9</v>
      </c>
      <c r="I15" s="160">
        <v>4.8653344917463102</v>
      </c>
      <c r="J15" s="1515">
        <v>2.0346655082536902</v>
      </c>
      <c r="K15" s="1517"/>
      <c r="L15" s="160"/>
      <c r="M15" s="1516"/>
    </row>
    <row r="16" spans="1:15">
      <c r="A16" s="1506" t="s">
        <v>194</v>
      </c>
      <c r="B16" s="1517">
        <v>8.6904761904761756</v>
      </c>
      <c r="C16" s="160">
        <v>9.3062605752960934</v>
      </c>
      <c r="D16" s="1513">
        <f t="shared" si="0"/>
        <v>-0.61578438481991782</v>
      </c>
      <c r="E16" s="162">
        <v>9.6999999999999993</v>
      </c>
      <c r="F16" s="156">
        <v>8.281733746130044</v>
      </c>
      <c r="G16" s="1515">
        <v>1.4182662538699553</v>
      </c>
      <c r="H16" s="1517">
        <v>7.1</v>
      </c>
      <c r="I16" s="160">
        <v>5.0086355785837497</v>
      </c>
      <c r="J16" s="1515">
        <v>2.0913644214162499</v>
      </c>
      <c r="K16" s="1517"/>
      <c r="L16" s="160"/>
      <c r="M16" s="1516"/>
    </row>
    <row r="17" spans="1:13">
      <c r="A17" s="1506" t="s">
        <v>195</v>
      </c>
      <c r="B17" s="1507">
        <v>8.2256169212690793</v>
      </c>
      <c r="C17" s="155">
        <v>9.8662207357859586</v>
      </c>
      <c r="D17" s="1513">
        <f t="shared" si="0"/>
        <v>-1.6406038145168793</v>
      </c>
      <c r="E17" s="1507">
        <v>9.5</v>
      </c>
      <c r="F17" s="156">
        <v>7.4581430745814146</v>
      </c>
      <c r="G17" s="1515">
        <v>2.0418569254185854</v>
      </c>
      <c r="H17" s="1517">
        <v>7.4</v>
      </c>
      <c r="I17" s="160">
        <v>5.3984575835475539</v>
      </c>
      <c r="J17" s="1515">
        <v>2.0015424164524465</v>
      </c>
      <c r="K17" s="1517"/>
      <c r="L17" s="160"/>
      <c r="M17" s="1516"/>
    </row>
    <row r="18" spans="1:13">
      <c r="A18" s="1506" t="s">
        <v>196</v>
      </c>
      <c r="B18" s="1507">
        <v>7.8</v>
      </c>
      <c r="C18" s="155">
        <v>9.637561779242148</v>
      </c>
      <c r="D18" s="1513">
        <f t="shared" si="0"/>
        <v>-1.8375617792421481</v>
      </c>
      <c r="E18" s="1507">
        <v>8.1</v>
      </c>
      <c r="F18" s="156">
        <v>7.9639368895567202</v>
      </c>
      <c r="G18" s="1515">
        <v>0.13606311044327946</v>
      </c>
      <c r="H18" s="1510">
        <v>7.6</v>
      </c>
      <c r="I18" s="163">
        <v>3.7</v>
      </c>
      <c r="J18" s="1515">
        <v>3.8999999999999995</v>
      </c>
      <c r="K18" s="1510"/>
      <c r="L18" s="163"/>
      <c r="M18" s="1516"/>
    </row>
    <row r="19" spans="1:13">
      <c r="A19" s="1519" t="s">
        <v>197</v>
      </c>
      <c r="B19" s="1520">
        <f>AVERAGE(B7:B18)</f>
        <v>9.8952385553235711</v>
      </c>
      <c r="C19" s="1520">
        <f>AVERAGE(C7:C18)</f>
        <v>10.022717583119979</v>
      </c>
      <c r="D19" s="1521">
        <f>AVERAGE(D7:D18)</f>
        <v>-0.12747902779640655</v>
      </c>
      <c r="E19" s="1520">
        <f t="shared" ref="E19:J19" si="1">AVERAGE(E7:E18)</f>
        <v>9.0583333333333336</v>
      </c>
      <c r="F19" s="1520">
        <f t="shared" si="1"/>
        <v>8.9985017544805981</v>
      </c>
      <c r="G19" s="1520">
        <f t="shared" si="1"/>
        <v>5.9831578852735934E-2</v>
      </c>
      <c r="H19" s="1520">
        <f t="shared" si="1"/>
        <v>7.2166666666666659</v>
      </c>
      <c r="I19" s="1520">
        <f t="shared" si="1"/>
        <v>5.3170100916330858</v>
      </c>
      <c r="J19" s="1520">
        <f t="shared" si="1"/>
        <v>1.8996565750335812</v>
      </c>
      <c r="K19" s="1520">
        <f>AVERAGE(K7:K18)</f>
        <v>9.6714285714285726</v>
      </c>
      <c r="L19" s="1520">
        <f>AVERAGE(L7:L18)</f>
        <v>5</v>
      </c>
      <c r="M19" s="1520">
        <f>AVERAGE(M7:M18)</f>
        <v>4.6857142857142859</v>
      </c>
    </row>
    <row r="20" spans="1:13">
      <c r="A20" s="164"/>
      <c r="B20" s="164"/>
      <c r="C20" s="164"/>
      <c r="D20" s="164"/>
      <c r="E20" s="164"/>
      <c r="F20" s="164"/>
      <c r="G20" s="164"/>
      <c r="H20" s="164"/>
      <c r="I20" s="164"/>
      <c r="J20" s="164"/>
    </row>
    <row r="21" spans="1:13">
      <c r="A21" s="165" t="s">
        <v>209</v>
      </c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3">
      <c r="A22" s="164" t="s">
        <v>210</v>
      </c>
      <c r="G22" s="166"/>
    </row>
    <row r="23" spans="1:13">
      <c r="A23" s="167" t="s">
        <v>211</v>
      </c>
      <c r="G23" s="166"/>
    </row>
    <row r="24" spans="1:13">
      <c r="G24" s="166"/>
    </row>
    <row r="25" spans="1:13">
      <c r="G25" s="166"/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rintOptions horizontalCentered="1"/>
  <pageMargins left="0.3" right="0.3" top="0.3" bottom="0.3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B1:N95"/>
  <sheetViews>
    <sheetView topLeftCell="B1" workbookViewId="0">
      <selection activeCell="B1" sqref="B1:D1"/>
    </sheetView>
  </sheetViews>
  <sheetFormatPr defaultRowHeight="12.75"/>
  <cols>
    <col min="1" max="1" width="15.5703125" style="80" customWidth="1"/>
    <col min="2" max="2" width="43.28515625" style="80" bestFit="1" customWidth="1"/>
    <col min="3" max="3" width="17.7109375" style="80" bestFit="1" customWidth="1"/>
    <col min="4" max="4" width="11.85546875" style="80" bestFit="1" customWidth="1"/>
    <col min="5" max="5" width="12.28515625" style="80" bestFit="1" customWidth="1"/>
    <col min="6" max="6" width="26.85546875" style="786" customWidth="1"/>
    <col min="7" max="7" width="13.85546875" style="80" bestFit="1" customWidth="1"/>
    <col min="8" max="8" width="17" style="80" customWidth="1"/>
    <col min="9" max="11" width="15.42578125" style="80" bestFit="1" customWidth="1"/>
    <col min="12" max="16384" width="9.140625" style="80"/>
  </cols>
  <sheetData>
    <row r="1" spans="2:9">
      <c r="B1" s="1890" t="s">
        <v>1262</v>
      </c>
      <c r="C1" s="1890"/>
      <c r="D1" s="1890"/>
    </row>
    <row r="2" spans="2:9" ht="15.75">
      <c r="B2" s="1883" t="s">
        <v>46</v>
      </c>
      <c r="C2" s="1883"/>
      <c r="D2" s="1883"/>
    </row>
    <row r="3" spans="2:9" ht="21" customHeight="1">
      <c r="B3" s="1891" t="s">
        <v>710</v>
      </c>
      <c r="C3" s="1891"/>
      <c r="D3" s="1891"/>
    </row>
    <row r="4" spans="2:9">
      <c r="B4" s="787" t="s">
        <v>711</v>
      </c>
      <c r="C4" s="788" t="s">
        <v>712</v>
      </c>
      <c r="D4" s="789" t="s">
        <v>713</v>
      </c>
    </row>
    <row r="5" spans="2:9">
      <c r="B5" s="790" t="s">
        <v>714</v>
      </c>
      <c r="C5" s="791">
        <f>SUM(C6:C25)</f>
        <v>3357.0103429999999</v>
      </c>
      <c r="H5" s="792"/>
    </row>
    <row r="6" spans="2:9">
      <c r="B6" s="793" t="s">
        <v>715</v>
      </c>
      <c r="C6" s="794">
        <v>5</v>
      </c>
      <c r="D6" s="795">
        <v>62915</v>
      </c>
      <c r="H6" s="792"/>
    </row>
    <row r="7" spans="2:9">
      <c r="B7" s="793" t="s">
        <v>716</v>
      </c>
      <c r="C7" s="794">
        <v>555.25009299999999</v>
      </c>
      <c r="D7" s="796">
        <v>62932</v>
      </c>
      <c r="H7" s="792"/>
      <c r="I7" s="792"/>
    </row>
    <row r="8" spans="2:9">
      <c r="B8" s="793" t="s">
        <v>717</v>
      </c>
      <c r="C8" s="794">
        <v>16.847999999999999</v>
      </c>
      <c r="D8" s="796">
        <v>62933</v>
      </c>
      <c r="H8" s="792"/>
      <c r="I8" s="792"/>
    </row>
    <row r="9" spans="2:9">
      <c r="B9" s="793" t="s">
        <v>718</v>
      </c>
      <c r="C9" s="794">
        <v>57.5</v>
      </c>
      <c r="D9" s="796">
        <v>62966</v>
      </c>
      <c r="H9" s="792"/>
      <c r="I9" s="792"/>
    </row>
    <row r="10" spans="2:9">
      <c r="B10" s="793" t="s">
        <v>719</v>
      </c>
      <c r="C10" s="794">
        <v>17.25</v>
      </c>
      <c r="D10" s="796">
        <v>62969</v>
      </c>
      <c r="H10" s="792"/>
      <c r="I10" s="792"/>
    </row>
    <row r="11" spans="2:9">
      <c r="B11" s="793" t="s">
        <v>720</v>
      </c>
      <c r="C11" s="794">
        <v>530</v>
      </c>
      <c r="D11" s="796">
        <v>62986</v>
      </c>
      <c r="H11" s="792"/>
      <c r="I11" s="792"/>
    </row>
    <row r="12" spans="2:9">
      <c r="B12" s="793" t="s">
        <v>721</v>
      </c>
      <c r="C12" s="794">
        <v>183.65780000000001</v>
      </c>
      <c r="D12" s="796">
        <v>62987</v>
      </c>
    </row>
    <row r="13" spans="2:9">
      <c r="B13" s="793" t="s">
        <v>722</v>
      </c>
      <c r="C13" s="794">
        <v>213.4845</v>
      </c>
      <c r="D13" s="796">
        <v>62988</v>
      </c>
    </row>
    <row r="14" spans="2:9">
      <c r="B14" s="793" t="s">
        <v>723</v>
      </c>
      <c r="C14" s="794">
        <v>115.3412</v>
      </c>
      <c r="D14" s="796">
        <v>63003</v>
      </c>
    </row>
    <row r="15" spans="2:9">
      <c r="B15" s="793" t="s">
        <v>724</v>
      </c>
      <c r="C15" s="794">
        <v>33</v>
      </c>
      <c r="D15" s="796">
        <v>63022</v>
      </c>
    </row>
    <row r="16" spans="2:9">
      <c r="B16" s="793" t="s">
        <v>725</v>
      </c>
      <c r="C16" s="794">
        <v>52.5</v>
      </c>
      <c r="D16" s="796">
        <v>63051</v>
      </c>
    </row>
    <row r="17" spans="2:4">
      <c r="B17" s="793" t="s">
        <v>726</v>
      </c>
      <c r="C17" s="797">
        <v>100</v>
      </c>
      <c r="D17" s="796">
        <v>63058</v>
      </c>
    </row>
    <row r="18" spans="2:4">
      <c r="B18" s="793" t="s">
        <v>727</v>
      </c>
      <c r="C18" s="797">
        <v>369.04730000000001</v>
      </c>
      <c r="D18" s="796">
        <v>63070</v>
      </c>
    </row>
    <row r="19" spans="2:4">
      <c r="B19" s="793" t="s">
        <v>728</v>
      </c>
      <c r="C19" s="797">
        <v>105.6</v>
      </c>
      <c r="D19" s="798">
        <v>63075</v>
      </c>
    </row>
    <row r="20" spans="2:4">
      <c r="B20" s="793" t="s">
        <v>729</v>
      </c>
      <c r="C20" s="797">
        <v>641.77700000000004</v>
      </c>
      <c r="D20" s="796">
        <v>63083</v>
      </c>
    </row>
    <row r="21" spans="2:4">
      <c r="B21" s="793" t="s">
        <v>730</v>
      </c>
      <c r="C21" s="797">
        <v>50.0852</v>
      </c>
      <c r="D21" s="796">
        <v>63086</v>
      </c>
    </row>
    <row r="22" spans="2:4">
      <c r="B22" s="793" t="s">
        <v>731</v>
      </c>
      <c r="C22" s="797">
        <v>67.2</v>
      </c>
      <c r="D22" s="796">
        <v>63094</v>
      </c>
    </row>
    <row r="23" spans="2:4">
      <c r="B23" s="793" t="s">
        <v>732</v>
      </c>
      <c r="C23" s="797">
        <v>184</v>
      </c>
      <c r="D23" s="796">
        <v>63095</v>
      </c>
    </row>
    <row r="24" spans="2:4">
      <c r="B24" s="793" t="s">
        <v>733</v>
      </c>
      <c r="C24" s="797">
        <v>54.619250000000001</v>
      </c>
      <c r="D24" s="796">
        <v>63122</v>
      </c>
    </row>
    <row r="25" spans="2:4">
      <c r="B25" s="793" t="s">
        <v>734</v>
      </c>
      <c r="C25" s="797">
        <v>4.8499999999999996</v>
      </c>
      <c r="D25" s="796">
        <v>63108</v>
      </c>
    </row>
    <row r="26" spans="2:4">
      <c r="B26" s="799" t="s">
        <v>735</v>
      </c>
      <c r="C26" s="800">
        <f>SUM(C27:C34)</f>
        <v>8790.7311879999997</v>
      </c>
      <c r="D26" s="801"/>
    </row>
    <row r="27" spans="2:4" ht="25.5">
      <c r="B27" s="802" t="s">
        <v>736</v>
      </c>
      <c r="C27" s="803">
        <v>2000</v>
      </c>
      <c r="D27" s="804">
        <v>62972</v>
      </c>
    </row>
    <row r="28" spans="2:4">
      <c r="B28" s="802" t="s">
        <v>737</v>
      </c>
      <c r="C28" s="803">
        <v>48.686799999999998</v>
      </c>
      <c r="D28" s="796">
        <v>63017</v>
      </c>
    </row>
    <row r="29" spans="2:4">
      <c r="B29" s="802" t="s">
        <v>738</v>
      </c>
      <c r="C29" s="803">
        <v>46.571399999999997</v>
      </c>
      <c r="D29" s="796">
        <v>63017</v>
      </c>
    </row>
    <row r="30" spans="2:4">
      <c r="B30" s="802" t="s">
        <v>739</v>
      </c>
      <c r="C30" s="803">
        <v>332.1422</v>
      </c>
      <c r="D30" s="796">
        <v>63027</v>
      </c>
    </row>
    <row r="31" spans="2:4">
      <c r="B31" s="802" t="s">
        <v>740</v>
      </c>
      <c r="C31" s="803">
        <v>51.428600000000003</v>
      </c>
      <c r="D31" s="796">
        <v>63042</v>
      </c>
    </row>
    <row r="32" spans="2:4">
      <c r="B32" s="805" t="s">
        <v>741</v>
      </c>
      <c r="C32" s="803">
        <v>61.2</v>
      </c>
      <c r="D32" s="796">
        <v>63095</v>
      </c>
    </row>
    <row r="33" spans="2:14">
      <c r="B33" s="805" t="s">
        <v>742</v>
      </c>
      <c r="C33" s="803">
        <v>5450.7021880000002</v>
      </c>
      <c r="D33" s="796">
        <v>63121</v>
      </c>
    </row>
    <row r="34" spans="2:14">
      <c r="B34" s="805" t="s">
        <v>743</v>
      </c>
      <c r="C34" s="803">
        <v>800</v>
      </c>
      <c r="D34" s="796">
        <v>63110</v>
      </c>
    </row>
    <row r="35" spans="2:14">
      <c r="B35" s="806" t="s">
        <v>744</v>
      </c>
      <c r="C35" s="807">
        <v>0</v>
      </c>
      <c r="D35" s="808"/>
    </row>
    <row r="36" spans="2:14">
      <c r="B36" s="790" t="s">
        <v>533</v>
      </c>
      <c r="C36" s="807">
        <f>C26+C5+C35</f>
        <v>12147.741531</v>
      </c>
      <c r="D36" s="809"/>
      <c r="J36" s="792"/>
    </row>
    <row r="37" spans="2:14">
      <c r="B37" s="776" t="s">
        <v>745</v>
      </c>
      <c r="C37" s="748"/>
      <c r="D37" s="748"/>
      <c r="J37" s="792"/>
    </row>
    <row r="38" spans="2:14">
      <c r="J38" s="792"/>
    </row>
    <row r="39" spans="2:14">
      <c r="J39" s="792"/>
    </row>
    <row r="40" spans="2:14">
      <c r="J40" s="792"/>
    </row>
    <row r="41" spans="2:14">
      <c r="J41" s="792"/>
    </row>
    <row r="42" spans="2:14">
      <c r="E42" s="810"/>
      <c r="F42" s="810"/>
      <c r="G42" s="810"/>
      <c r="H42" s="810"/>
      <c r="I42" s="810"/>
      <c r="J42" s="810"/>
      <c r="K42" s="810"/>
      <c r="L42" s="810"/>
      <c r="M42" s="810"/>
      <c r="N42" s="810"/>
    </row>
    <row r="43" spans="2:14">
      <c r="J43" s="792"/>
      <c r="K43" s="811"/>
    </row>
    <row r="44" spans="2:14">
      <c r="J44" s="792"/>
      <c r="K44" s="811"/>
    </row>
    <row r="45" spans="2:14">
      <c r="J45" s="792"/>
      <c r="K45" s="811"/>
    </row>
    <row r="46" spans="2:14">
      <c r="J46" s="792"/>
      <c r="K46" s="811"/>
    </row>
    <row r="47" spans="2:14">
      <c r="J47" s="792"/>
      <c r="K47" s="811"/>
    </row>
    <row r="48" spans="2:14" ht="12" customHeight="1">
      <c r="G48" s="792"/>
      <c r="H48" s="792"/>
      <c r="I48" s="812"/>
      <c r="J48" s="792"/>
    </row>
    <row r="49" spans="7:10" ht="12" customHeight="1">
      <c r="G49" s="792"/>
      <c r="H49" s="812"/>
      <c r="I49" s="812"/>
      <c r="J49" s="792"/>
    </row>
    <row r="50" spans="7:10" ht="12" customHeight="1">
      <c r="G50" s="792"/>
      <c r="H50" s="812"/>
      <c r="J50" s="792"/>
    </row>
    <row r="51" spans="7:10" ht="12" customHeight="1">
      <c r="G51" s="792"/>
      <c r="H51" s="812"/>
      <c r="J51" s="792"/>
    </row>
    <row r="52" spans="7:10" ht="12" customHeight="1">
      <c r="G52" s="792"/>
      <c r="H52" s="812"/>
      <c r="J52" s="792"/>
    </row>
    <row r="53" spans="7:10" ht="20.25" customHeight="1">
      <c r="J53" s="792"/>
    </row>
    <row r="54" spans="7:10">
      <c r="J54" s="792"/>
    </row>
    <row r="55" spans="7:10">
      <c r="J55" s="792"/>
    </row>
    <row r="56" spans="7:10">
      <c r="J56" s="792"/>
    </row>
    <row r="57" spans="7:10">
      <c r="J57" s="792"/>
    </row>
    <row r="58" spans="7:10">
      <c r="J58" s="792"/>
    </row>
    <row r="59" spans="7:10">
      <c r="J59" s="792"/>
    </row>
    <row r="60" spans="7:10">
      <c r="I60" s="792"/>
      <c r="J60" s="812"/>
    </row>
    <row r="61" spans="7:10">
      <c r="I61" s="792"/>
      <c r="J61" s="812"/>
    </row>
    <row r="62" spans="7:10">
      <c r="I62" s="792"/>
      <c r="J62" s="812"/>
    </row>
    <row r="63" spans="7:10">
      <c r="I63" s="792"/>
      <c r="J63" s="812"/>
    </row>
    <row r="64" spans="7:10">
      <c r="G64" s="792"/>
      <c r="H64" s="812"/>
      <c r="I64" s="792"/>
      <c r="J64" s="812"/>
    </row>
    <row r="65" spans="6:10">
      <c r="F65" s="813"/>
      <c r="G65" s="814"/>
      <c r="H65" s="815"/>
      <c r="I65" s="814"/>
      <c r="J65" s="815"/>
    </row>
    <row r="66" spans="6:10">
      <c r="F66" s="813"/>
      <c r="G66" s="814"/>
      <c r="H66" s="815"/>
      <c r="I66" s="814"/>
      <c r="J66" s="815"/>
    </row>
    <row r="67" spans="6:10">
      <c r="F67" s="813"/>
      <c r="G67" s="816"/>
      <c r="H67" s="816"/>
      <c r="I67" s="814"/>
      <c r="J67" s="815"/>
    </row>
    <row r="68" spans="6:10">
      <c r="F68" s="813"/>
      <c r="G68" s="816"/>
      <c r="H68" s="814"/>
      <c r="I68" s="816"/>
      <c r="J68" s="815"/>
    </row>
    <row r="69" spans="6:10">
      <c r="F69" s="813"/>
      <c r="G69" s="816"/>
      <c r="H69" s="814"/>
      <c r="I69" s="816"/>
      <c r="J69" s="815"/>
    </row>
    <row r="70" spans="6:10">
      <c r="F70" s="813"/>
      <c r="G70" s="816"/>
      <c r="H70" s="814"/>
      <c r="I70" s="816"/>
      <c r="J70" s="815"/>
    </row>
    <row r="71" spans="6:10">
      <c r="F71" s="813"/>
      <c r="G71" s="816"/>
      <c r="H71" s="814"/>
      <c r="I71" s="816"/>
      <c r="J71" s="815"/>
    </row>
    <row r="72" spans="6:10">
      <c r="F72" s="813"/>
      <c r="G72" s="816"/>
      <c r="H72" s="814"/>
      <c r="I72" s="816"/>
      <c r="J72" s="815"/>
    </row>
    <row r="73" spans="6:10">
      <c r="F73" s="813"/>
      <c r="G73" s="816"/>
      <c r="H73" s="814"/>
      <c r="I73" s="816"/>
      <c r="J73" s="815"/>
    </row>
    <row r="74" spans="6:10">
      <c r="F74" s="813"/>
      <c r="G74" s="816"/>
      <c r="H74" s="814"/>
      <c r="I74" s="816"/>
      <c r="J74" s="815"/>
    </row>
    <row r="75" spans="6:10">
      <c r="F75" s="813"/>
      <c r="G75" s="816"/>
      <c r="H75" s="814"/>
      <c r="I75" s="816"/>
      <c r="J75" s="815"/>
    </row>
    <row r="76" spans="6:10">
      <c r="F76" s="813"/>
      <c r="G76" s="816"/>
      <c r="H76" s="814"/>
      <c r="I76" s="816"/>
      <c r="J76" s="815"/>
    </row>
    <row r="77" spans="6:10">
      <c r="F77" s="813"/>
      <c r="G77" s="816"/>
      <c r="H77" s="814"/>
      <c r="I77" s="816"/>
      <c r="J77" s="815"/>
    </row>
    <row r="78" spans="6:10">
      <c r="F78" s="813"/>
      <c r="G78" s="816"/>
      <c r="H78" s="815"/>
      <c r="I78" s="816"/>
      <c r="J78" s="815"/>
    </row>
    <row r="79" spans="6:10">
      <c r="F79" s="813"/>
      <c r="G79" s="816"/>
      <c r="H79" s="816"/>
      <c r="I79" s="814"/>
      <c r="J79" s="815"/>
    </row>
    <row r="80" spans="6:10">
      <c r="F80" s="817"/>
      <c r="G80" s="816"/>
      <c r="H80" s="816"/>
      <c r="I80" s="814"/>
      <c r="J80" s="815"/>
    </row>
    <row r="81" spans="5:11">
      <c r="F81" s="817"/>
      <c r="G81" s="816"/>
      <c r="H81" s="816"/>
      <c r="I81" s="814"/>
      <c r="J81" s="815"/>
    </row>
    <row r="82" spans="5:11">
      <c r="F82" s="817"/>
      <c r="G82" s="818"/>
      <c r="H82" s="816"/>
      <c r="I82" s="814"/>
      <c r="J82" s="815"/>
    </row>
    <row r="83" spans="5:11">
      <c r="F83" s="813"/>
      <c r="G83" s="816"/>
      <c r="H83" s="816"/>
      <c r="I83" s="814"/>
      <c r="J83" s="815"/>
    </row>
    <row r="84" spans="5:11">
      <c r="F84" s="813"/>
      <c r="G84" s="816"/>
      <c r="H84" s="816"/>
      <c r="I84" s="814"/>
      <c r="J84" s="815"/>
    </row>
    <row r="85" spans="5:11">
      <c r="F85" s="813"/>
      <c r="G85" s="816"/>
      <c r="H85" s="816"/>
      <c r="I85" s="814"/>
      <c r="J85" s="815"/>
    </row>
    <row r="86" spans="5:11" ht="25.5">
      <c r="E86" s="819"/>
      <c r="F86" s="812"/>
      <c r="I86" s="792"/>
      <c r="J86" s="792"/>
    </row>
    <row r="87" spans="5:11">
      <c r="H87" s="792"/>
      <c r="I87" s="792"/>
    </row>
    <row r="88" spans="5:11">
      <c r="H88" s="792"/>
      <c r="I88" s="792"/>
    </row>
    <row r="89" spans="5:11">
      <c r="H89" s="792"/>
      <c r="I89" s="792"/>
    </row>
    <row r="90" spans="5:11">
      <c r="H90" s="792"/>
      <c r="I90" s="792"/>
    </row>
    <row r="91" spans="5:11">
      <c r="H91" s="792"/>
      <c r="I91" s="792"/>
    </row>
    <row r="92" spans="5:11">
      <c r="H92" s="792"/>
      <c r="I92" s="792"/>
    </row>
    <row r="93" spans="5:11">
      <c r="H93" s="792"/>
      <c r="I93" s="792"/>
      <c r="J93" s="792"/>
      <c r="K93" s="792"/>
    </row>
    <row r="94" spans="5:11">
      <c r="H94" s="792"/>
      <c r="I94" s="792"/>
    </row>
    <row r="95" spans="5:11">
      <c r="J95" s="792"/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sqref="A1:L1"/>
    </sheetView>
  </sheetViews>
  <sheetFormatPr defaultColWidth="12" defaultRowHeight="12.75"/>
  <cols>
    <col min="1" max="1" width="24.85546875" style="748" customWidth="1"/>
    <col min="2" max="2" width="10.140625" style="748" customWidth="1"/>
    <col min="3" max="3" width="6.7109375" style="748" customWidth="1"/>
    <col min="4" max="4" width="7.140625" style="748" customWidth="1"/>
    <col min="5" max="5" width="11.85546875" style="748" bestFit="1" customWidth="1"/>
    <col min="6" max="6" width="8.85546875" style="748" customWidth="1"/>
    <col min="7" max="7" width="10.42578125" style="748" bestFit="1" customWidth="1"/>
    <col min="8" max="8" width="8.7109375" style="748" bestFit="1" customWidth="1"/>
    <col min="9" max="9" width="10.42578125" style="748" bestFit="1" customWidth="1"/>
    <col min="10" max="10" width="8.28515625" style="748" bestFit="1" customWidth="1"/>
    <col min="11" max="11" width="6.28515625" style="748" bestFit="1" customWidth="1"/>
    <col min="12" max="12" width="6.7109375" style="748" bestFit="1" customWidth="1"/>
    <col min="13" max="16384" width="12" style="748"/>
  </cols>
  <sheetData>
    <row r="1" spans="1:13">
      <c r="A1" s="1819" t="s">
        <v>1263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/>
    </row>
    <row r="2" spans="1:13" ht="15.75">
      <c r="A2" s="1892" t="s">
        <v>746</v>
      </c>
      <c r="B2" s="1892"/>
      <c r="C2" s="1892"/>
      <c r="D2" s="1892"/>
      <c r="E2" s="1892"/>
      <c r="F2" s="1892"/>
      <c r="G2" s="1892"/>
      <c r="H2" s="1892"/>
      <c r="I2" s="1892"/>
      <c r="J2" s="1892"/>
      <c r="K2" s="1892"/>
      <c r="L2" s="1892"/>
    </row>
    <row r="3" spans="1:13" ht="13.5" thickBot="1">
      <c r="A3" s="1893"/>
      <c r="B3" s="1893"/>
      <c r="C3" s="1893"/>
      <c r="D3" s="1893"/>
      <c r="E3" s="1893"/>
      <c r="F3" s="1893"/>
      <c r="G3" s="1893"/>
      <c r="H3" s="1893"/>
      <c r="I3" s="1893"/>
      <c r="J3" s="1893"/>
      <c r="K3" s="1893"/>
      <c r="L3" s="1893"/>
      <c r="M3" s="750"/>
    </row>
    <row r="4" spans="1:13" ht="13.5" thickBot="1">
      <c r="A4" s="1894" t="s">
        <v>747</v>
      </c>
      <c r="B4" s="1897" t="s">
        <v>748</v>
      </c>
      <c r="C4" s="1898"/>
      <c r="D4" s="1899"/>
      <c r="E4" s="1898" t="s">
        <v>749</v>
      </c>
      <c r="F4" s="1898"/>
      <c r="G4" s="1898"/>
      <c r="H4" s="1898"/>
      <c r="I4" s="1898"/>
      <c r="J4" s="1898"/>
      <c r="K4" s="1898"/>
      <c r="L4" s="1900"/>
    </row>
    <row r="5" spans="1:13">
      <c r="A5" s="1895"/>
      <c r="B5" s="1897" t="s">
        <v>686</v>
      </c>
      <c r="C5" s="1898"/>
      <c r="D5" s="1899"/>
      <c r="E5" s="1901" t="s">
        <v>686</v>
      </c>
      <c r="F5" s="1902"/>
      <c r="G5" s="1902"/>
      <c r="H5" s="1902"/>
      <c r="I5" s="1902"/>
      <c r="J5" s="1902"/>
      <c r="K5" s="1902"/>
      <c r="L5" s="1903"/>
    </row>
    <row r="6" spans="1:13">
      <c r="A6" s="1895"/>
      <c r="B6" s="820"/>
      <c r="C6" s="820"/>
      <c r="D6" s="821"/>
      <c r="E6" s="1901">
        <v>2014</v>
      </c>
      <c r="F6" s="1904"/>
      <c r="G6" s="1888">
        <v>2015</v>
      </c>
      <c r="H6" s="1888"/>
      <c r="I6" s="1888">
        <v>2016</v>
      </c>
      <c r="J6" s="1888"/>
      <c r="K6" s="1888" t="s">
        <v>687</v>
      </c>
      <c r="L6" s="1889"/>
    </row>
    <row r="7" spans="1:13">
      <c r="A7" s="1895"/>
      <c r="B7" s="822">
        <v>2014</v>
      </c>
      <c r="C7" s="822">
        <v>2015</v>
      </c>
      <c r="D7" s="823">
        <v>2016</v>
      </c>
      <c r="E7" s="824">
        <v>1</v>
      </c>
      <c r="F7" s="825">
        <v>2</v>
      </c>
      <c r="G7" s="751">
        <v>3</v>
      </c>
      <c r="H7" s="826">
        <v>4</v>
      </c>
      <c r="I7" s="751">
        <v>5</v>
      </c>
      <c r="J7" s="751">
        <v>6</v>
      </c>
      <c r="K7" s="827" t="s">
        <v>750</v>
      </c>
      <c r="L7" s="828" t="s">
        <v>751</v>
      </c>
    </row>
    <row r="8" spans="1:13">
      <c r="A8" s="1896"/>
      <c r="B8" s="829"/>
      <c r="C8" s="830"/>
      <c r="D8" s="831"/>
      <c r="E8" s="825" t="s">
        <v>752</v>
      </c>
      <c r="F8" s="824" t="s">
        <v>753</v>
      </c>
      <c r="G8" s="824" t="s">
        <v>752</v>
      </c>
      <c r="H8" s="824" t="s">
        <v>753</v>
      </c>
      <c r="I8" s="824" t="s">
        <v>752</v>
      </c>
      <c r="J8" s="824" t="s">
        <v>753</v>
      </c>
      <c r="K8" s="830">
        <v>1</v>
      </c>
      <c r="L8" s="832">
        <v>3</v>
      </c>
    </row>
    <row r="9" spans="1:13">
      <c r="A9" s="833" t="s">
        <v>754</v>
      </c>
      <c r="B9" s="834">
        <v>201</v>
      </c>
      <c r="C9" s="834">
        <v>198</v>
      </c>
      <c r="D9" s="834">
        <v>194</v>
      </c>
      <c r="E9" s="835">
        <v>346222.5</v>
      </c>
      <c r="F9" s="836">
        <v>69.825229450819521</v>
      </c>
      <c r="G9" s="835">
        <v>790252.61</v>
      </c>
      <c r="H9" s="836">
        <v>78.261318616616208</v>
      </c>
      <c r="I9" s="835">
        <v>1120789.6299999999</v>
      </c>
      <c r="J9" s="837">
        <v>82.380263464339976</v>
      </c>
      <c r="K9" s="836">
        <v>128.24992887521751</v>
      </c>
      <c r="L9" s="838">
        <v>41.826754612047381</v>
      </c>
    </row>
    <row r="10" spans="1:13">
      <c r="A10" s="839" t="s">
        <v>755</v>
      </c>
      <c r="B10" s="834">
        <v>27</v>
      </c>
      <c r="C10" s="834">
        <v>29</v>
      </c>
      <c r="D10" s="834">
        <v>29</v>
      </c>
      <c r="E10" s="835">
        <v>278789.71999999997</v>
      </c>
      <c r="F10" s="836">
        <v>56.225566413302793</v>
      </c>
      <c r="G10" s="835">
        <v>515079.42</v>
      </c>
      <c r="H10" s="836">
        <v>51.010011344957</v>
      </c>
      <c r="I10" s="835">
        <v>714782.39</v>
      </c>
      <c r="J10" s="837">
        <v>52.537925076868014</v>
      </c>
      <c r="K10" s="836">
        <v>84.755528288489273</v>
      </c>
      <c r="L10" s="838">
        <v>38.771296667220781</v>
      </c>
    </row>
    <row r="11" spans="1:13" ht="14.25">
      <c r="A11" s="839" t="s">
        <v>756</v>
      </c>
      <c r="B11" s="834">
        <v>89</v>
      </c>
      <c r="C11" s="834">
        <v>93</v>
      </c>
      <c r="D11" s="834">
        <v>95</v>
      </c>
      <c r="E11" s="835">
        <v>24790.52</v>
      </c>
      <c r="F11" s="836">
        <v>4.9996858875582335</v>
      </c>
      <c r="G11" s="835">
        <v>97398.399999999994</v>
      </c>
      <c r="H11" s="836">
        <v>9.6456843276337061</v>
      </c>
      <c r="I11" s="835">
        <v>166687.71</v>
      </c>
      <c r="J11" s="837">
        <v>12.251877692754437</v>
      </c>
      <c r="K11" s="836">
        <v>292.88566758583522</v>
      </c>
      <c r="L11" s="838">
        <v>71.140090596970794</v>
      </c>
    </row>
    <row r="12" spans="1:13">
      <c r="A12" s="839" t="s">
        <v>757</v>
      </c>
      <c r="B12" s="834">
        <v>63</v>
      </c>
      <c r="C12" s="834">
        <v>54</v>
      </c>
      <c r="D12" s="834">
        <v>48</v>
      </c>
      <c r="E12" s="835">
        <v>21838.080000000002</v>
      </c>
      <c r="F12" s="836">
        <v>4.4042456708196402</v>
      </c>
      <c r="G12" s="835">
        <v>43400.27</v>
      </c>
      <c r="H12" s="836">
        <v>4.2980716742171463</v>
      </c>
      <c r="I12" s="835">
        <v>59635.81</v>
      </c>
      <c r="J12" s="837">
        <v>4.3833504595410302</v>
      </c>
      <c r="K12" s="836">
        <v>98.736656336088117</v>
      </c>
      <c r="L12" s="838">
        <v>37.408845613172446</v>
      </c>
    </row>
    <row r="13" spans="1:13">
      <c r="A13" s="839" t="s">
        <v>758</v>
      </c>
      <c r="B13" s="834">
        <v>22</v>
      </c>
      <c r="C13" s="834">
        <v>22</v>
      </c>
      <c r="D13" s="834">
        <v>22</v>
      </c>
      <c r="E13" s="835">
        <v>20804.18</v>
      </c>
      <c r="F13" s="836">
        <v>4.1957314791388498</v>
      </c>
      <c r="G13" s="835">
        <v>134374.51999999999</v>
      </c>
      <c r="H13" s="836">
        <v>13.307551269808355</v>
      </c>
      <c r="I13" s="835">
        <v>179683.72</v>
      </c>
      <c r="J13" s="837">
        <v>13.207110235176513</v>
      </c>
      <c r="K13" s="836">
        <v>545.90154478571128</v>
      </c>
      <c r="L13" s="838">
        <v>33.718594864562135</v>
      </c>
    </row>
    <row r="14" spans="1:13">
      <c r="A14" s="840" t="s">
        <v>759</v>
      </c>
      <c r="B14" s="834">
        <v>18</v>
      </c>
      <c r="C14" s="834">
        <v>18</v>
      </c>
      <c r="D14" s="834">
        <v>18</v>
      </c>
      <c r="E14" s="835">
        <v>15387.44</v>
      </c>
      <c r="F14" s="836">
        <v>3.1032978176193584</v>
      </c>
      <c r="G14" s="835">
        <v>25323.62</v>
      </c>
      <c r="H14" s="836">
        <v>2.5078814903833275</v>
      </c>
      <c r="I14" s="835">
        <v>34613.879999999997</v>
      </c>
      <c r="J14" s="837">
        <v>2.5441889160975273</v>
      </c>
      <c r="K14" s="836">
        <v>64.57331433948724</v>
      </c>
      <c r="L14" s="838">
        <v>36.68614518777332</v>
      </c>
    </row>
    <row r="15" spans="1:13">
      <c r="A15" s="840" t="s">
        <v>760</v>
      </c>
      <c r="B15" s="834">
        <v>4</v>
      </c>
      <c r="C15" s="834">
        <v>4</v>
      </c>
      <c r="D15" s="834">
        <v>4</v>
      </c>
      <c r="E15" s="835">
        <v>8580.48</v>
      </c>
      <c r="F15" s="836">
        <v>1.7304882981266898</v>
      </c>
      <c r="G15" s="835">
        <v>27071.95</v>
      </c>
      <c r="H15" s="836">
        <v>2.6810243683005401</v>
      </c>
      <c r="I15" s="835">
        <v>23104.67</v>
      </c>
      <c r="J15" s="837">
        <v>1.6982391261566474</v>
      </c>
      <c r="K15" s="836">
        <v>215.50624207503546</v>
      </c>
      <c r="L15" s="838">
        <v>-14.654577893354571</v>
      </c>
    </row>
    <row r="16" spans="1:13">
      <c r="A16" s="840" t="s">
        <v>761</v>
      </c>
      <c r="B16" s="834">
        <v>4</v>
      </c>
      <c r="C16" s="834">
        <v>4</v>
      </c>
      <c r="D16" s="834">
        <v>4</v>
      </c>
      <c r="E16" s="835">
        <v>1079.94</v>
      </c>
      <c r="F16" s="836">
        <v>0.21779941596261951</v>
      </c>
      <c r="G16" s="835">
        <v>1064.95</v>
      </c>
      <c r="H16" s="836">
        <v>0.10546550584725742</v>
      </c>
      <c r="I16" s="835">
        <v>1171.8499999999999</v>
      </c>
      <c r="J16" s="837">
        <v>8.6133302054808278E-2</v>
      </c>
      <c r="K16" s="836">
        <v>-1.3880400763005412</v>
      </c>
      <c r="L16" s="838">
        <v>10.038029954457954</v>
      </c>
    </row>
    <row r="17" spans="1:12">
      <c r="A17" s="841" t="s">
        <v>762</v>
      </c>
      <c r="B17" s="834">
        <v>4</v>
      </c>
      <c r="C17" s="834">
        <v>6</v>
      </c>
      <c r="D17" s="834">
        <v>8</v>
      </c>
      <c r="E17" s="835">
        <v>28252.77</v>
      </c>
      <c r="F17" s="836">
        <v>5.6979432239996832</v>
      </c>
      <c r="G17" s="835">
        <v>71379.91</v>
      </c>
      <c r="H17" s="836">
        <v>7.0689875726388172</v>
      </c>
      <c r="I17" s="835">
        <v>75960.600000000006</v>
      </c>
      <c r="J17" s="837">
        <v>5.5832549422404494</v>
      </c>
      <c r="K17" s="836">
        <v>152.64747492015829</v>
      </c>
      <c r="L17" s="838">
        <v>6.4173378756011203</v>
      </c>
    </row>
    <row r="18" spans="1:12">
      <c r="A18" s="840" t="s">
        <v>763</v>
      </c>
      <c r="B18" s="834">
        <v>2</v>
      </c>
      <c r="C18" s="834">
        <v>2</v>
      </c>
      <c r="D18" s="834">
        <v>2</v>
      </c>
      <c r="E18" s="835">
        <v>96318.42</v>
      </c>
      <c r="F18" s="836">
        <v>19.425241793472129</v>
      </c>
      <c r="G18" s="835">
        <v>94668.39</v>
      </c>
      <c r="H18" s="836">
        <v>9.3753224462138558</v>
      </c>
      <c r="I18" s="835">
        <v>104866.83</v>
      </c>
      <c r="J18" s="837">
        <v>7.707920249110578</v>
      </c>
      <c r="K18" s="836">
        <v>-1.7130991143750123</v>
      </c>
      <c r="L18" s="838">
        <v>10.772803889450316</v>
      </c>
    </row>
    <row r="19" spans="1:12" ht="13.5" thickBot="1">
      <c r="A19" s="842" t="s">
        <v>764</v>
      </c>
      <c r="B19" s="843">
        <v>233</v>
      </c>
      <c r="C19" s="843">
        <v>232</v>
      </c>
      <c r="D19" s="843">
        <v>230</v>
      </c>
      <c r="E19" s="844">
        <v>495841.55</v>
      </c>
      <c r="F19" s="845">
        <v>100</v>
      </c>
      <c r="G19" s="844">
        <v>1009761.4299999999</v>
      </c>
      <c r="H19" s="845">
        <v>100.00000000000001</v>
      </c>
      <c r="I19" s="844">
        <v>1360507.46</v>
      </c>
      <c r="J19" s="846">
        <v>99.999999999999972</v>
      </c>
      <c r="K19" s="836">
        <v>103.64598932864743</v>
      </c>
      <c r="L19" s="838">
        <v>34.735534511354814</v>
      </c>
    </row>
    <row r="20" spans="1:12">
      <c r="A20" s="847" t="s">
        <v>765</v>
      </c>
      <c r="B20" s="847"/>
      <c r="C20" s="778"/>
      <c r="D20" s="848"/>
      <c r="E20" s="778"/>
      <c r="F20" s="778"/>
      <c r="G20" s="778"/>
      <c r="H20" s="778"/>
      <c r="I20" s="849"/>
      <c r="J20" s="778"/>
      <c r="K20" s="778"/>
      <c r="L20" s="778"/>
    </row>
    <row r="21" spans="1:12" ht="15" customHeight="1">
      <c r="A21" s="748" t="s">
        <v>766</v>
      </c>
      <c r="I21" s="762"/>
    </row>
    <row r="22" spans="1:12">
      <c r="J22" s="762"/>
    </row>
    <row r="25" spans="1:12">
      <c r="F25" s="850"/>
      <c r="J25" s="762"/>
    </row>
    <row r="26" spans="1:12">
      <c r="J26" s="762"/>
    </row>
    <row r="27" spans="1:12">
      <c r="J27" s="762"/>
    </row>
    <row r="28" spans="1:12">
      <c r="J28" s="762"/>
    </row>
    <row r="29" spans="1:12">
      <c r="J29" s="762"/>
      <c r="K29" s="762"/>
    </row>
    <row r="30" spans="1:12">
      <c r="K30" s="762"/>
    </row>
    <row r="31" spans="1:12">
      <c r="J31" s="762"/>
      <c r="K31" s="762"/>
    </row>
    <row r="32" spans="1:12">
      <c r="J32" s="762"/>
      <c r="K32" s="762"/>
    </row>
    <row r="33" spans="10:11">
      <c r="J33" s="762"/>
      <c r="K33" s="762"/>
    </row>
    <row r="34" spans="10:11">
      <c r="J34" s="762"/>
      <c r="K34" s="762"/>
    </row>
    <row r="35" spans="10:11">
      <c r="K35" s="762"/>
    </row>
    <row r="37" spans="10:11">
      <c r="J37" s="762"/>
    </row>
  </sheetData>
  <mergeCells count="12">
    <mergeCell ref="I6:J6"/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E6:F6"/>
    <mergeCell ref="G6:H6"/>
  </mergeCells>
  <pageMargins left="0.7" right="0.7" top="0.75" bottom="0.75" header="0.3" footer="0.3"/>
  <pageSetup scale="7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R114"/>
  <sheetViews>
    <sheetView workbookViewId="0">
      <selection activeCell="M11" sqref="M11"/>
    </sheetView>
  </sheetViews>
  <sheetFormatPr defaultRowHeight="12.75"/>
  <cols>
    <col min="1" max="1" width="29.28515625" style="852" customWidth="1"/>
    <col min="2" max="2" width="7.7109375" style="852" bestFit="1" customWidth="1"/>
    <col min="3" max="3" width="7.5703125" style="852" bestFit="1" customWidth="1"/>
    <col min="4" max="4" width="7.28515625" style="852" bestFit="1" customWidth="1"/>
    <col min="5" max="5" width="7.5703125" style="852" bestFit="1" customWidth="1"/>
    <col min="6" max="6" width="9.42578125" style="852" bestFit="1" customWidth="1"/>
    <col min="7" max="8" width="8.42578125" style="852" bestFit="1" customWidth="1"/>
    <col min="9" max="10" width="7.28515625" style="852" bestFit="1" customWidth="1"/>
    <col min="11" max="11" width="9.5703125" style="852" customWidth="1"/>
    <col min="12" max="14" width="9.85546875" style="852" bestFit="1" customWidth="1"/>
    <col min="15" max="16384" width="9.140625" style="852"/>
  </cols>
  <sheetData>
    <row r="1" spans="1:14">
      <c r="A1" s="1765" t="s">
        <v>1264</v>
      </c>
      <c r="B1" s="1765"/>
      <c r="C1" s="1765"/>
      <c r="D1" s="1765"/>
      <c r="E1" s="1765"/>
      <c r="F1" s="1765"/>
      <c r="G1" s="1765"/>
      <c r="H1" s="1765"/>
      <c r="I1" s="1765"/>
      <c r="J1" s="1765"/>
      <c r="K1" s="851"/>
      <c r="L1" s="851"/>
      <c r="M1" s="851"/>
      <c r="N1" s="851"/>
    </row>
    <row r="2" spans="1:14" ht="15.75">
      <c r="A2" s="1766" t="s">
        <v>48</v>
      </c>
      <c r="B2" s="1766"/>
      <c r="C2" s="1766"/>
      <c r="D2" s="1766"/>
      <c r="E2" s="1766"/>
      <c r="F2" s="1766"/>
      <c r="G2" s="1766"/>
      <c r="H2" s="1766"/>
      <c r="I2" s="1766"/>
      <c r="J2" s="1766"/>
      <c r="K2" s="851"/>
      <c r="L2" s="851"/>
      <c r="M2" s="851"/>
      <c r="N2" s="851"/>
    </row>
    <row r="3" spans="1:14">
      <c r="A3" s="1893" t="s">
        <v>767</v>
      </c>
      <c r="B3" s="1893"/>
      <c r="C3" s="1893"/>
      <c r="D3" s="1893"/>
      <c r="E3" s="1893"/>
      <c r="F3" s="1893"/>
      <c r="G3" s="1893"/>
      <c r="H3" s="1893"/>
      <c r="I3" s="1893"/>
      <c r="J3" s="1893"/>
      <c r="K3" s="853"/>
      <c r="L3" s="854"/>
      <c r="M3" s="853"/>
      <c r="N3" s="853"/>
    </row>
    <row r="4" spans="1:14" ht="13.5" thickBot="1">
      <c r="A4" s="1893"/>
      <c r="B4" s="1893"/>
      <c r="C4" s="1893"/>
      <c r="D4" s="1893"/>
      <c r="E4" s="1893"/>
      <c r="F4" s="1893"/>
      <c r="G4" s="1893"/>
      <c r="H4" s="1893"/>
      <c r="I4" s="1893"/>
      <c r="J4" s="1893"/>
      <c r="K4" s="853"/>
      <c r="L4" s="853"/>
      <c r="M4" s="853"/>
      <c r="N4" s="853"/>
    </row>
    <row r="5" spans="1:14" ht="18" customHeight="1">
      <c r="A5" s="1905" t="s">
        <v>768</v>
      </c>
      <c r="B5" s="855">
        <v>2014</v>
      </c>
      <c r="C5" s="1886">
        <v>2015</v>
      </c>
      <c r="D5" s="1886"/>
      <c r="E5" s="1886"/>
      <c r="F5" s="1886">
        <v>2016</v>
      </c>
      <c r="G5" s="1886"/>
      <c r="H5" s="1886"/>
      <c r="I5" s="1886" t="s">
        <v>769</v>
      </c>
      <c r="J5" s="1887"/>
      <c r="K5" s="853"/>
    </row>
    <row r="6" spans="1:14" ht="18" customHeight="1">
      <c r="A6" s="1906"/>
      <c r="B6" s="856" t="s">
        <v>770</v>
      </c>
      <c r="C6" s="751" t="s">
        <v>771</v>
      </c>
      <c r="D6" s="856" t="s">
        <v>772</v>
      </c>
      <c r="E6" s="856" t="s">
        <v>770</v>
      </c>
      <c r="F6" s="751" t="s">
        <v>771</v>
      </c>
      <c r="G6" s="856" t="s">
        <v>772</v>
      </c>
      <c r="H6" s="856" t="s">
        <v>770</v>
      </c>
      <c r="I6" s="1908" t="s">
        <v>773</v>
      </c>
      <c r="J6" s="1910" t="s">
        <v>774</v>
      </c>
      <c r="K6" s="857"/>
    </row>
    <row r="7" spans="1:14" ht="18" customHeight="1">
      <c r="A7" s="1907"/>
      <c r="B7" s="751">
        <v>1</v>
      </c>
      <c r="C7" s="856">
        <v>2</v>
      </c>
      <c r="D7" s="856">
        <v>3</v>
      </c>
      <c r="E7" s="751">
        <v>4</v>
      </c>
      <c r="F7" s="856">
        <v>5</v>
      </c>
      <c r="G7" s="856">
        <v>6</v>
      </c>
      <c r="H7" s="751">
        <v>7</v>
      </c>
      <c r="I7" s="1909"/>
      <c r="J7" s="1911"/>
      <c r="K7" s="858"/>
      <c r="L7" s="857"/>
      <c r="M7" s="859"/>
      <c r="N7" s="857"/>
    </row>
    <row r="8" spans="1:14" ht="18" customHeight="1">
      <c r="A8" s="759" t="s">
        <v>775</v>
      </c>
      <c r="B8" s="860">
        <v>761.6</v>
      </c>
      <c r="C8" s="860">
        <v>885.86</v>
      </c>
      <c r="D8" s="860">
        <v>822.38</v>
      </c>
      <c r="E8" s="860">
        <v>867.29</v>
      </c>
      <c r="F8" s="861">
        <v>1150.55</v>
      </c>
      <c r="G8" s="861">
        <v>1104.98</v>
      </c>
      <c r="H8" s="861">
        <v>1150.55</v>
      </c>
      <c r="I8" s="862">
        <v>13.877363445378137</v>
      </c>
      <c r="J8" s="863">
        <v>32.660355821005652</v>
      </c>
      <c r="L8" s="864"/>
      <c r="M8" s="864"/>
      <c r="N8" s="864"/>
    </row>
    <row r="9" spans="1:14" ht="17.25" customHeight="1">
      <c r="A9" s="759" t="s">
        <v>776</v>
      </c>
      <c r="B9" s="860">
        <v>500.58</v>
      </c>
      <c r="C9" s="860">
        <v>818.15</v>
      </c>
      <c r="D9" s="860">
        <v>740.52</v>
      </c>
      <c r="E9" s="860">
        <v>818.15</v>
      </c>
      <c r="F9" s="861">
        <v>1294.54</v>
      </c>
      <c r="G9" s="861">
        <v>1158.1300000000001</v>
      </c>
      <c r="H9" s="861">
        <v>1261.5999999999999</v>
      </c>
      <c r="I9" s="862">
        <v>63.440409125414533</v>
      </c>
      <c r="J9" s="863">
        <v>54.20155228258875</v>
      </c>
      <c r="L9" s="864"/>
      <c r="M9" s="864"/>
      <c r="N9" s="864"/>
    </row>
    <row r="10" spans="1:14" ht="18" customHeight="1">
      <c r="A10" s="759" t="s">
        <v>777</v>
      </c>
      <c r="B10" s="860">
        <v>2456.1799999999998</v>
      </c>
      <c r="C10" s="860">
        <v>4202.3599999999997</v>
      </c>
      <c r="D10" s="860">
        <v>4118.59</v>
      </c>
      <c r="E10" s="860">
        <v>4187.97</v>
      </c>
      <c r="F10" s="861">
        <v>5570.29</v>
      </c>
      <c r="G10" s="861">
        <v>5409.16</v>
      </c>
      <c r="H10" s="861">
        <v>5567.66</v>
      </c>
      <c r="I10" s="862">
        <v>70.507454665374723</v>
      </c>
      <c r="J10" s="863">
        <v>32.944123286460979</v>
      </c>
      <c r="L10" s="864"/>
      <c r="M10" s="864"/>
      <c r="N10" s="864"/>
    </row>
    <row r="11" spans="1:14" ht="18" customHeight="1">
      <c r="A11" s="759" t="s">
        <v>778</v>
      </c>
      <c r="B11" s="860">
        <v>328.56</v>
      </c>
      <c r="C11" s="860">
        <v>530.20000000000005</v>
      </c>
      <c r="D11" s="860">
        <v>508.54</v>
      </c>
      <c r="E11" s="860">
        <v>529.96</v>
      </c>
      <c r="F11" s="861">
        <v>603.54999999999995</v>
      </c>
      <c r="G11" s="861">
        <v>583.51</v>
      </c>
      <c r="H11" s="861">
        <v>603.16999999999996</v>
      </c>
      <c r="I11" s="862">
        <v>61.297784270757262</v>
      </c>
      <c r="J11" s="863">
        <v>13.814250132085419</v>
      </c>
      <c r="L11" s="864"/>
      <c r="M11" s="864"/>
      <c r="N11" s="864"/>
    </row>
    <row r="12" spans="1:14" ht="18" customHeight="1">
      <c r="A12" s="759" t="s">
        <v>759</v>
      </c>
      <c r="B12" s="860">
        <v>942.96</v>
      </c>
      <c r="C12" s="860">
        <v>1427.27</v>
      </c>
      <c r="D12" s="860">
        <v>1353.99</v>
      </c>
      <c r="E12" s="860">
        <v>1427.27</v>
      </c>
      <c r="F12" s="861">
        <v>1950.88</v>
      </c>
      <c r="G12" s="861">
        <v>1790.75</v>
      </c>
      <c r="H12" s="861">
        <v>1950.88</v>
      </c>
      <c r="I12" s="862">
        <v>51.360609145668946</v>
      </c>
      <c r="J12" s="863">
        <v>36.686121056282275</v>
      </c>
      <c r="L12" s="864"/>
      <c r="M12" s="864"/>
      <c r="N12" s="864"/>
    </row>
    <row r="13" spans="1:14" ht="18" customHeight="1">
      <c r="A13" s="759" t="s">
        <v>760</v>
      </c>
      <c r="B13" s="860">
        <v>1357.53</v>
      </c>
      <c r="C13" s="860">
        <v>2117</v>
      </c>
      <c r="D13" s="860">
        <v>2041.35</v>
      </c>
      <c r="E13" s="860">
        <v>2048.63</v>
      </c>
      <c r="F13" s="861">
        <v>1824.2</v>
      </c>
      <c r="G13" s="861">
        <v>1742.67</v>
      </c>
      <c r="H13" s="861">
        <v>1749.94</v>
      </c>
      <c r="I13" s="862">
        <v>50.908635536599576</v>
      </c>
      <c r="J13" s="863">
        <v>-14.579987601470251</v>
      </c>
      <c r="L13" s="864"/>
      <c r="M13" s="864"/>
      <c r="N13" s="864"/>
    </row>
    <row r="14" spans="1:14" ht="18" customHeight="1">
      <c r="A14" s="759" t="s">
        <v>761</v>
      </c>
      <c r="B14" s="860">
        <v>182.52</v>
      </c>
      <c r="C14" s="860">
        <v>183.05</v>
      </c>
      <c r="D14" s="860">
        <v>183.05</v>
      </c>
      <c r="E14" s="860">
        <v>183.05</v>
      </c>
      <c r="F14" s="861">
        <v>201.38</v>
      </c>
      <c r="G14" s="861">
        <v>201.38</v>
      </c>
      <c r="H14" s="861">
        <v>201.38</v>
      </c>
      <c r="I14" s="862">
        <v>0.29037913653297664</v>
      </c>
      <c r="J14" s="863">
        <v>10.013657470636431</v>
      </c>
      <c r="L14" s="864"/>
      <c r="M14" s="864"/>
      <c r="N14" s="864"/>
    </row>
    <row r="15" spans="1:14" ht="18" customHeight="1">
      <c r="A15" s="759" t="s">
        <v>779</v>
      </c>
      <c r="B15" s="860">
        <v>2026.14</v>
      </c>
      <c r="C15" s="860">
        <v>2361.4499999999998</v>
      </c>
      <c r="D15" s="860">
        <v>2283.56</v>
      </c>
      <c r="E15" s="860">
        <v>2316.4699999999998</v>
      </c>
      <c r="F15" s="861">
        <v>2319.73</v>
      </c>
      <c r="G15" s="861">
        <v>2136.9299999999998</v>
      </c>
      <c r="H15" s="861">
        <v>2319.73</v>
      </c>
      <c r="I15" s="862">
        <v>14.329217132083642</v>
      </c>
      <c r="J15" s="863">
        <v>0.14073137144018233</v>
      </c>
      <c r="L15" s="864"/>
      <c r="M15" s="864"/>
      <c r="N15" s="864"/>
    </row>
    <row r="16" spans="1:14" ht="18" customHeight="1">
      <c r="A16" s="759" t="s">
        <v>763</v>
      </c>
      <c r="B16" s="860">
        <v>791.84</v>
      </c>
      <c r="C16" s="860">
        <v>761.29</v>
      </c>
      <c r="D16" s="860">
        <v>731.92</v>
      </c>
      <c r="E16" s="860">
        <v>741.32</v>
      </c>
      <c r="F16" s="861">
        <v>821.2</v>
      </c>
      <c r="G16" s="861">
        <v>793</v>
      </c>
      <c r="H16" s="861">
        <v>821.2</v>
      </c>
      <c r="I16" s="862">
        <v>-6.3800767831885139</v>
      </c>
      <c r="J16" s="863">
        <v>10.775373657799591</v>
      </c>
      <c r="L16" s="864"/>
      <c r="M16" s="864"/>
      <c r="N16" s="864"/>
    </row>
    <row r="17" spans="1:18" ht="18" customHeight="1">
      <c r="A17" s="865" t="s">
        <v>780</v>
      </c>
      <c r="B17" s="866">
        <v>799.08</v>
      </c>
      <c r="C17" s="866">
        <v>1083.55</v>
      </c>
      <c r="D17" s="866">
        <v>844.04</v>
      </c>
      <c r="E17" s="866">
        <v>984.51</v>
      </c>
      <c r="F17" s="867">
        <v>1263.75</v>
      </c>
      <c r="G17" s="867">
        <v>1212</v>
      </c>
      <c r="H17" s="867">
        <v>1263.72</v>
      </c>
      <c r="I17" s="868">
        <v>23.205436251689434</v>
      </c>
      <c r="J17" s="869">
        <v>28.360301063473202</v>
      </c>
      <c r="L17" s="870"/>
      <c r="M17" s="870"/>
      <c r="N17" s="870"/>
    </row>
    <row r="18" spans="1:18" ht="18" customHeight="1">
      <c r="A18" s="865" t="s">
        <v>781</v>
      </c>
      <c r="B18" s="866">
        <v>192.54</v>
      </c>
      <c r="C18" s="866">
        <v>232.69</v>
      </c>
      <c r="D18" s="866">
        <v>180.05</v>
      </c>
      <c r="E18" s="866">
        <v>209.7</v>
      </c>
      <c r="F18" s="867">
        <v>272.45</v>
      </c>
      <c r="G18" s="867">
        <v>260.36</v>
      </c>
      <c r="H18" s="867">
        <v>272.45</v>
      </c>
      <c r="I18" s="868">
        <v>44.604276589836161</v>
      </c>
      <c r="J18" s="869">
        <v>29.923700524558882</v>
      </c>
      <c r="L18" s="870"/>
      <c r="M18" s="870"/>
      <c r="N18" s="870"/>
    </row>
    <row r="19" spans="1:18" ht="18" customHeight="1" thickBot="1">
      <c r="A19" s="871" t="s">
        <v>782</v>
      </c>
      <c r="B19" s="872">
        <v>45.4</v>
      </c>
      <c r="C19" s="872">
        <v>76.78</v>
      </c>
      <c r="D19" s="872">
        <v>58.54</v>
      </c>
      <c r="E19" s="872">
        <v>68.94</v>
      </c>
      <c r="F19" s="873">
        <v>90.58</v>
      </c>
      <c r="G19" s="873">
        <v>86.71</v>
      </c>
      <c r="H19" s="873">
        <v>90.58</v>
      </c>
      <c r="I19" s="874">
        <v>51.850220264317187</v>
      </c>
      <c r="J19" s="875">
        <v>31.389614157238185</v>
      </c>
      <c r="K19" s="876"/>
      <c r="L19" s="877"/>
      <c r="M19" s="877"/>
      <c r="N19" s="877"/>
    </row>
    <row r="20" spans="1:18" s="878" customFormat="1" ht="18" customHeight="1">
      <c r="A20" s="776" t="s">
        <v>765</v>
      </c>
      <c r="F20" s="879"/>
      <c r="G20" s="879"/>
      <c r="H20" s="879"/>
      <c r="I20" s="864"/>
      <c r="J20" s="876"/>
      <c r="K20" s="876"/>
      <c r="L20" s="877"/>
      <c r="M20" s="877"/>
      <c r="N20" s="877"/>
    </row>
    <row r="21" spans="1:18" s="878" customFormat="1">
      <c r="A21" s="847" t="s">
        <v>706</v>
      </c>
      <c r="B21" s="880"/>
      <c r="C21" s="880"/>
      <c r="F21" s="881"/>
      <c r="G21" s="881"/>
      <c r="H21" s="881"/>
      <c r="I21" s="881"/>
      <c r="J21" s="881"/>
      <c r="K21" s="881"/>
      <c r="L21" s="881"/>
      <c r="M21" s="881"/>
      <c r="N21" s="881"/>
    </row>
    <row r="22" spans="1:18" s="878" customFormat="1">
      <c r="A22" s="847" t="s">
        <v>707</v>
      </c>
      <c r="B22" s="880"/>
      <c r="C22" s="882"/>
      <c r="F22" s="881"/>
      <c r="G22" s="881"/>
      <c r="H22" s="881"/>
      <c r="I22" s="881"/>
      <c r="J22" s="881"/>
      <c r="K22" s="883"/>
      <c r="L22" s="883"/>
      <c r="M22" s="883"/>
      <c r="N22" s="883"/>
    </row>
    <row r="23" spans="1:18">
      <c r="A23" s="748" t="s">
        <v>783</v>
      </c>
      <c r="F23" s="878"/>
      <c r="G23" s="878"/>
      <c r="H23" s="878"/>
      <c r="I23" s="878"/>
      <c r="J23" s="878"/>
      <c r="K23" s="878"/>
      <c r="L23" s="884"/>
      <c r="M23" s="884"/>
      <c r="N23" s="878"/>
      <c r="O23" s="778"/>
      <c r="P23" s="778"/>
      <c r="Q23" s="748"/>
      <c r="R23" s="748"/>
    </row>
    <row r="24" spans="1:18">
      <c r="F24" s="878"/>
      <c r="G24" s="878"/>
      <c r="H24" s="878"/>
      <c r="I24" s="878"/>
      <c r="J24" s="878"/>
      <c r="K24" s="878"/>
      <c r="L24" s="884"/>
      <c r="M24" s="884"/>
      <c r="N24" s="878"/>
      <c r="O24" s="778"/>
      <c r="P24" s="778"/>
      <c r="Q24" s="748"/>
      <c r="R24" s="748"/>
    </row>
    <row r="25" spans="1:18">
      <c r="L25" s="884"/>
      <c r="M25" s="884"/>
      <c r="O25" s="748"/>
      <c r="P25" s="748"/>
      <c r="Q25" s="748"/>
      <c r="R25" s="748"/>
    </row>
    <row r="26" spans="1:18">
      <c r="L26" s="884"/>
      <c r="M26" s="884"/>
      <c r="O26" s="748"/>
      <c r="P26" s="748"/>
      <c r="Q26" s="748"/>
      <c r="R26" s="748"/>
    </row>
    <row r="27" spans="1:18">
      <c r="L27" s="884"/>
      <c r="M27" s="884"/>
      <c r="O27" s="748"/>
      <c r="P27" s="748"/>
      <c r="Q27" s="748"/>
      <c r="R27" s="748"/>
    </row>
    <row r="28" spans="1:18">
      <c r="L28" s="884"/>
      <c r="M28" s="884"/>
      <c r="O28" s="748"/>
      <c r="P28" s="748"/>
      <c r="Q28" s="748"/>
      <c r="R28" s="748"/>
    </row>
    <row r="29" spans="1:18">
      <c r="L29" s="884"/>
      <c r="M29" s="884"/>
      <c r="O29" s="748"/>
      <c r="P29" s="748"/>
      <c r="Q29" s="748"/>
      <c r="R29" s="748"/>
    </row>
    <row r="30" spans="1:18">
      <c r="L30" s="884"/>
      <c r="M30" s="884"/>
      <c r="O30" s="748"/>
      <c r="P30" s="748"/>
      <c r="Q30" s="748"/>
      <c r="R30" s="748"/>
    </row>
    <row r="31" spans="1:18">
      <c r="L31" s="884"/>
      <c r="M31" s="884"/>
      <c r="O31" s="748"/>
      <c r="P31" s="748"/>
      <c r="Q31" s="748"/>
      <c r="R31" s="748"/>
    </row>
    <row r="32" spans="1:18">
      <c r="L32" s="884"/>
      <c r="M32" s="884"/>
      <c r="O32" s="748"/>
      <c r="P32" s="748"/>
      <c r="Q32" s="748"/>
      <c r="R32" s="748"/>
    </row>
    <row r="33" spans="12:18">
      <c r="L33" s="884"/>
      <c r="M33" s="884"/>
      <c r="O33" s="748"/>
      <c r="P33" s="748"/>
      <c r="Q33" s="748"/>
      <c r="R33" s="748"/>
    </row>
    <row r="34" spans="12:18">
      <c r="L34" s="884"/>
      <c r="M34" s="884"/>
    </row>
    <row r="35" spans="12:18">
      <c r="L35" s="884"/>
      <c r="M35" s="884"/>
    </row>
    <row r="36" spans="12:18">
      <c r="L36" s="884"/>
      <c r="M36" s="884"/>
    </row>
    <row r="37" spans="12:18">
      <c r="L37" s="884"/>
      <c r="M37" s="884"/>
    </row>
    <row r="38" spans="12:18">
      <c r="L38" s="884"/>
      <c r="M38" s="884"/>
    </row>
    <row r="39" spans="12:18">
      <c r="L39" s="884"/>
      <c r="M39" s="884"/>
    </row>
    <row r="40" spans="12:18">
      <c r="L40" s="884"/>
      <c r="M40" s="884"/>
    </row>
    <row r="41" spans="12:18">
      <c r="L41" s="884"/>
      <c r="M41" s="884"/>
    </row>
    <row r="42" spans="12:18">
      <c r="L42" s="884"/>
      <c r="M42" s="884"/>
    </row>
    <row r="43" spans="12:18">
      <c r="L43" s="884"/>
      <c r="M43" s="884"/>
    </row>
    <row r="44" spans="12:18">
      <c r="L44" s="884"/>
      <c r="M44" s="884"/>
    </row>
    <row r="45" spans="12:18">
      <c r="L45" s="884"/>
      <c r="M45" s="884"/>
    </row>
    <row r="46" spans="12:18">
      <c r="L46" s="884"/>
      <c r="M46" s="884"/>
    </row>
    <row r="47" spans="12:18">
      <c r="L47" s="884"/>
      <c r="M47" s="884"/>
    </row>
    <row r="48" spans="12:18">
      <c r="L48" s="884"/>
      <c r="M48" s="884"/>
    </row>
    <row r="49" spans="12:13">
      <c r="L49" s="884"/>
      <c r="M49" s="884"/>
    </row>
    <row r="50" spans="12:13">
      <c r="L50" s="884"/>
      <c r="M50" s="884"/>
    </row>
    <row r="51" spans="12:13">
      <c r="L51" s="884"/>
      <c r="M51" s="884"/>
    </row>
    <row r="52" spans="12:13">
      <c r="L52" s="884"/>
      <c r="M52" s="884"/>
    </row>
    <row r="53" spans="12:13">
      <c r="L53" s="884"/>
      <c r="M53" s="884"/>
    </row>
    <row r="54" spans="12:13">
      <c r="L54" s="884"/>
      <c r="M54" s="884"/>
    </row>
    <row r="55" spans="12:13">
      <c r="L55" s="884"/>
      <c r="M55" s="884"/>
    </row>
    <row r="56" spans="12:13">
      <c r="L56" s="884"/>
      <c r="M56" s="884"/>
    </row>
    <row r="57" spans="12:13">
      <c r="L57" s="884"/>
      <c r="M57" s="884"/>
    </row>
    <row r="58" spans="12:13">
      <c r="L58" s="884"/>
      <c r="M58" s="884"/>
    </row>
    <row r="59" spans="12:13">
      <c r="L59" s="884"/>
      <c r="M59" s="884"/>
    </row>
    <row r="60" spans="12:13">
      <c r="L60" s="884"/>
      <c r="M60" s="884"/>
    </row>
    <row r="61" spans="12:13">
      <c r="L61" s="884"/>
      <c r="M61" s="884"/>
    </row>
    <row r="62" spans="12:13">
      <c r="L62" s="884"/>
      <c r="M62" s="884"/>
    </row>
    <row r="63" spans="12:13">
      <c r="L63" s="884"/>
      <c r="M63" s="884"/>
    </row>
    <row r="64" spans="12:13">
      <c r="L64" s="884"/>
      <c r="M64" s="884"/>
    </row>
    <row r="65" spans="12:13">
      <c r="L65" s="884"/>
      <c r="M65" s="884"/>
    </row>
    <row r="66" spans="12:13">
      <c r="L66" s="884"/>
      <c r="M66" s="884"/>
    </row>
    <row r="67" spans="12:13">
      <c r="L67" s="884"/>
      <c r="M67" s="884"/>
    </row>
    <row r="68" spans="12:13">
      <c r="L68" s="884"/>
      <c r="M68" s="884"/>
    </row>
    <row r="69" spans="12:13">
      <c r="L69" s="884"/>
      <c r="M69" s="884"/>
    </row>
    <row r="70" spans="12:13">
      <c r="L70" s="884"/>
      <c r="M70" s="884"/>
    </row>
    <row r="71" spans="12:13">
      <c r="L71" s="884"/>
      <c r="M71" s="884"/>
    </row>
    <row r="72" spans="12:13">
      <c r="L72" s="884"/>
      <c r="M72" s="884"/>
    </row>
    <row r="73" spans="12:13">
      <c r="L73" s="884"/>
      <c r="M73" s="884"/>
    </row>
    <row r="74" spans="12:13">
      <c r="L74" s="884"/>
      <c r="M74" s="884"/>
    </row>
    <row r="75" spans="12:13">
      <c r="L75" s="884"/>
      <c r="M75" s="884"/>
    </row>
    <row r="76" spans="12:13">
      <c r="L76" s="884"/>
      <c r="M76" s="884"/>
    </row>
    <row r="77" spans="12:13">
      <c r="L77" s="884"/>
      <c r="M77" s="884"/>
    </row>
    <row r="78" spans="12:13">
      <c r="L78" s="884"/>
      <c r="M78" s="884"/>
    </row>
    <row r="79" spans="12:13">
      <c r="L79" s="884"/>
      <c r="M79" s="884"/>
    </row>
    <row r="80" spans="12:13">
      <c r="L80" s="884"/>
      <c r="M80" s="884"/>
    </row>
    <row r="81" spans="12:13">
      <c r="L81" s="884"/>
      <c r="M81" s="884"/>
    </row>
    <row r="82" spans="12:13">
      <c r="L82" s="884"/>
      <c r="M82" s="884"/>
    </row>
    <row r="83" spans="12:13">
      <c r="L83" s="884"/>
      <c r="M83" s="884"/>
    </row>
    <row r="84" spans="12:13">
      <c r="L84" s="884"/>
      <c r="M84" s="884"/>
    </row>
    <row r="85" spans="12:13">
      <c r="L85" s="884"/>
      <c r="M85" s="884"/>
    </row>
    <row r="86" spans="12:13">
      <c r="L86" s="884"/>
      <c r="M86" s="884"/>
    </row>
    <row r="87" spans="12:13">
      <c r="L87" s="884"/>
      <c r="M87" s="884"/>
    </row>
    <row r="88" spans="12:13">
      <c r="L88" s="884"/>
      <c r="M88" s="884"/>
    </row>
    <row r="89" spans="12:13">
      <c r="L89" s="884"/>
      <c r="M89" s="884"/>
    </row>
    <row r="90" spans="12:13">
      <c r="L90" s="884"/>
      <c r="M90" s="884"/>
    </row>
    <row r="91" spans="12:13">
      <c r="L91" s="884"/>
      <c r="M91" s="884"/>
    </row>
    <row r="92" spans="12:13">
      <c r="L92" s="884"/>
      <c r="M92" s="884"/>
    </row>
    <row r="93" spans="12:13">
      <c r="L93" s="884"/>
      <c r="M93" s="884"/>
    </row>
    <row r="94" spans="12:13">
      <c r="L94" s="884"/>
      <c r="M94" s="884"/>
    </row>
    <row r="95" spans="12:13">
      <c r="L95" s="884"/>
      <c r="M95" s="884"/>
    </row>
    <row r="96" spans="12:13">
      <c r="L96" s="884"/>
      <c r="M96" s="884"/>
    </row>
    <row r="97" spans="12:13">
      <c r="L97" s="884"/>
      <c r="M97" s="884"/>
    </row>
    <row r="98" spans="12:13">
      <c r="L98" s="884"/>
      <c r="M98" s="884"/>
    </row>
    <row r="99" spans="12:13">
      <c r="L99" s="884"/>
      <c r="M99" s="884"/>
    </row>
    <row r="100" spans="12:13">
      <c r="L100" s="884"/>
      <c r="M100" s="884"/>
    </row>
    <row r="101" spans="12:13">
      <c r="L101" s="884"/>
      <c r="M101" s="884"/>
    </row>
    <row r="102" spans="12:13">
      <c r="L102" s="884"/>
      <c r="M102" s="884"/>
    </row>
    <row r="103" spans="12:13">
      <c r="L103" s="884"/>
      <c r="M103" s="884"/>
    </row>
    <row r="104" spans="12:13">
      <c r="L104" s="884"/>
      <c r="M104" s="884"/>
    </row>
    <row r="105" spans="12:13">
      <c r="L105" s="884"/>
      <c r="M105" s="884"/>
    </row>
    <row r="106" spans="12:13">
      <c r="L106" s="884"/>
      <c r="M106" s="884"/>
    </row>
    <row r="107" spans="12:13">
      <c r="L107" s="884"/>
      <c r="M107" s="884"/>
    </row>
    <row r="108" spans="12:13">
      <c r="L108" s="884"/>
      <c r="M108" s="884"/>
    </row>
    <row r="109" spans="12:13">
      <c r="L109" s="884"/>
      <c r="M109" s="884"/>
    </row>
    <row r="110" spans="12:13">
      <c r="L110" s="884"/>
      <c r="M110" s="884"/>
    </row>
    <row r="111" spans="12:13">
      <c r="L111" s="884"/>
      <c r="M111" s="884"/>
    </row>
    <row r="112" spans="12:13">
      <c r="L112" s="884"/>
      <c r="M112" s="884"/>
    </row>
    <row r="113" spans="12:13">
      <c r="L113" s="884"/>
      <c r="M113" s="884"/>
    </row>
    <row r="114" spans="12:13">
      <c r="L114" s="884"/>
      <c r="M114" s="884"/>
    </row>
  </sheetData>
  <mergeCells count="10"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6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>
      <selection sqref="A1:J1"/>
    </sheetView>
  </sheetViews>
  <sheetFormatPr defaultRowHeight="12.75"/>
  <cols>
    <col min="1" max="1" width="26.28515625" style="80" customWidth="1"/>
    <col min="2" max="2" width="10.85546875" style="80" customWidth="1"/>
    <col min="3" max="3" width="10" style="80" customWidth="1"/>
    <col min="4" max="4" width="10.5703125" style="80" customWidth="1"/>
    <col min="5" max="5" width="11.42578125" style="80" customWidth="1"/>
    <col min="6" max="6" width="9.140625" style="80" customWidth="1"/>
    <col min="7" max="7" width="9.85546875" style="80" customWidth="1"/>
    <col min="8" max="8" width="10.28515625" style="80" bestFit="1" customWidth="1"/>
    <col min="9" max="9" width="8.7109375" style="80" bestFit="1" customWidth="1"/>
    <col min="10" max="10" width="10.140625" style="80" bestFit="1" customWidth="1"/>
    <col min="11" max="16384" width="9.140625" style="80"/>
  </cols>
  <sheetData>
    <row r="1" spans="1:13">
      <c r="A1" s="1893" t="s">
        <v>1265</v>
      </c>
      <c r="B1" s="1893"/>
      <c r="C1" s="1893"/>
      <c r="D1" s="1893"/>
      <c r="E1" s="1893"/>
      <c r="F1" s="1893"/>
      <c r="G1" s="1893"/>
      <c r="H1" s="1893"/>
      <c r="I1" s="1893"/>
      <c r="J1" s="1893"/>
    </row>
    <row r="2" spans="1:13" ht="15.75">
      <c r="A2" s="1892" t="s">
        <v>784</v>
      </c>
      <c r="B2" s="1892"/>
      <c r="C2" s="1892"/>
      <c r="D2" s="1892"/>
      <c r="E2" s="1892"/>
      <c r="F2" s="1892"/>
      <c r="G2" s="1892"/>
      <c r="H2" s="1892"/>
      <c r="I2" s="1892"/>
      <c r="J2" s="1892"/>
      <c r="K2" s="885"/>
      <c r="L2" s="885"/>
      <c r="M2" s="885"/>
    </row>
    <row r="3" spans="1:13">
      <c r="A3" s="1912" t="s">
        <v>785</v>
      </c>
      <c r="B3" s="1912"/>
      <c r="C3" s="1912"/>
      <c r="D3" s="1912"/>
      <c r="E3" s="1912"/>
      <c r="F3" s="1912"/>
      <c r="G3" s="1912"/>
      <c r="H3" s="1912"/>
      <c r="I3" s="1912"/>
      <c r="J3" s="1912"/>
    </row>
    <row r="4" spans="1:13" ht="13.5" thickBot="1">
      <c r="A4" s="1912"/>
      <c r="B4" s="1912"/>
      <c r="C4" s="1912"/>
      <c r="D4" s="1912"/>
      <c r="E4" s="1912"/>
      <c r="F4" s="1912"/>
      <c r="G4" s="1912"/>
      <c r="H4" s="1912"/>
      <c r="I4" s="1912"/>
      <c r="J4" s="1912"/>
    </row>
    <row r="5" spans="1:13">
      <c r="A5" s="1913" t="s">
        <v>567</v>
      </c>
      <c r="B5" s="1886" t="s">
        <v>52</v>
      </c>
      <c r="C5" s="1886"/>
      <c r="D5" s="1886"/>
      <c r="E5" s="1886" t="s">
        <v>53</v>
      </c>
      <c r="F5" s="1886"/>
      <c r="G5" s="1886"/>
      <c r="H5" s="1886" t="s">
        <v>54</v>
      </c>
      <c r="I5" s="1886"/>
      <c r="J5" s="1887"/>
    </row>
    <row r="6" spans="1:13" ht="25.5">
      <c r="A6" s="1914"/>
      <c r="B6" s="856" t="s">
        <v>786</v>
      </c>
      <c r="C6" s="856" t="s">
        <v>787</v>
      </c>
      <c r="D6" s="856" t="s">
        <v>788</v>
      </c>
      <c r="E6" s="856" t="s">
        <v>786</v>
      </c>
      <c r="F6" s="856" t="s">
        <v>787</v>
      </c>
      <c r="G6" s="856" t="s">
        <v>788</v>
      </c>
      <c r="H6" s="856" t="s">
        <v>786</v>
      </c>
      <c r="I6" s="856" t="s">
        <v>787</v>
      </c>
      <c r="J6" s="886" t="s">
        <v>788</v>
      </c>
    </row>
    <row r="7" spans="1:13">
      <c r="A7" s="1914"/>
      <c r="B7" s="856">
        <v>1</v>
      </c>
      <c r="C7" s="856">
        <v>2</v>
      </c>
      <c r="D7" s="856">
        <v>3</v>
      </c>
      <c r="E7" s="856">
        <v>4</v>
      </c>
      <c r="F7" s="856">
        <v>5</v>
      </c>
      <c r="G7" s="856">
        <v>6</v>
      </c>
      <c r="H7" s="856">
        <v>7</v>
      </c>
      <c r="I7" s="856">
        <v>8</v>
      </c>
      <c r="J7" s="886">
        <v>9</v>
      </c>
    </row>
    <row r="8" spans="1:13">
      <c r="A8" s="887" t="s">
        <v>775</v>
      </c>
      <c r="B8" s="888">
        <v>6421</v>
      </c>
      <c r="C8" s="888">
        <v>3212.23</v>
      </c>
      <c r="D8" s="862">
        <v>47.324486900512255</v>
      </c>
      <c r="E8" s="888">
        <v>6891.44</v>
      </c>
      <c r="F8" s="888">
        <v>3347.88</v>
      </c>
      <c r="G8" s="862">
        <v>38.68775849098467</v>
      </c>
      <c r="H8" s="889">
        <v>6187.39</v>
      </c>
      <c r="I8" s="889">
        <v>3834.83</v>
      </c>
      <c r="J8" s="863">
        <v>40.835900554051143</v>
      </c>
    </row>
    <row r="9" spans="1:13" ht="15.75">
      <c r="A9" s="887" t="s">
        <v>776</v>
      </c>
      <c r="B9" s="888">
        <v>2610.87</v>
      </c>
      <c r="C9" s="888">
        <v>511.8</v>
      </c>
      <c r="D9" s="862">
        <v>7.5401426409946275</v>
      </c>
      <c r="E9" s="888">
        <v>3454.2</v>
      </c>
      <c r="F9" s="888">
        <v>1061.6600000000001</v>
      </c>
      <c r="G9" s="862">
        <v>12.268434256765111</v>
      </c>
      <c r="H9" s="890">
        <v>3164.56</v>
      </c>
      <c r="I9" s="889">
        <v>1806.8</v>
      </c>
      <c r="J9" s="863">
        <v>19.240045874539312</v>
      </c>
    </row>
    <row r="10" spans="1:13">
      <c r="A10" s="887" t="s">
        <v>777</v>
      </c>
      <c r="B10" s="888">
        <v>844.61</v>
      </c>
      <c r="C10" s="888">
        <v>912.27</v>
      </c>
      <c r="D10" s="862">
        <v>13.440105367526709</v>
      </c>
      <c r="E10" s="888">
        <v>713.33</v>
      </c>
      <c r="F10" s="888">
        <v>937.65</v>
      </c>
      <c r="G10" s="862">
        <v>10.835387394133534</v>
      </c>
      <c r="H10" s="889">
        <v>1872.24</v>
      </c>
      <c r="I10" s="889">
        <v>2279.6799999999998</v>
      </c>
      <c r="J10" s="863">
        <v>24.27559651276831</v>
      </c>
    </row>
    <row r="11" spans="1:13">
      <c r="A11" s="887" t="s">
        <v>778</v>
      </c>
      <c r="B11" s="888">
        <v>580.29999999999995</v>
      </c>
      <c r="C11" s="888">
        <v>134.21</v>
      </c>
      <c r="D11" s="862">
        <v>1.9772617113088884</v>
      </c>
      <c r="E11" s="888">
        <v>530.29999999999995</v>
      </c>
      <c r="F11" s="888">
        <v>155.19</v>
      </c>
      <c r="G11" s="862">
        <v>1.7933597501152703</v>
      </c>
      <c r="H11" s="889">
        <v>513.25</v>
      </c>
      <c r="I11" s="889">
        <v>233.45</v>
      </c>
      <c r="J11" s="863">
        <v>2.485935747958381</v>
      </c>
    </row>
    <row r="12" spans="1:13">
      <c r="A12" s="887" t="s">
        <v>759</v>
      </c>
      <c r="B12" s="891">
        <v>2.46</v>
      </c>
      <c r="C12" s="888">
        <v>9.48</v>
      </c>
      <c r="D12" s="862">
        <v>0.13966501023178796</v>
      </c>
      <c r="E12" s="891">
        <v>12.92</v>
      </c>
      <c r="F12" s="888">
        <v>12.26</v>
      </c>
      <c r="G12" s="862">
        <v>0.14167530470013023</v>
      </c>
      <c r="H12" s="889">
        <v>0.08</v>
      </c>
      <c r="I12" s="889">
        <v>2.0699999999999998</v>
      </c>
      <c r="J12" s="863">
        <v>2.2042780031158057E-2</v>
      </c>
    </row>
    <row r="13" spans="1:13">
      <c r="A13" s="887" t="s">
        <v>760</v>
      </c>
      <c r="B13" s="888">
        <v>225.33</v>
      </c>
      <c r="C13" s="888">
        <v>59.98</v>
      </c>
      <c r="D13" s="862">
        <v>0.88366110904036299</v>
      </c>
      <c r="E13" s="888">
        <v>284.48</v>
      </c>
      <c r="F13" s="888">
        <v>123.32</v>
      </c>
      <c r="G13" s="862">
        <v>1.4250732932805921</v>
      </c>
      <c r="H13" s="889">
        <v>117.73</v>
      </c>
      <c r="I13" s="889">
        <v>40.340000000000003</v>
      </c>
      <c r="J13" s="863">
        <v>0.42956799345744745</v>
      </c>
    </row>
    <row r="14" spans="1:13">
      <c r="A14" s="887" t="s">
        <v>761</v>
      </c>
      <c r="B14" s="888">
        <v>3</v>
      </c>
      <c r="C14" s="888">
        <v>5.4</v>
      </c>
      <c r="D14" s="862">
        <v>7.9556018486461502E-2</v>
      </c>
      <c r="E14" s="888"/>
      <c r="F14" s="888"/>
      <c r="G14" s="862">
        <v>0</v>
      </c>
      <c r="H14" s="889"/>
      <c r="I14" s="889"/>
      <c r="J14" s="863">
        <v>0</v>
      </c>
    </row>
    <row r="15" spans="1:13">
      <c r="A15" s="887" t="s">
        <v>762</v>
      </c>
      <c r="B15" s="888">
        <v>2259.46</v>
      </c>
      <c r="C15" s="888">
        <v>1047.73</v>
      </c>
      <c r="D15" s="862">
        <v>15.435782823855613</v>
      </c>
      <c r="E15" s="888">
        <v>830.62</v>
      </c>
      <c r="F15" s="888">
        <v>482.47</v>
      </c>
      <c r="G15" s="862">
        <v>5.5753739199569194</v>
      </c>
      <c r="H15" s="889">
        <v>1240.1099999999999</v>
      </c>
      <c r="I15" s="889">
        <v>447.66</v>
      </c>
      <c r="J15" s="863">
        <v>4.766990777173052</v>
      </c>
    </row>
    <row r="16" spans="1:13">
      <c r="A16" s="887" t="s">
        <v>763</v>
      </c>
      <c r="B16" s="888">
        <v>113.79</v>
      </c>
      <c r="C16" s="888">
        <v>76.55</v>
      </c>
      <c r="D16" s="862">
        <v>1.1277802250256717</v>
      </c>
      <c r="E16" s="888">
        <v>34.85</v>
      </c>
      <c r="F16" s="888">
        <v>22.05</v>
      </c>
      <c r="G16" s="862">
        <v>0.25480754230325214</v>
      </c>
      <c r="H16" s="889">
        <v>76.75</v>
      </c>
      <c r="I16" s="889">
        <v>52.6</v>
      </c>
      <c r="J16" s="863">
        <v>0.56012088388353332</v>
      </c>
    </row>
    <row r="17" spans="1:10">
      <c r="A17" s="887" t="s">
        <v>789</v>
      </c>
      <c r="B17" s="888">
        <v>2249.4899999999998</v>
      </c>
      <c r="C17" s="888">
        <v>26.8</v>
      </c>
      <c r="D17" s="862">
        <v>0.39483357322910517</v>
      </c>
      <c r="E17" s="888">
        <v>2265.8000000000002</v>
      </c>
      <c r="F17" s="888">
        <v>29.29</v>
      </c>
      <c r="G17" s="862">
        <v>0.33847224100055584</v>
      </c>
      <c r="H17" s="889">
        <v>964.84</v>
      </c>
      <c r="I17" s="889">
        <v>15</v>
      </c>
      <c r="J17" s="863">
        <v>0.15973029008085551</v>
      </c>
    </row>
    <row r="18" spans="1:10">
      <c r="A18" s="887" t="s">
        <v>790</v>
      </c>
      <c r="B18" s="888"/>
      <c r="C18" s="888"/>
      <c r="D18" s="862"/>
      <c r="E18" s="888">
        <v>3.05</v>
      </c>
      <c r="F18" s="888">
        <v>3.12</v>
      </c>
      <c r="G18" s="862">
        <v>3.6054400543589424E-2</v>
      </c>
      <c r="H18" s="889">
        <v>7.29</v>
      </c>
      <c r="I18" s="889">
        <v>10.81</v>
      </c>
      <c r="J18" s="863">
        <v>0.11511229571826986</v>
      </c>
    </row>
    <row r="19" spans="1:10">
      <c r="A19" s="887" t="s">
        <v>791</v>
      </c>
      <c r="B19" s="888">
        <v>2931</v>
      </c>
      <c r="C19" s="888">
        <v>791.22</v>
      </c>
      <c r="D19" s="862">
        <v>11.65672461978853</v>
      </c>
      <c r="E19" s="888">
        <v>7860.78</v>
      </c>
      <c r="F19" s="888">
        <v>2478.6999999999998</v>
      </c>
      <c r="G19" s="862">
        <v>28.643603406216378</v>
      </c>
      <c r="H19" s="889">
        <v>837.15</v>
      </c>
      <c r="I19" s="889">
        <v>667.59</v>
      </c>
      <c r="J19" s="863">
        <v>7.1089562903385559</v>
      </c>
    </row>
    <row r="20" spans="1:10" ht="13.5" thickBot="1">
      <c r="A20" s="871" t="s">
        <v>792</v>
      </c>
      <c r="B20" s="873">
        <v>18241.309999999998</v>
      </c>
      <c r="C20" s="873">
        <v>6787.6699999999992</v>
      </c>
      <c r="D20" s="873">
        <v>100.00000000000003</v>
      </c>
      <c r="E20" s="873">
        <v>22881.769999999997</v>
      </c>
      <c r="F20" s="873">
        <v>8653.59</v>
      </c>
      <c r="G20" s="873">
        <v>100</v>
      </c>
      <c r="H20" s="873">
        <v>14981.390000000001</v>
      </c>
      <c r="I20" s="873">
        <v>9390.8299999999981</v>
      </c>
      <c r="J20" s="892">
        <v>100.00000000000001</v>
      </c>
    </row>
    <row r="21" spans="1:10">
      <c r="A21" s="776" t="s">
        <v>765</v>
      </c>
      <c r="B21" s="852"/>
      <c r="C21" s="852"/>
      <c r="D21" s="852"/>
      <c r="E21" s="852"/>
      <c r="F21" s="852"/>
      <c r="G21" s="852"/>
      <c r="H21" s="852"/>
      <c r="I21" s="852"/>
      <c r="J21" s="852"/>
    </row>
    <row r="22" spans="1:10">
      <c r="A22" s="748" t="s">
        <v>766</v>
      </c>
      <c r="B22" s="878"/>
      <c r="C22" s="878"/>
      <c r="D22" s="878"/>
      <c r="E22" s="878"/>
      <c r="F22" s="878"/>
      <c r="G22" s="878"/>
      <c r="H22" s="852"/>
      <c r="I22" s="852"/>
      <c r="J22" s="852"/>
    </row>
    <row r="23" spans="1:10">
      <c r="A23" s="776"/>
      <c r="B23" s="880"/>
      <c r="C23" s="880"/>
      <c r="D23" s="878"/>
      <c r="E23" s="878"/>
      <c r="F23" s="884"/>
      <c r="G23" s="884"/>
      <c r="H23" s="852"/>
      <c r="I23" s="748"/>
      <c r="J23" s="748"/>
    </row>
    <row r="24" spans="1:10">
      <c r="A24" s="776"/>
      <c r="B24" s="880"/>
      <c r="C24" s="882"/>
      <c r="D24" s="878"/>
      <c r="E24" s="878"/>
      <c r="F24" s="884"/>
      <c r="G24" s="884"/>
      <c r="H24" s="852"/>
      <c r="I24" s="748"/>
      <c r="J24" s="74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ageMargins left="0.7" right="0.7" top="0.75" bottom="0.75" header="0.3" footer="0.3"/>
  <pageSetup scale="7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workbookViewId="0">
      <selection sqref="A1:J1"/>
    </sheetView>
  </sheetViews>
  <sheetFormatPr defaultRowHeight="12.75"/>
  <cols>
    <col min="1" max="1" width="23" style="80" customWidth="1"/>
    <col min="2" max="2" width="10.140625" style="80" customWidth="1"/>
    <col min="3" max="3" width="9" style="80" customWidth="1"/>
    <col min="4" max="4" width="7" style="80" customWidth="1"/>
    <col min="5" max="5" width="9.85546875" style="80" customWidth="1"/>
    <col min="6" max="6" width="7.28515625" style="80" customWidth="1"/>
    <col min="7" max="7" width="7.7109375" style="80" customWidth="1"/>
    <col min="8" max="8" width="10.140625" style="80" customWidth="1"/>
    <col min="9" max="9" width="9.140625" style="80" customWidth="1"/>
    <col min="10" max="10" width="8" style="80" customWidth="1"/>
    <col min="11" max="11" width="9.140625" style="80"/>
    <col min="12" max="12" width="10.140625" style="80" bestFit="1" customWidth="1"/>
    <col min="13" max="16384" width="9.140625" style="80"/>
  </cols>
  <sheetData>
    <row r="1" spans="1:11" ht="15" customHeight="1">
      <c r="A1" s="1919" t="s">
        <v>1266</v>
      </c>
      <c r="B1" s="1919"/>
      <c r="C1" s="1919"/>
      <c r="D1" s="1919"/>
      <c r="E1" s="1919"/>
      <c r="F1" s="1919"/>
      <c r="G1" s="1919"/>
      <c r="H1" s="1919"/>
      <c r="I1" s="1919"/>
      <c r="J1" s="1919"/>
    </row>
    <row r="2" spans="1:11" ht="15" customHeight="1">
      <c r="A2" s="1920" t="s">
        <v>793</v>
      </c>
      <c r="B2" s="1920"/>
      <c r="C2" s="1920"/>
      <c r="D2" s="1920"/>
      <c r="E2" s="1920"/>
      <c r="F2" s="1920"/>
      <c r="G2" s="1920"/>
      <c r="H2" s="1920"/>
      <c r="I2" s="1920"/>
      <c r="J2" s="1920"/>
    </row>
    <row r="3" spans="1:11" ht="13.5" thickBot="1">
      <c r="A3" s="1921" t="s">
        <v>794</v>
      </c>
      <c r="B3" s="1921"/>
      <c r="C3" s="1921"/>
      <c r="D3" s="1921"/>
      <c r="E3" s="1921"/>
      <c r="F3" s="1921"/>
      <c r="G3" s="1921"/>
      <c r="H3" s="1921"/>
      <c r="I3" s="1921"/>
      <c r="J3" s="1921"/>
    </row>
    <row r="4" spans="1:11" ht="12.75" customHeight="1">
      <c r="A4" s="1922" t="s">
        <v>567</v>
      </c>
      <c r="B4" s="1924" t="s">
        <v>52</v>
      </c>
      <c r="C4" s="1924"/>
      <c r="D4" s="1924"/>
      <c r="E4" s="1924" t="s">
        <v>53</v>
      </c>
      <c r="F4" s="1924"/>
      <c r="G4" s="1924"/>
      <c r="H4" s="1924" t="s">
        <v>54</v>
      </c>
      <c r="I4" s="1924"/>
      <c r="J4" s="1925"/>
    </row>
    <row r="5" spans="1:11" ht="22.5" customHeight="1">
      <c r="A5" s="1923"/>
      <c r="B5" s="893" t="s">
        <v>786</v>
      </c>
      <c r="C5" s="893" t="s">
        <v>795</v>
      </c>
      <c r="D5" s="893" t="s">
        <v>788</v>
      </c>
      <c r="E5" s="893" t="s">
        <v>786</v>
      </c>
      <c r="F5" s="893" t="s">
        <v>796</v>
      </c>
      <c r="G5" s="893" t="s">
        <v>788</v>
      </c>
      <c r="H5" s="893" t="s">
        <v>786</v>
      </c>
      <c r="I5" s="893" t="s">
        <v>795</v>
      </c>
      <c r="J5" s="894" t="s">
        <v>788</v>
      </c>
    </row>
    <row r="6" spans="1:11">
      <c r="A6" s="895" t="s">
        <v>797</v>
      </c>
      <c r="B6" s="1915"/>
      <c r="C6" s="1915"/>
      <c r="D6" s="1915"/>
      <c r="E6" s="1915"/>
      <c r="F6" s="1915"/>
      <c r="G6" s="1915"/>
      <c r="H6" s="1915"/>
      <c r="I6" s="1915"/>
      <c r="J6" s="1916"/>
    </row>
    <row r="7" spans="1:11">
      <c r="A7" s="896" t="s">
        <v>798</v>
      </c>
      <c r="B7" s="897">
        <v>75105.31</v>
      </c>
      <c r="C7" s="897">
        <v>8500.52</v>
      </c>
      <c r="D7" s="898">
        <v>68.30014551058467</v>
      </c>
      <c r="E7" s="897">
        <v>26290.173000000003</v>
      </c>
      <c r="F7" s="897">
        <v>2629.0143000000003</v>
      </c>
      <c r="G7" s="898">
        <v>18.329125198698943</v>
      </c>
      <c r="H7" s="898">
        <v>26844.978999999999</v>
      </c>
      <c r="I7" s="898">
        <v>4214.4979000000003</v>
      </c>
      <c r="J7" s="899">
        <v>49.354737283648113</v>
      </c>
    </row>
    <row r="8" spans="1:11">
      <c r="A8" s="896" t="s">
        <v>799</v>
      </c>
      <c r="B8" s="897">
        <v>16757.86</v>
      </c>
      <c r="C8" s="897">
        <v>1675.8</v>
      </c>
      <c r="D8" s="898">
        <v>13.464750844258679</v>
      </c>
      <c r="E8" s="897">
        <v>15196.492000000002</v>
      </c>
      <c r="F8" s="897">
        <v>1519.6432</v>
      </c>
      <c r="G8" s="898">
        <v>10.594742854822622</v>
      </c>
      <c r="H8" s="898">
        <v>13531.661999999998</v>
      </c>
      <c r="I8" s="898">
        <v>1353.1662000000001</v>
      </c>
      <c r="J8" s="899">
        <v>15.846528788663639</v>
      </c>
    </row>
    <row r="9" spans="1:11">
      <c r="A9" s="896" t="s">
        <v>800</v>
      </c>
      <c r="B9" s="897">
        <v>7884.8200000000006</v>
      </c>
      <c r="C9" s="897">
        <v>788.48</v>
      </c>
      <c r="D9" s="898">
        <v>6.3352946328207924</v>
      </c>
      <c r="E9" s="897">
        <v>13604.923999999999</v>
      </c>
      <c r="F9" s="897">
        <v>1360.5194000000001</v>
      </c>
      <c r="G9" s="898">
        <v>9.4853536619632557</v>
      </c>
      <c r="H9" s="898">
        <v>15737.763000000001</v>
      </c>
      <c r="I9" s="898">
        <v>1573.7763</v>
      </c>
      <c r="J9" s="899">
        <v>18.430028362271049</v>
      </c>
    </row>
    <row r="10" spans="1:11">
      <c r="A10" s="896" t="s">
        <v>801</v>
      </c>
      <c r="B10" s="897">
        <v>3750.68</v>
      </c>
      <c r="C10" s="897">
        <v>375.07</v>
      </c>
      <c r="D10" s="898">
        <v>3.0136198228643649</v>
      </c>
      <c r="E10" s="897">
        <v>1105.9540000000002</v>
      </c>
      <c r="F10" s="897">
        <v>110.5954</v>
      </c>
      <c r="G10" s="898">
        <v>0.77105587938421971</v>
      </c>
      <c r="H10" s="898">
        <v>1001.6</v>
      </c>
      <c r="I10" s="898">
        <v>100.16</v>
      </c>
      <c r="J10" s="899">
        <v>1.1729441095059496</v>
      </c>
    </row>
    <row r="11" spans="1:11">
      <c r="A11" s="896" t="s">
        <v>802</v>
      </c>
      <c r="B11" s="897">
        <v>0</v>
      </c>
      <c r="C11" s="897">
        <v>0</v>
      </c>
      <c r="D11" s="898">
        <v>0</v>
      </c>
      <c r="E11" s="897">
        <v>540</v>
      </c>
      <c r="F11" s="897">
        <v>54</v>
      </c>
      <c r="G11" s="898">
        <v>0.37648055422511123</v>
      </c>
      <c r="H11" s="898">
        <v>0</v>
      </c>
      <c r="I11" s="898">
        <v>0</v>
      </c>
      <c r="J11" s="899">
        <v>0</v>
      </c>
      <c r="K11" s="900"/>
    </row>
    <row r="12" spans="1:11">
      <c r="A12" s="896" t="s">
        <v>803</v>
      </c>
      <c r="B12" s="897">
        <v>0</v>
      </c>
      <c r="C12" s="897">
        <v>0</v>
      </c>
      <c r="D12" s="898">
        <v>0</v>
      </c>
      <c r="E12" s="897">
        <v>0</v>
      </c>
      <c r="F12" s="897">
        <v>0</v>
      </c>
      <c r="G12" s="898">
        <v>0</v>
      </c>
      <c r="H12" s="898">
        <v>480.95499999999998</v>
      </c>
      <c r="I12" s="898">
        <v>48.095500000000001</v>
      </c>
      <c r="J12" s="899">
        <v>0.56323216272707077</v>
      </c>
    </row>
    <row r="13" spans="1:11">
      <c r="A13" s="896" t="s">
        <v>804</v>
      </c>
      <c r="B13" s="897">
        <v>53.74</v>
      </c>
      <c r="C13" s="897">
        <v>5.37</v>
      </c>
      <c r="D13" s="898">
        <v>4.3146981760155807E-2</v>
      </c>
      <c r="E13" s="897">
        <v>695.98</v>
      </c>
      <c r="F13" s="897">
        <v>69.597999999999999</v>
      </c>
      <c r="G13" s="898">
        <v>0.48522765949924618</v>
      </c>
      <c r="H13" s="898">
        <v>0</v>
      </c>
      <c r="I13" s="898">
        <v>0</v>
      </c>
      <c r="J13" s="899">
        <v>0</v>
      </c>
    </row>
    <row r="14" spans="1:11">
      <c r="A14" s="896" t="s">
        <v>805</v>
      </c>
      <c r="B14" s="897">
        <v>11005.86</v>
      </c>
      <c r="C14" s="897">
        <v>1100.5899999999999</v>
      </c>
      <c r="D14" s="898">
        <v>8.8430422077113366</v>
      </c>
      <c r="E14" s="897">
        <v>0</v>
      </c>
      <c r="F14" s="897">
        <v>0</v>
      </c>
      <c r="G14" s="898">
        <v>0</v>
      </c>
      <c r="H14" s="898">
        <v>12430</v>
      </c>
      <c r="I14" s="898">
        <v>1243</v>
      </c>
      <c r="J14" s="899">
        <v>14.556405033105985</v>
      </c>
    </row>
    <row r="15" spans="1:11">
      <c r="A15" s="896" t="s">
        <v>806</v>
      </c>
      <c r="B15" s="897">
        <v>0</v>
      </c>
      <c r="C15" s="897">
        <v>0</v>
      </c>
      <c r="D15" s="898">
        <v>0</v>
      </c>
      <c r="E15" s="897">
        <v>185000</v>
      </c>
      <c r="F15" s="897">
        <v>8600</v>
      </c>
      <c r="G15" s="898">
        <v>59.958014191406605</v>
      </c>
      <c r="H15" s="898">
        <v>65.004000000000005</v>
      </c>
      <c r="I15" s="898">
        <v>6.5004</v>
      </c>
      <c r="J15" s="899">
        <v>7.612426007819964E-2</v>
      </c>
    </row>
    <row r="16" spans="1:11">
      <c r="A16" s="901" t="s">
        <v>807</v>
      </c>
      <c r="B16" s="902">
        <v>114558.27</v>
      </c>
      <c r="C16" s="902">
        <v>12445.83</v>
      </c>
      <c r="D16" s="902">
        <v>100</v>
      </c>
      <c r="E16" s="902">
        <v>242433.52300000002</v>
      </c>
      <c r="F16" s="902">
        <v>14343.3703</v>
      </c>
      <c r="G16" s="902">
        <v>100</v>
      </c>
      <c r="H16" s="902">
        <v>70091.963000000003</v>
      </c>
      <c r="I16" s="902">
        <v>8539.1962999999996</v>
      </c>
      <c r="J16" s="903">
        <v>100.00000000000001</v>
      </c>
    </row>
    <row r="17" spans="1:12">
      <c r="A17" s="895" t="s">
        <v>808</v>
      </c>
      <c r="B17" s="1917"/>
      <c r="C17" s="1917"/>
      <c r="D17" s="1917"/>
      <c r="E17" s="1917"/>
      <c r="F17" s="1917"/>
      <c r="G17" s="1917"/>
      <c r="H17" s="1917"/>
      <c r="I17" s="1917"/>
      <c r="J17" s="1918"/>
    </row>
    <row r="18" spans="1:12" ht="12.75" customHeight="1">
      <c r="A18" s="896" t="s">
        <v>809</v>
      </c>
      <c r="B18" s="897">
        <v>50596</v>
      </c>
      <c r="C18" s="897">
        <v>5059.6000000000004</v>
      </c>
      <c r="D18" s="898">
        <v>40.653006390900721</v>
      </c>
      <c r="E18" s="897">
        <v>190150</v>
      </c>
      <c r="F18" s="897">
        <v>9115</v>
      </c>
      <c r="G18" s="898">
        <v>63.548567485960724</v>
      </c>
      <c r="H18" s="898">
        <v>18940.988000000001</v>
      </c>
      <c r="I18" s="898">
        <v>1894.0988</v>
      </c>
      <c r="J18" s="899">
        <v>22.181230334288017</v>
      </c>
    </row>
    <row r="19" spans="1:12">
      <c r="A19" s="896" t="s">
        <v>810</v>
      </c>
      <c r="B19" s="897">
        <v>41973.69</v>
      </c>
      <c r="C19" s="897">
        <v>4197.37</v>
      </c>
      <c r="D19" s="898">
        <v>33.725138239183913</v>
      </c>
      <c r="E19" s="897">
        <v>8674.1990000000005</v>
      </c>
      <c r="F19" s="897">
        <v>867.42289999999991</v>
      </c>
      <c r="G19" s="898">
        <v>6.0475570707095736</v>
      </c>
      <c r="H19" s="898">
        <v>15796.56</v>
      </c>
      <c r="I19" s="898">
        <v>1579.6559999999999</v>
      </c>
      <c r="J19" s="899">
        <v>18.498883788395869</v>
      </c>
    </row>
    <row r="20" spans="1:12">
      <c r="A20" s="896" t="s">
        <v>811</v>
      </c>
      <c r="B20" s="897">
        <v>20888.61</v>
      </c>
      <c r="C20" s="897">
        <v>2088.85</v>
      </c>
      <c r="D20" s="898">
        <v>16.783546604402115</v>
      </c>
      <c r="E20" s="897">
        <v>43609.334000000003</v>
      </c>
      <c r="F20" s="897">
        <v>4360.9374000000007</v>
      </c>
      <c r="G20" s="898">
        <v>30.403875443329696</v>
      </c>
      <c r="H20" s="898">
        <v>33654.415000000001</v>
      </c>
      <c r="I20" s="898">
        <v>3365.4414999999999</v>
      </c>
      <c r="J20" s="899">
        <v>39.411689130509856</v>
      </c>
    </row>
    <row r="21" spans="1:12">
      <c r="A21" s="896" t="s">
        <v>812</v>
      </c>
      <c r="B21" s="897">
        <v>0</v>
      </c>
      <c r="C21" s="897">
        <v>0</v>
      </c>
      <c r="D21" s="898">
        <v>0</v>
      </c>
      <c r="E21" s="897">
        <v>0</v>
      </c>
      <c r="F21" s="897">
        <v>0</v>
      </c>
      <c r="G21" s="898">
        <v>0</v>
      </c>
      <c r="H21" s="898">
        <v>0</v>
      </c>
      <c r="I21" s="898">
        <v>0</v>
      </c>
      <c r="J21" s="899">
        <v>0</v>
      </c>
    </row>
    <row r="22" spans="1:12">
      <c r="A22" s="896" t="s">
        <v>813</v>
      </c>
      <c r="B22" s="897">
        <v>0</v>
      </c>
      <c r="C22" s="897">
        <v>0</v>
      </c>
      <c r="D22" s="898">
        <v>0</v>
      </c>
      <c r="E22" s="897">
        <v>0</v>
      </c>
      <c r="F22" s="897">
        <v>0</v>
      </c>
      <c r="G22" s="898">
        <v>0</v>
      </c>
      <c r="H22" s="898">
        <v>0</v>
      </c>
      <c r="I22" s="898">
        <v>0</v>
      </c>
      <c r="J22" s="899">
        <v>0</v>
      </c>
    </row>
    <row r="23" spans="1:12">
      <c r="A23" s="896" t="s">
        <v>814</v>
      </c>
      <c r="B23" s="897">
        <v>1100</v>
      </c>
      <c r="C23" s="897">
        <v>1100</v>
      </c>
      <c r="D23" s="898">
        <v>8.83830876551324</v>
      </c>
      <c r="E23" s="897">
        <v>0</v>
      </c>
      <c r="F23" s="897">
        <v>0</v>
      </c>
      <c r="G23" s="898">
        <v>0</v>
      </c>
      <c r="H23" s="898">
        <v>1700</v>
      </c>
      <c r="I23" s="898">
        <v>1700</v>
      </c>
      <c r="J23" s="899">
        <v>19.908196746806254</v>
      </c>
    </row>
    <row r="24" spans="1:12">
      <c r="A24" s="904" t="s">
        <v>815</v>
      </c>
      <c r="B24" s="897"/>
      <c r="C24" s="897"/>
      <c r="D24" s="898">
        <v>0</v>
      </c>
      <c r="E24" s="897"/>
      <c r="F24" s="897"/>
      <c r="G24" s="898">
        <v>0</v>
      </c>
      <c r="H24" s="898">
        <v>0</v>
      </c>
      <c r="I24" s="898">
        <v>0</v>
      </c>
      <c r="J24" s="899">
        <v>0</v>
      </c>
    </row>
    <row r="25" spans="1:12" ht="13.5" thickBot="1">
      <c r="A25" s="905" t="s">
        <v>816</v>
      </c>
      <c r="B25" s="906">
        <v>114558.3</v>
      </c>
      <c r="C25" s="906">
        <v>12445.820000000002</v>
      </c>
      <c r="D25" s="906">
        <v>100</v>
      </c>
      <c r="E25" s="906">
        <v>242433.533</v>
      </c>
      <c r="F25" s="906">
        <v>14343.3603</v>
      </c>
      <c r="G25" s="906">
        <v>100</v>
      </c>
      <c r="H25" s="906">
        <v>70091.963000000003</v>
      </c>
      <c r="I25" s="906">
        <v>8539.1962999999996</v>
      </c>
      <c r="J25" s="907">
        <v>100</v>
      </c>
    </row>
    <row r="26" spans="1:12">
      <c r="A26" s="776" t="s">
        <v>765</v>
      </c>
      <c r="B26" s="778"/>
      <c r="C26" s="778"/>
    </row>
    <row r="27" spans="1:12">
      <c r="A27" s="748" t="s">
        <v>766</v>
      </c>
    </row>
    <row r="32" spans="1:12">
      <c r="L32" s="812"/>
    </row>
    <row r="34" spans="12:12">
      <c r="L34" s="812"/>
    </row>
  </sheetData>
  <mergeCells count="9">
    <mergeCell ref="B6:J6"/>
    <mergeCell ref="B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workbookViewId="0">
      <selection activeCell="P12" sqref="P12"/>
    </sheetView>
  </sheetViews>
  <sheetFormatPr defaultRowHeight="12.75"/>
  <cols>
    <col min="1" max="1" width="40.85546875" style="168" customWidth="1"/>
    <col min="2" max="2" width="9.140625" style="168"/>
    <col min="3" max="3" width="8.140625" style="168" bestFit="1" customWidth="1"/>
    <col min="4" max="4" width="8.28515625" style="168" bestFit="1" customWidth="1"/>
    <col min="5" max="5" width="8.140625" style="168" customWidth="1"/>
    <col min="6" max="6" width="8.7109375" style="168" bestFit="1" customWidth="1"/>
    <col min="7" max="7" width="8.28515625" style="168" bestFit="1" customWidth="1"/>
    <col min="8" max="8" width="8.140625" style="168" bestFit="1" customWidth="1"/>
    <col min="9" max="11" width="8.5703125" style="168" bestFit="1" customWidth="1"/>
    <col min="12" max="12" width="9" style="168" customWidth="1"/>
    <col min="13" max="16384" width="9.140625" style="168"/>
  </cols>
  <sheetData>
    <row r="1" spans="1:13">
      <c r="A1" s="1583" t="s">
        <v>212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482"/>
    </row>
    <row r="2" spans="1:13" ht="15.75">
      <c r="A2" s="1584" t="s">
        <v>213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</row>
    <row r="3" spans="1:13" ht="15.75" customHeight="1">
      <c r="A3" s="1584" t="s">
        <v>214</v>
      </c>
      <c r="B3" s="1584"/>
      <c r="C3" s="1584"/>
      <c r="D3" s="1584"/>
      <c r="E3" s="1584"/>
      <c r="F3" s="1584"/>
      <c r="G3" s="1584"/>
      <c r="H3" s="1584"/>
      <c r="I3" s="1584"/>
      <c r="J3" s="1584"/>
      <c r="K3" s="1584"/>
      <c r="L3" s="1584"/>
    </row>
    <row r="4" spans="1:13" ht="13.5" thickBot="1">
      <c r="A4" s="1551" t="s">
        <v>215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</row>
    <row r="5" spans="1:13" ht="21.75" customHeight="1" thickTop="1">
      <c r="A5" s="1585" t="s">
        <v>216</v>
      </c>
      <c r="B5" s="1587" t="s">
        <v>217</v>
      </c>
      <c r="C5" s="1483" t="s">
        <v>52</v>
      </c>
      <c r="D5" s="1589" t="s">
        <v>53</v>
      </c>
      <c r="E5" s="1590"/>
      <c r="F5" s="1591" t="s">
        <v>54</v>
      </c>
      <c r="G5" s="1591"/>
      <c r="H5" s="1590"/>
      <c r="I5" s="1592" t="s">
        <v>140</v>
      </c>
      <c r="J5" s="1593"/>
      <c r="K5" s="1593"/>
      <c r="L5" s="1594"/>
    </row>
    <row r="6" spans="1:13">
      <c r="A6" s="1586"/>
      <c r="B6" s="1588"/>
      <c r="C6" s="169" t="str">
        <f>H6</f>
        <v>Jan/Feb</v>
      </c>
      <c r="D6" s="169" t="str">
        <f>G6</f>
        <v>Dec/Jan</v>
      </c>
      <c r="E6" s="169" t="str">
        <f>H6</f>
        <v>Jan/Feb</v>
      </c>
      <c r="F6" s="169" t="s">
        <v>141</v>
      </c>
      <c r="G6" s="169" t="s">
        <v>142</v>
      </c>
      <c r="H6" s="169" t="s">
        <v>143</v>
      </c>
      <c r="I6" s="170" t="s">
        <v>144</v>
      </c>
      <c r="J6" s="171" t="s">
        <v>144</v>
      </c>
      <c r="K6" s="172" t="s">
        <v>145</v>
      </c>
      <c r="L6" s="173" t="s">
        <v>145</v>
      </c>
    </row>
    <row r="7" spans="1:13">
      <c r="A7" s="174">
        <v>1</v>
      </c>
      <c r="B7" s="175">
        <v>2</v>
      </c>
      <c r="C7" s="176">
        <v>3</v>
      </c>
      <c r="D7" s="175">
        <v>4</v>
      </c>
      <c r="E7" s="175">
        <v>5</v>
      </c>
      <c r="F7" s="177">
        <v>6</v>
      </c>
      <c r="G7" s="171">
        <v>7</v>
      </c>
      <c r="H7" s="176">
        <v>8</v>
      </c>
      <c r="I7" s="178" t="s">
        <v>146</v>
      </c>
      <c r="J7" s="179" t="s">
        <v>147</v>
      </c>
      <c r="K7" s="180" t="s">
        <v>148</v>
      </c>
      <c r="L7" s="181" t="s">
        <v>149</v>
      </c>
    </row>
    <row r="8" spans="1:13" ht="24" customHeight="1">
      <c r="A8" s="182" t="s">
        <v>218</v>
      </c>
      <c r="B8" s="183">
        <v>100</v>
      </c>
      <c r="C8" s="184">
        <v>275.10253562094852</v>
      </c>
      <c r="D8" s="184">
        <v>292.81879267702834</v>
      </c>
      <c r="E8" s="184">
        <v>290.19245544744876</v>
      </c>
      <c r="F8" s="185">
        <v>320.65236045108622</v>
      </c>
      <c r="G8" s="185">
        <v>315.16345996420114</v>
      </c>
      <c r="H8" s="186">
        <v>310.15374924533432</v>
      </c>
      <c r="I8" s="187">
        <v>5.4851983797386623</v>
      </c>
      <c r="J8" s="188">
        <v>-0.89691553112724876</v>
      </c>
      <c r="K8" s="189">
        <v>6.8786398209792026</v>
      </c>
      <c r="L8" s="190">
        <v>-1.5895595001514096</v>
      </c>
    </row>
    <row r="9" spans="1:13" ht="21" customHeight="1">
      <c r="A9" s="191" t="s">
        <v>219</v>
      </c>
      <c r="B9" s="192">
        <v>49.593021995747016</v>
      </c>
      <c r="C9" s="193">
        <v>302.06130288250284</v>
      </c>
      <c r="D9" s="194">
        <v>331.03600943113815</v>
      </c>
      <c r="E9" s="194">
        <v>327.54141255360435</v>
      </c>
      <c r="F9" s="185">
        <v>383.18318853851281</v>
      </c>
      <c r="G9" s="185">
        <v>371.34731744795909</v>
      </c>
      <c r="H9" s="186">
        <v>365.11062863101284</v>
      </c>
      <c r="I9" s="195">
        <v>8.4354101064752598</v>
      </c>
      <c r="J9" s="185">
        <v>-1.055654604929245</v>
      </c>
      <c r="K9" s="196">
        <v>11.470065963417682</v>
      </c>
      <c r="L9" s="197">
        <v>-1.6794759309982794</v>
      </c>
    </row>
    <row r="10" spans="1:13" ht="21" customHeight="1">
      <c r="A10" s="198" t="s">
        <v>220</v>
      </c>
      <c r="B10" s="199">
        <v>16.575694084141823</v>
      </c>
      <c r="C10" s="200">
        <v>250.31236849618796</v>
      </c>
      <c r="D10" s="200">
        <v>266.24027539844627</v>
      </c>
      <c r="E10" s="200">
        <v>269.03611082769402</v>
      </c>
      <c r="F10" s="201">
        <v>283.13946990013329</v>
      </c>
      <c r="G10" s="201">
        <v>280.92162291685349</v>
      </c>
      <c r="H10" s="202">
        <v>277.82660320168617</v>
      </c>
      <c r="I10" s="203">
        <v>7.4801506789270888</v>
      </c>
      <c r="J10" s="204">
        <v>1.0501173892881468</v>
      </c>
      <c r="K10" s="205">
        <v>3.2674024118725384</v>
      </c>
      <c r="L10" s="206">
        <v>-1.1017378025341173</v>
      </c>
    </row>
    <row r="11" spans="1:13" ht="21" customHeight="1">
      <c r="A11" s="198" t="s">
        <v>221</v>
      </c>
      <c r="B11" s="199">
        <v>6.0860312040333113</v>
      </c>
      <c r="C11" s="200">
        <v>331.27445036843608</v>
      </c>
      <c r="D11" s="200">
        <v>411.83200198543659</v>
      </c>
      <c r="E11" s="200">
        <v>380.94028958154883</v>
      </c>
      <c r="F11" s="204">
        <v>450.2796851295127</v>
      </c>
      <c r="G11" s="204">
        <v>410.0544455536882</v>
      </c>
      <c r="H11" s="207">
        <v>397.65755181293326</v>
      </c>
      <c r="I11" s="203">
        <v>14.992354272379146</v>
      </c>
      <c r="J11" s="204">
        <v>-7.5010470907941169</v>
      </c>
      <c r="K11" s="205">
        <v>4.3884206235438796</v>
      </c>
      <c r="L11" s="206">
        <v>-3.023231152637706</v>
      </c>
    </row>
    <row r="12" spans="1:13" ht="21" customHeight="1">
      <c r="A12" s="198" t="s">
        <v>222</v>
      </c>
      <c r="B12" s="199">
        <v>3.7705195070758082</v>
      </c>
      <c r="C12" s="200">
        <v>284.79451306890883</v>
      </c>
      <c r="D12" s="200">
        <v>329.56684777355849</v>
      </c>
      <c r="E12" s="200">
        <v>329.56684777355849</v>
      </c>
      <c r="F12" s="204">
        <v>510.10919792099594</v>
      </c>
      <c r="G12" s="204">
        <v>504.76375528111464</v>
      </c>
      <c r="H12" s="207">
        <v>493.08649745563361</v>
      </c>
      <c r="I12" s="203">
        <v>15.720926018619096</v>
      </c>
      <c r="J12" s="204">
        <v>0</v>
      </c>
      <c r="K12" s="205">
        <v>49.616534790061024</v>
      </c>
      <c r="L12" s="206">
        <v>-2.3134105219139087</v>
      </c>
    </row>
    <row r="13" spans="1:13" ht="21" customHeight="1">
      <c r="A13" s="198" t="s">
        <v>223</v>
      </c>
      <c r="B13" s="199">
        <v>11.183012678383857</v>
      </c>
      <c r="C13" s="200">
        <v>236.1245513754167</v>
      </c>
      <c r="D13" s="200">
        <v>285.18252150409933</v>
      </c>
      <c r="E13" s="200">
        <v>279.69455388213657</v>
      </c>
      <c r="F13" s="204">
        <v>380.53758745549715</v>
      </c>
      <c r="G13" s="204">
        <v>345.02397378876651</v>
      </c>
      <c r="H13" s="207">
        <v>322.96396211786862</v>
      </c>
      <c r="I13" s="203">
        <v>18.452127173106831</v>
      </c>
      <c r="J13" s="204">
        <v>-1.9243702569913097</v>
      </c>
      <c r="K13" s="205">
        <v>15.470236239911131</v>
      </c>
      <c r="L13" s="206">
        <v>-6.3937619837407738</v>
      </c>
    </row>
    <row r="14" spans="1:13" ht="21" customHeight="1">
      <c r="A14" s="198" t="s">
        <v>224</v>
      </c>
      <c r="B14" s="199">
        <v>1.9487350779721184</v>
      </c>
      <c r="C14" s="200">
        <v>320.19881837801023</v>
      </c>
      <c r="D14" s="200">
        <v>297.17275902135975</v>
      </c>
      <c r="E14" s="200">
        <v>303.73430187106345</v>
      </c>
      <c r="F14" s="204">
        <v>378.22034821449216</v>
      </c>
      <c r="G14" s="204">
        <v>380.16086219779498</v>
      </c>
      <c r="H14" s="207">
        <v>388.50210060748594</v>
      </c>
      <c r="I14" s="203">
        <v>-5.141966666319675</v>
      </c>
      <c r="J14" s="204">
        <v>2.2079893430716737</v>
      </c>
      <c r="K14" s="205">
        <v>27.908536577606171</v>
      </c>
      <c r="L14" s="206">
        <v>2.1941339151716903</v>
      </c>
    </row>
    <row r="15" spans="1:13" ht="21" customHeight="1">
      <c r="A15" s="198" t="s">
        <v>225</v>
      </c>
      <c r="B15" s="199">
        <v>10.019129444140097</v>
      </c>
      <c r="C15" s="200">
        <v>446.52843408004702</v>
      </c>
      <c r="D15" s="200">
        <v>447.51982972662097</v>
      </c>
      <c r="E15" s="200">
        <v>449.20807395538452</v>
      </c>
      <c r="F15" s="208">
        <v>464.170167183052</v>
      </c>
      <c r="G15" s="208">
        <v>474.9637915271548</v>
      </c>
      <c r="H15" s="209">
        <v>484.14188847570705</v>
      </c>
      <c r="I15" s="203">
        <v>0.60010509316347793</v>
      </c>
      <c r="J15" s="204">
        <v>0.37724456361965508</v>
      </c>
      <c r="K15" s="205">
        <v>7.776755705373219</v>
      </c>
      <c r="L15" s="206">
        <v>1.9323782385688446</v>
      </c>
    </row>
    <row r="16" spans="1:13" ht="21" customHeight="1">
      <c r="A16" s="191" t="s">
        <v>226</v>
      </c>
      <c r="B16" s="210">
        <v>20.372737107226719</v>
      </c>
      <c r="C16" s="193">
        <v>237.45263028201941</v>
      </c>
      <c r="D16" s="194">
        <v>252.86875930022427</v>
      </c>
      <c r="E16" s="194">
        <v>252.47797174812348</v>
      </c>
      <c r="F16" s="185">
        <v>268.28628268914758</v>
      </c>
      <c r="G16" s="185">
        <v>269.15305918140382</v>
      </c>
      <c r="H16" s="186">
        <v>268.82617628799449</v>
      </c>
      <c r="I16" s="195">
        <v>6.327721637894129</v>
      </c>
      <c r="J16" s="185">
        <v>-0.1545416496613683</v>
      </c>
      <c r="K16" s="196">
        <v>6.4751013431699533</v>
      </c>
      <c r="L16" s="197">
        <v>-0.12144870075172776</v>
      </c>
    </row>
    <row r="17" spans="1:12" ht="21" customHeight="1">
      <c r="A17" s="198" t="s">
        <v>227</v>
      </c>
      <c r="B17" s="199">
        <v>6.1176945709879771</v>
      </c>
      <c r="C17" s="200">
        <v>228.63772454302949</v>
      </c>
      <c r="D17" s="200">
        <v>236.84949033951855</v>
      </c>
      <c r="E17" s="200">
        <v>235.01772077499788</v>
      </c>
      <c r="F17" s="201">
        <v>246.54350274657708</v>
      </c>
      <c r="G17" s="201">
        <v>244.05391969217635</v>
      </c>
      <c r="H17" s="202">
        <v>242.12344039223439</v>
      </c>
      <c r="I17" s="211">
        <v>2.7904389989534195</v>
      </c>
      <c r="J17" s="201">
        <v>-0.77338970073141411</v>
      </c>
      <c r="K17" s="212">
        <v>3.0234824820037289</v>
      </c>
      <c r="L17" s="213">
        <v>-0.79100524276638851</v>
      </c>
    </row>
    <row r="18" spans="1:12" ht="21" customHeight="1">
      <c r="A18" s="198" t="s">
        <v>228</v>
      </c>
      <c r="B18" s="199">
        <v>5.6836287536483852</v>
      </c>
      <c r="C18" s="200">
        <v>260.8549517355039</v>
      </c>
      <c r="D18" s="200">
        <v>289.54687456566268</v>
      </c>
      <c r="E18" s="200">
        <v>289.61368892347036</v>
      </c>
      <c r="F18" s="204">
        <v>310.46942823485045</v>
      </c>
      <c r="G18" s="204">
        <v>312.43957228833148</v>
      </c>
      <c r="H18" s="207">
        <v>312.43957228833148</v>
      </c>
      <c r="I18" s="203">
        <v>11.02480017980514</v>
      </c>
      <c r="J18" s="204">
        <v>2.3075489213255196E-2</v>
      </c>
      <c r="K18" s="205">
        <v>7.8814932573483532</v>
      </c>
      <c r="L18" s="206">
        <v>0</v>
      </c>
    </row>
    <row r="19" spans="1:12" ht="21" customHeight="1">
      <c r="A19" s="198" t="s">
        <v>229</v>
      </c>
      <c r="B19" s="199">
        <v>4.4957766210627002</v>
      </c>
      <c r="C19" s="200">
        <v>273.8241732476792</v>
      </c>
      <c r="D19" s="200">
        <v>285.77579491564899</v>
      </c>
      <c r="E19" s="200">
        <v>286.40802257027343</v>
      </c>
      <c r="F19" s="204">
        <v>298.43014010969375</v>
      </c>
      <c r="G19" s="204">
        <v>298.67409825073605</v>
      </c>
      <c r="H19" s="207">
        <v>298.90118492161196</v>
      </c>
      <c r="I19" s="203">
        <v>4.5955947472949816</v>
      </c>
      <c r="J19" s="204">
        <v>0.2212320517946722</v>
      </c>
      <c r="K19" s="205">
        <v>4.3620155047413789</v>
      </c>
      <c r="L19" s="206">
        <v>7.6031591693379141E-2</v>
      </c>
    </row>
    <row r="20" spans="1:12" ht="21" customHeight="1">
      <c r="A20" s="198" t="s">
        <v>230</v>
      </c>
      <c r="B20" s="199">
        <v>4.0656371615276576</v>
      </c>
      <c r="C20" s="200">
        <v>177.72384676405338</v>
      </c>
      <c r="D20" s="200">
        <v>189.21987769567525</v>
      </c>
      <c r="E20" s="200">
        <v>189.22529485366252</v>
      </c>
      <c r="F20" s="208">
        <v>208.59587663376516</v>
      </c>
      <c r="G20" s="208">
        <v>213.65660079266084</v>
      </c>
      <c r="H20" s="209">
        <v>214.67234626389498</v>
      </c>
      <c r="I20" s="214">
        <v>6.4715277657018504</v>
      </c>
      <c r="J20" s="208">
        <v>2.862890544719221E-3</v>
      </c>
      <c r="K20" s="215">
        <v>13.448017840274446</v>
      </c>
      <c r="L20" s="216">
        <v>0.47541029271538093</v>
      </c>
    </row>
    <row r="21" spans="1:12" s="223" customFormat="1" ht="21" customHeight="1">
      <c r="A21" s="191" t="s">
        <v>231</v>
      </c>
      <c r="B21" s="210">
        <v>30.044340897026256</v>
      </c>
      <c r="C21" s="193">
        <v>256.12550441502952</v>
      </c>
      <c r="D21" s="194">
        <v>256.81184219060754</v>
      </c>
      <c r="E21" s="194">
        <v>254.10278686758966</v>
      </c>
      <c r="F21" s="185">
        <v>252.92041090099917</v>
      </c>
      <c r="G21" s="217">
        <v>253.60056423303743</v>
      </c>
      <c r="H21" s="218">
        <v>247.44043814306298</v>
      </c>
      <c r="I21" s="219">
        <v>-0.78973687218677924</v>
      </c>
      <c r="J21" s="220">
        <v>-1.0548794401027664</v>
      </c>
      <c r="K21" s="221">
        <v>-2.6219109229991915</v>
      </c>
      <c r="L21" s="222">
        <v>-2.4290663976259168</v>
      </c>
    </row>
    <row r="22" spans="1:12" ht="21" customHeight="1">
      <c r="A22" s="198" t="s">
        <v>232</v>
      </c>
      <c r="B22" s="199">
        <v>5.3979779714474292</v>
      </c>
      <c r="C22" s="200">
        <v>557.59202833280551</v>
      </c>
      <c r="D22" s="200">
        <v>508.86090209406615</v>
      </c>
      <c r="E22" s="200">
        <v>491.72087259813566</v>
      </c>
      <c r="F22" s="201">
        <v>464.96474698406735</v>
      </c>
      <c r="G22" s="224">
        <v>464.96474698406735</v>
      </c>
      <c r="H22" s="225">
        <v>433.14304718116676</v>
      </c>
      <c r="I22" s="211">
        <v>-11.813503850050353</v>
      </c>
      <c r="J22" s="201">
        <v>-3.3683133102574345</v>
      </c>
      <c r="K22" s="212">
        <v>-11.91282060235875</v>
      </c>
      <c r="L22" s="213">
        <v>-6.8438951574947993</v>
      </c>
    </row>
    <row r="23" spans="1:12" ht="21" customHeight="1">
      <c r="A23" s="198" t="s">
        <v>233</v>
      </c>
      <c r="B23" s="199">
        <v>2.4560330063653932</v>
      </c>
      <c r="C23" s="200">
        <v>232.63415197120108</v>
      </c>
      <c r="D23" s="200">
        <v>250.91641748980203</v>
      </c>
      <c r="E23" s="200">
        <v>250.91641748980203</v>
      </c>
      <c r="F23" s="204">
        <v>252.81502692114299</v>
      </c>
      <c r="G23" s="204">
        <v>252.81502692114299</v>
      </c>
      <c r="H23" s="207">
        <v>252.81502692114299</v>
      </c>
      <c r="I23" s="203">
        <v>7.8588054951038231</v>
      </c>
      <c r="J23" s="204">
        <v>0</v>
      </c>
      <c r="K23" s="205">
        <v>0.75667006979251994</v>
      </c>
      <c r="L23" s="206">
        <v>0</v>
      </c>
    </row>
    <row r="24" spans="1:12" ht="21" customHeight="1">
      <c r="A24" s="198" t="s">
        <v>234</v>
      </c>
      <c r="B24" s="199">
        <v>6.9737148201230337</v>
      </c>
      <c r="C24" s="200">
        <v>185.8673645412247</v>
      </c>
      <c r="D24" s="200">
        <v>189.86110888505647</v>
      </c>
      <c r="E24" s="200">
        <v>190.05011237091617</v>
      </c>
      <c r="F24" s="204">
        <v>197.68833428483342</v>
      </c>
      <c r="G24" s="226">
        <v>201.93638371035686</v>
      </c>
      <c r="H24" s="227">
        <v>201.93638371035686</v>
      </c>
      <c r="I24" s="203">
        <v>2.2503938978290847</v>
      </c>
      <c r="J24" s="204">
        <v>9.9548289257128886E-2</v>
      </c>
      <c r="K24" s="205">
        <v>6.2542827210975531</v>
      </c>
      <c r="L24" s="206">
        <v>0</v>
      </c>
    </row>
    <row r="25" spans="1:12" ht="21" customHeight="1">
      <c r="A25" s="198" t="s">
        <v>235</v>
      </c>
      <c r="B25" s="199">
        <v>1.8659527269142209</v>
      </c>
      <c r="C25" s="200">
        <v>124.56528492995382</v>
      </c>
      <c r="D25" s="200">
        <v>122.67634478894402</v>
      </c>
      <c r="E25" s="200">
        <v>124.32195046688975</v>
      </c>
      <c r="F25" s="204">
        <v>124.94177859745849</v>
      </c>
      <c r="G25" s="226">
        <v>124.94177859745849</v>
      </c>
      <c r="H25" s="227">
        <v>124.94177859745849</v>
      </c>
      <c r="I25" s="203">
        <v>-0.19534693249480028</v>
      </c>
      <c r="J25" s="204">
        <v>1.3414205328475362</v>
      </c>
      <c r="K25" s="205">
        <v>0.49856692904268129</v>
      </c>
      <c r="L25" s="206">
        <v>0</v>
      </c>
    </row>
    <row r="26" spans="1:12" ht="21" customHeight="1">
      <c r="A26" s="198" t="s">
        <v>236</v>
      </c>
      <c r="B26" s="199">
        <v>2.7316416904709628</v>
      </c>
      <c r="C26" s="200">
        <v>139.41580006255947</v>
      </c>
      <c r="D26" s="200">
        <v>153.98678356295525</v>
      </c>
      <c r="E26" s="200">
        <v>153.98678356295525</v>
      </c>
      <c r="F26" s="204">
        <v>155.54758659611579</v>
      </c>
      <c r="G26" s="226">
        <v>155.54758659611579</v>
      </c>
      <c r="H26" s="227">
        <v>155.54758659611579</v>
      </c>
      <c r="I26" s="203">
        <v>10.451457793060342</v>
      </c>
      <c r="J26" s="204">
        <v>0</v>
      </c>
      <c r="K26" s="205">
        <v>1.0135954508864842</v>
      </c>
      <c r="L26" s="206">
        <v>0</v>
      </c>
    </row>
    <row r="27" spans="1:12" ht="21" customHeight="1">
      <c r="A27" s="198" t="s">
        <v>237</v>
      </c>
      <c r="B27" s="199">
        <v>3.1001290737979397</v>
      </c>
      <c r="C27" s="200">
        <v>177.03229474019602</v>
      </c>
      <c r="D27" s="200">
        <v>191.79303126267783</v>
      </c>
      <c r="E27" s="200">
        <v>191.79303126267783</v>
      </c>
      <c r="F27" s="204">
        <v>192.69064470201019</v>
      </c>
      <c r="G27" s="226">
        <v>192.69064470201019</v>
      </c>
      <c r="H27" s="227">
        <v>192.69064470201019</v>
      </c>
      <c r="I27" s="203">
        <v>8.3378778680714305</v>
      </c>
      <c r="J27" s="204">
        <v>0</v>
      </c>
      <c r="K27" s="205">
        <v>0.46801149834428202</v>
      </c>
      <c r="L27" s="206">
        <v>0</v>
      </c>
    </row>
    <row r="28" spans="1:12" ht="21" customHeight="1" thickBot="1">
      <c r="A28" s="228" t="s">
        <v>238</v>
      </c>
      <c r="B28" s="229">
        <v>7.5088916079072749</v>
      </c>
      <c r="C28" s="230">
        <v>220.14676109853937</v>
      </c>
      <c r="D28" s="230">
        <v>237.30934011966866</v>
      </c>
      <c r="E28" s="230">
        <v>238.21068909491038</v>
      </c>
      <c r="F28" s="231">
        <v>243.90852375737117</v>
      </c>
      <c r="G28" s="232">
        <v>242.68374536411028</v>
      </c>
      <c r="H28" s="233">
        <v>240.92017051227154</v>
      </c>
      <c r="I28" s="234">
        <v>8.2054025715533783</v>
      </c>
      <c r="J28" s="231">
        <v>0.37982026952127512</v>
      </c>
      <c r="K28" s="235">
        <v>1.1374306617624654</v>
      </c>
      <c r="L28" s="236">
        <v>-0.7266967341355155</v>
      </c>
    </row>
    <row r="29" spans="1:12" ht="13.5" thickTop="1"/>
    <row r="30" spans="1:12">
      <c r="A30" s="237"/>
      <c r="E30" s="168" t="s">
        <v>239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workbookViewId="0">
      <selection activeCell="P12" sqref="P12"/>
    </sheetView>
  </sheetViews>
  <sheetFormatPr defaultColWidth="12.42578125" defaultRowHeight="12.75"/>
  <cols>
    <col min="1" max="1" width="15.5703125" style="1523" customWidth="1"/>
    <col min="2" max="2" width="12.42578125" style="1523"/>
    <col min="3" max="3" width="14" style="1523" customWidth="1"/>
    <col min="4" max="7" width="12.42578125" style="1523"/>
    <col min="8" max="9" width="12.42578125" style="1523" hidden="1" customWidth="1"/>
    <col min="10" max="16384" width="12.42578125" style="1523"/>
  </cols>
  <sheetData>
    <row r="1" spans="1:16">
      <c r="A1" s="1595" t="s">
        <v>240</v>
      </c>
      <c r="B1" s="1595"/>
      <c r="C1" s="1595"/>
      <c r="D1" s="1595"/>
      <c r="E1" s="1595"/>
      <c r="F1" s="1595"/>
      <c r="G1" s="1595"/>
      <c r="H1" s="1522"/>
      <c r="I1" s="1522"/>
    </row>
    <row r="2" spans="1:16" ht="19.5" customHeight="1">
      <c r="A2" s="1596" t="s">
        <v>213</v>
      </c>
      <c r="B2" s="1596"/>
      <c r="C2" s="1596"/>
      <c r="D2" s="1596"/>
      <c r="E2" s="1596"/>
      <c r="F2" s="1596"/>
      <c r="G2" s="1596"/>
      <c r="H2" s="1596"/>
      <c r="I2" s="1596"/>
      <c r="J2" s="1524"/>
    </row>
    <row r="3" spans="1:16" ht="14.25" customHeight="1">
      <c r="A3" s="1597" t="s">
        <v>241</v>
      </c>
      <c r="B3" s="1597"/>
      <c r="C3" s="1597"/>
      <c r="D3" s="1597"/>
      <c r="E3" s="1597"/>
      <c r="F3" s="1597"/>
      <c r="G3" s="1597"/>
      <c r="H3" s="1597"/>
      <c r="I3" s="1597"/>
    </row>
    <row r="4" spans="1:16" ht="15.75" customHeight="1" thickBot="1">
      <c r="A4" s="1598" t="s">
        <v>202</v>
      </c>
      <c r="B4" s="1599"/>
      <c r="C4" s="1599"/>
      <c r="D4" s="1599"/>
      <c r="E4" s="1599"/>
      <c r="F4" s="1599"/>
      <c r="G4" s="1599"/>
      <c r="H4" s="1599"/>
      <c r="I4" s="1599"/>
    </row>
    <row r="5" spans="1:16" ht="24.95" customHeight="1" thickTop="1">
      <c r="A5" s="1600" t="s">
        <v>242</v>
      </c>
      <c r="B5" s="1602" t="s">
        <v>52</v>
      </c>
      <c r="C5" s="1602"/>
      <c r="D5" s="1603" t="s">
        <v>53</v>
      </c>
      <c r="E5" s="1602"/>
      <c r="F5" s="1604" t="s">
        <v>54</v>
      </c>
      <c r="G5" s="1605"/>
      <c r="H5" s="1525" t="s">
        <v>243</v>
      </c>
      <c r="I5" s="1526"/>
      <c r="J5" s="1527"/>
      <c r="K5" s="1527"/>
      <c r="L5" s="1527"/>
      <c r="M5" s="1527"/>
    </row>
    <row r="6" spans="1:16" ht="24.95" customHeight="1">
      <c r="A6" s="1601"/>
      <c r="B6" s="1528" t="s">
        <v>183</v>
      </c>
      <c r="C6" s="1529" t="s">
        <v>184</v>
      </c>
      <c r="D6" s="1529" t="s">
        <v>183</v>
      </c>
      <c r="E6" s="1528" t="s">
        <v>184</v>
      </c>
      <c r="F6" s="1530" t="s">
        <v>183</v>
      </c>
      <c r="G6" s="1531" t="s">
        <v>184</v>
      </c>
      <c r="H6" s="1532" t="s">
        <v>244</v>
      </c>
      <c r="I6" s="1532" t="s">
        <v>245</v>
      </c>
      <c r="J6" s="1527"/>
      <c r="K6" s="1527"/>
      <c r="L6" s="1527"/>
      <c r="M6" s="1527"/>
    </row>
    <row r="7" spans="1:16" ht="24.95" customHeight="1">
      <c r="A7" s="1533" t="s">
        <v>185</v>
      </c>
      <c r="B7" s="1534">
        <v>273.2</v>
      </c>
      <c r="C7" s="1534">
        <v>5.9</v>
      </c>
      <c r="D7" s="1534">
        <v>293.5</v>
      </c>
      <c r="E7" s="1534">
        <v>7.4304538799414388</v>
      </c>
      <c r="F7" s="1535">
        <v>309.2</v>
      </c>
      <c r="G7" s="1536">
        <v>5.4</v>
      </c>
      <c r="H7" s="1527"/>
      <c r="I7" s="1527"/>
      <c r="J7" s="1527"/>
      <c r="L7" s="1527"/>
      <c r="M7" s="1527"/>
      <c r="N7" s="1527"/>
      <c r="O7" s="1527"/>
      <c r="P7" s="1527"/>
    </row>
    <row r="8" spans="1:16" ht="24.95" customHeight="1">
      <c r="A8" s="1533" t="s">
        <v>186</v>
      </c>
      <c r="B8" s="1534">
        <v>278.8</v>
      </c>
      <c r="C8" s="1534">
        <v>7.6</v>
      </c>
      <c r="D8" s="1534">
        <v>299.2</v>
      </c>
      <c r="E8" s="1534">
        <v>7.3170731707316889</v>
      </c>
      <c r="F8" s="1535">
        <v>314.47394119992617</v>
      </c>
      <c r="G8" s="1536">
        <v>5.0980630687047039</v>
      </c>
      <c r="H8" s="1527"/>
      <c r="I8" s="1527"/>
      <c r="J8" s="1527"/>
      <c r="L8" s="1527"/>
      <c r="M8" s="1527"/>
      <c r="N8" s="1527"/>
      <c r="O8" s="1527"/>
      <c r="P8" s="1527"/>
    </row>
    <row r="9" spans="1:16" ht="24.95" customHeight="1">
      <c r="A9" s="1533" t="s">
        <v>187</v>
      </c>
      <c r="B9" s="1534">
        <v>279.7</v>
      </c>
      <c r="C9" s="1534">
        <v>7.5</v>
      </c>
      <c r="D9" s="1534">
        <v>299.8</v>
      </c>
      <c r="E9" s="1534">
        <v>7.2</v>
      </c>
      <c r="F9" s="1535">
        <v>317.6285467867761</v>
      </c>
      <c r="G9" s="1536">
        <v>5.948689241718256</v>
      </c>
      <c r="H9" s="1527"/>
      <c r="I9" s="1527"/>
      <c r="J9" s="1527"/>
      <c r="K9" s="1527"/>
      <c r="L9" s="1527"/>
      <c r="M9" s="1527"/>
      <c r="N9" s="1527"/>
      <c r="O9" s="1527"/>
      <c r="P9" s="1527"/>
    </row>
    <row r="10" spans="1:16" ht="24.95" customHeight="1">
      <c r="A10" s="1533" t="s">
        <v>188</v>
      </c>
      <c r="B10" s="1534">
        <v>281.8</v>
      </c>
      <c r="C10" s="1534">
        <v>9</v>
      </c>
      <c r="D10" s="1534">
        <v>300.8</v>
      </c>
      <c r="E10" s="1534">
        <v>6.7</v>
      </c>
      <c r="F10" s="1535">
        <v>322.12636095527012</v>
      </c>
      <c r="G10" s="1536">
        <v>7.0991447749739081</v>
      </c>
      <c r="H10" s="1527"/>
      <c r="I10" s="1527"/>
      <c r="J10" s="1527"/>
      <c r="K10" s="1527"/>
      <c r="L10" s="1527"/>
      <c r="M10" s="1527"/>
      <c r="N10" s="1527"/>
      <c r="O10" s="1527"/>
      <c r="P10" s="1527"/>
    </row>
    <row r="11" spans="1:16" ht="24.95" customHeight="1">
      <c r="A11" s="1533" t="s">
        <v>189</v>
      </c>
      <c r="B11" s="1534">
        <v>278.8</v>
      </c>
      <c r="C11" s="1534">
        <v>9.1999999999999993</v>
      </c>
      <c r="D11" s="1534">
        <v>297.2</v>
      </c>
      <c r="E11" s="1534">
        <v>6.6</v>
      </c>
      <c r="F11" s="1535">
        <v>320.65236045108622</v>
      </c>
      <c r="G11" s="1536">
        <v>7.8841183513112156</v>
      </c>
      <c r="H11" s="1527"/>
      <c r="I11" s="1527"/>
      <c r="J11" s="1527"/>
      <c r="K11" s="1527"/>
      <c r="L11" s="1527"/>
      <c r="M11" s="1527"/>
      <c r="N11" s="1527"/>
      <c r="O11" s="1527"/>
      <c r="P11" s="1527"/>
    </row>
    <row r="12" spans="1:16" ht="24.95" customHeight="1">
      <c r="A12" s="1533" t="s">
        <v>190</v>
      </c>
      <c r="B12" s="1534">
        <v>277.7</v>
      </c>
      <c r="C12" s="1534">
        <v>8.9</v>
      </c>
      <c r="D12" s="1534">
        <v>292.8</v>
      </c>
      <c r="E12" s="1534">
        <v>5.4</v>
      </c>
      <c r="F12" s="1535">
        <v>315.2</v>
      </c>
      <c r="G12" s="1536">
        <v>7.6</v>
      </c>
      <c r="H12" s="1527"/>
      <c r="I12" s="1527"/>
      <c r="J12" s="1527"/>
      <c r="K12" s="1527"/>
      <c r="L12" s="1527"/>
      <c r="M12" s="1527"/>
      <c r="N12" s="1527"/>
      <c r="O12" s="1527"/>
      <c r="P12" s="1527"/>
    </row>
    <row r="13" spans="1:16" ht="24.95" customHeight="1">
      <c r="A13" s="1533" t="s">
        <v>191</v>
      </c>
      <c r="B13" s="1534">
        <v>275.10000000000002</v>
      </c>
      <c r="C13" s="1534">
        <v>8.1</v>
      </c>
      <c r="D13" s="1534">
        <v>290.2</v>
      </c>
      <c r="E13" s="1534">
        <v>5.5</v>
      </c>
      <c r="F13" s="1535">
        <v>310.15374924533432</v>
      </c>
      <c r="G13" s="1536">
        <v>6.8786398209792026</v>
      </c>
      <c r="H13" s="1527"/>
      <c r="I13" s="1527"/>
      <c r="J13" s="1527"/>
      <c r="K13" s="1527"/>
      <c r="L13" s="1527"/>
      <c r="M13" s="1527"/>
      <c r="N13" s="1527"/>
      <c r="O13" s="1527"/>
      <c r="P13" s="1527"/>
    </row>
    <row r="14" spans="1:16" ht="24.95" customHeight="1">
      <c r="A14" s="1533" t="s">
        <v>192</v>
      </c>
      <c r="B14" s="1534">
        <v>277.89999999999998</v>
      </c>
      <c r="C14" s="1534">
        <v>8.3000000000000007</v>
      </c>
      <c r="D14" s="1534">
        <v>293.10000000000002</v>
      </c>
      <c r="E14" s="1534">
        <v>5.5</v>
      </c>
      <c r="F14" s="1535"/>
      <c r="G14" s="1536"/>
      <c r="H14" s="1527"/>
      <c r="I14" s="1527"/>
      <c r="J14" s="1527"/>
      <c r="K14" s="1527"/>
      <c r="L14" s="1527"/>
      <c r="M14" s="1527"/>
      <c r="N14" s="1527"/>
      <c r="O14" s="1527"/>
      <c r="P14" s="1527"/>
    </row>
    <row r="15" spans="1:16" ht="24.95" customHeight="1">
      <c r="A15" s="1533" t="s">
        <v>193</v>
      </c>
      <c r="B15" s="1534">
        <v>277.39999999999998</v>
      </c>
      <c r="C15" s="1534">
        <v>9</v>
      </c>
      <c r="D15" s="1534">
        <v>292</v>
      </c>
      <c r="E15" s="1534">
        <v>5.3</v>
      </c>
      <c r="F15" s="1535"/>
      <c r="G15" s="1536"/>
      <c r="K15" s="1527"/>
      <c r="L15" s="1527"/>
      <c r="M15" s="1527"/>
      <c r="N15" s="1527"/>
      <c r="O15" s="1527"/>
      <c r="P15" s="1527"/>
    </row>
    <row r="16" spans="1:16" ht="24.95" customHeight="1">
      <c r="A16" s="1533" t="s">
        <v>194</v>
      </c>
      <c r="B16" s="1534">
        <v>282.81431836721043</v>
      </c>
      <c r="C16" s="1534">
        <v>9.1</v>
      </c>
      <c r="D16" s="1534">
        <v>297.10000000000002</v>
      </c>
      <c r="E16" s="1534">
        <v>5.0999999999999996</v>
      </c>
      <c r="F16" s="1535"/>
      <c r="G16" s="1536"/>
      <c r="K16" s="1527"/>
      <c r="L16" s="1527"/>
      <c r="M16" s="1527"/>
      <c r="N16" s="1527"/>
      <c r="O16" s="1527"/>
      <c r="P16" s="1527"/>
    </row>
    <row r="17" spans="1:16" ht="24.95" customHeight="1">
      <c r="A17" s="1533" t="s">
        <v>195</v>
      </c>
      <c r="B17" s="1534">
        <v>284.2</v>
      </c>
      <c r="C17" s="1534">
        <v>9.1</v>
      </c>
      <c r="D17" s="1534">
        <v>299.5</v>
      </c>
      <c r="E17" s="1534">
        <v>5.4</v>
      </c>
      <c r="F17" s="1535"/>
      <c r="G17" s="1536"/>
      <c r="K17" s="1527"/>
      <c r="L17" s="1527"/>
      <c r="M17" s="1527"/>
      <c r="N17" s="1527"/>
      <c r="O17" s="1527"/>
      <c r="P17" s="1527"/>
    </row>
    <row r="18" spans="1:16" ht="24.95" customHeight="1">
      <c r="A18" s="1533" t="s">
        <v>196</v>
      </c>
      <c r="B18" s="1534">
        <v>288.89999999999998</v>
      </c>
      <c r="C18" s="1534">
        <v>7.8</v>
      </c>
      <c r="D18" s="1534">
        <v>304.39999999999998</v>
      </c>
      <c r="E18" s="1534">
        <v>5.4</v>
      </c>
      <c r="F18" s="1535"/>
      <c r="G18" s="1536"/>
      <c r="K18" s="1527"/>
      <c r="L18" s="1527"/>
      <c r="M18" s="1527"/>
      <c r="N18" s="1527"/>
      <c r="O18" s="1527"/>
      <c r="P18" s="1527"/>
    </row>
    <row r="19" spans="1:16" ht="24.95" customHeight="1" thickBot="1">
      <c r="A19" s="1537" t="s">
        <v>197</v>
      </c>
      <c r="B19" s="1538">
        <v>279.7</v>
      </c>
      <c r="C19" s="1538">
        <v>8.3000000000000007</v>
      </c>
      <c r="D19" s="1538">
        <v>296.60000000000002</v>
      </c>
      <c r="E19" s="1538">
        <v>6.1</v>
      </c>
      <c r="F19" s="1539"/>
      <c r="G19" s="1540"/>
    </row>
    <row r="20" spans="1:16" ht="20.100000000000001" customHeight="1" thickTop="1">
      <c r="A20" s="1541"/>
      <c r="D20" s="1527"/>
    </row>
    <row r="21" spans="1:16" ht="20.100000000000001" customHeight="1">
      <c r="A21" s="1541"/>
      <c r="G21" s="1524"/>
    </row>
    <row r="23" spans="1:16">
      <c r="A23" s="1542"/>
      <c r="B23" s="1542"/>
    </row>
    <row r="24" spans="1:16">
      <c r="A24" s="1543"/>
      <c r="B24" s="1542"/>
    </row>
    <row r="25" spans="1:16">
      <c r="A25" s="1543"/>
      <c r="B25" s="1542"/>
    </row>
    <row r="26" spans="1:16">
      <c r="A26" s="1543"/>
      <c r="B26" s="1542"/>
    </row>
    <row r="27" spans="1:16">
      <c r="A27" s="1542"/>
      <c r="B27" s="1542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0"/>
  <sheetViews>
    <sheetView workbookViewId="0">
      <selection activeCell="P12" sqref="P12"/>
    </sheetView>
  </sheetViews>
  <sheetFormatPr defaultRowHeight="24.95" customHeight="1"/>
  <cols>
    <col min="1" max="1" width="6.28515625" style="223" customWidth="1"/>
    <col min="2" max="2" width="34.28515625" style="168" bestFit="1" customWidth="1"/>
    <col min="3" max="3" width="7.140625" style="168" customWidth="1"/>
    <col min="4" max="4" width="8.5703125" style="168" customWidth="1"/>
    <col min="5" max="6" width="8.7109375" style="168" customWidth="1"/>
    <col min="7" max="7" width="8.7109375" style="168" bestFit="1" customWidth="1"/>
    <col min="8" max="8" width="8.7109375" style="168" customWidth="1"/>
    <col min="9" max="9" width="8.85546875" style="168" customWidth="1"/>
    <col min="10" max="13" width="7.140625" style="168" bestFit="1" customWidth="1"/>
    <col min="14" max="14" width="5.5703125" style="168" customWidth="1"/>
    <col min="15" max="16384" width="9.140625" style="168"/>
  </cols>
  <sheetData>
    <row r="1" spans="1:13" ht="12.75">
      <c r="A1" s="1609" t="s">
        <v>246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</row>
    <row r="2" spans="1:13" ht="15.75">
      <c r="A2" s="1584" t="s">
        <v>8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</row>
    <row r="3" spans="1:13" ht="12.75">
      <c r="A3" s="1609" t="s">
        <v>247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</row>
    <row r="4" spans="1:13" ht="12.75">
      <c r="A4" s="1609" t="s">
        <v>215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</row>
    <row r="5" spans="1:13" ht="13.5" thickBot="1">
      <c r="A5" s="1484"/>
      <c r="B5" s="1484"/>
      <c r="C5" s="1484"/>
      <c r="D5" s="1484"/>
      <c r="E5" s="1484"/>
      <c r="F5" s="1484"/>
      <c r="G5" s="1484"/>
      <c r="H5" s="1484"/>
      <c r="I5" s="1484"/>
      <c r="J5" s="1484"/>
      <c r="K5" s="1484"/>
      <c r="L5" s="1484"/>
      <c r="M5" s="1484"/>
    </row>
    <row r="6" spans="1:13" ht="13.5" thickTop="1">
      <c r="A6" s="1610" t="s">
        <v>248</v>
      </c>
      <c r="B6" s="1587" t="s">
        <v>249</v>
      </c>
      <c r="C6" s="238" t="s">
        <v>250</v>
      </c>
      <c r="D6" s="1483" t="s">
        <v>52</v>
      </c>
      <c r="E6" s="1589" t="s">
        <v>53</v>
      </c>
      <c r="F6" s="1590"/>
      <c r="G6" s="1591" t="s">
        <v>54</v>
      </c>
      <c r="H6" s="1591"/>
      <c r="I6" s="1590"/>
      <c r="J6" s="1592" t="s">
        <v>184</v>
      </c>
      <c r="K6" s="1593"/>
      <c r="L6" s="1593"/>
      <c r="M6" s="1594"/>
    </row>
    <row r="7" spans="1:13" ht="12.75">
      <c r="A7" s="1611"/>
      <c r="B7" s="1588"/>
      <c r="C7" s="179" t="s">
        <v>251</v>
      </c>
      <c r="D7" s="239" t="str">
        <f>I7</f>
        <v>Jan/Feb</v>
      </c>
      <c r="E7" s="239" t="str">
        <f>H7</f>
        <v>Dec/Jan</v>
      </c>
      <c r="F7" s="239" t="str">
        <f>I7</f>
        <v>Jan/Feb</v>
      </c>
      <c r="G7" s="239" t="s">
        <v>141</v>
      </c>
      <c r="H7" s="239" t="s">
        <v>142</v>
      </c>
      <c r="I7" s="239" t="s">
        <v>143</v>
      </c>
      <c r="J7" s="1606" t="s">
        <v>252</v>
      </c>
      <c r="K7" s="1606" t="s">
        <v>253</v>
      </c>
      <c r="L7" s="1606" t="s">
        <v>254</v>
      </c>
      <c r="M7" s="1607" t="s">
        <v>255</v>
      </c>
    </row>
    <row r="8" spans="1:13" ht="12.75">
      <c r="A8" s="1612"/>
      <c r="B8" s="175">
        <v>1</v>
      </c>
      <c r="C8" s="178">
        <v>2</v>
      </c>
      <c r="D8" s="175">
        <v>3</v>
      </c>
      <c r="E8" s="175">
        <v>4</v>
      </c>
      <c r="F8" s="175">
        <v>5</v>
      </c>
      <c r="G8" s="177">
        <v>6</v>
      </c>
      <c r="H8" s="240">
        <v>7</v>
      </c>
      <c r="I8" s="240">
        <v>8</v>
      </c>
      <c r="J8" s="1588"/>
      <c r="K8" s="1588"/>
      <c r="L8" s="1588"/>
      <c r="M8" s="1608"/>
    </row>
    <row r="9" spans="1:13" ht="24.95" customHeight="1">
      <c r="A9" s="241"/>
      <c r="B9" s="242" t="s">
        <v>150</v>
      </c>
      <c r="C9" s="243">
        <v>100</v>
      </c>
      <c r="D9" s="244">
        <v>324.5</v>
      </c>
      <c r="E9" s="244">
        <v>346.5</v>
      </c>
      <c r="F9" s="244">
        <v>346.5</v>
      </c>
      <c r="G9" s="244">
        <v>361.5</v>
      </c>
      <c r="H9" s="244">
        <v>362</v>
      </c>
      <c r="I9" s="244">
        <v>362</v>
      </c>
      <c r="J9" s="245">
        <v>6.7796610169491629</v>
      </c>
      <c r="K9" s="246">
        <v>0</v>
      </c>
      <c r="L9" s="246">
        <v>4.4733044733044665</v>
      </c>
      <c r="M9" s="247">
        <v>0</v>
      </c>
    </row>
    <row r="10" spans="1:13" ht="24.95" customHeight="1">
      <c r="A10" s="248">
        <v>1</v>
      </c>
      <c r="B10" s="249" t="s">
        <v>256</v>
      </c>
      <c r="C10" s="250">
        <v>26.97</v>
      </c>
      <c r="D10" s="251">
        <v>236.8</v>
      </c>
      <c r="E10" s="251">
        <v>254.7</v>
      </c>
      <c r="F10" s="251">
        <v>254.7</v>
      </c>
      <c r="G10" s="251">
        <v>256.7</v>
      </c>
      <c r="H10" s="251">
        <v>256.7</v>
      </c>
      <c r="I10" s="251">
        <v>256.7</v>
      </c>
      <c r="J10" s="252">
        <v>7.5591216216215997</v>
      </c>
      <c r="K10" s="252">
        <v>0</v>
      </c>
      <c r="L10" s="252">
        <v>0.78523753435413823</v>
      </c>
      <c r="M10" s="253">
        <v>0</v>
      </c>
    </row>
    <row r="11" spans="1:13" ht="24.95" customHeight="1">
      <c r="A11" s="254"/>
      <c r="B11" s="255" t="s">
        <v>257</v>
      </c>
      <c r="C11" s="256"/>
      <c r="D11" s="257">
        <v>217</v>
      </c>
      <c r="E11" s="257">
        <v>234.2</v>
      </c>
      <c r="F11" s="257">
        <v>234.2</v>
      </c>
      <c r="G11" s="257">
        <v>236.5</v>
      </c>
      <c r="H11" s="257">
        <v>236.5</v>
      </c>
      <c r="I11" s="257">
        <v>236.5</v>
      </c>
      <c r="J11" s="258">
        <v>7.9262672811059929</v>
      </c>
      <c r="K11" s="258">
        <v>0</v>
      </c>
      <c r="L11" s="258">
        <v>0.98206660973528415</v>
      </c>
      <c r="M11" s="259">
        <v>0</v>
      </c>
    </row>
    <row r="12" spans="1:13" ht="27.75" customHeight="1">
      <c r="A12" s="254"/>
      <c r="B12" s="255" t="s">
        <v>258</v>
      </c>
      <c r="C12" s="256">
        <v>17.170000000000002</v>
      </c>
      <c r="D12" s="257">
        <v>248.2</v>
      </c>
      <c r="E12" s="257">
        <v>266.3</v>
      </c>
      <c r="F12" s="257">
        <v>266.3</v>
      </c>
      <c r="G12" s="257">
        <v>268.2</v>
      </c>
      <c r="H12" s="257">
        <v>268.2</v>
      </c>
      <c r="I12" s="257">
        <v>268.2</v>
      </c>
      <c r="J12" s="258">
        <v>7.2925060435132991</v>
      </c>
      <c r="K12" s="258">
        <v>0</v>
      </c>
      <c r="L12" s="258">
        <v>0.71348103642507965</v>
      </c>
      <c r="M12" s="259">
        <v>0</v>
      </c>
    </row>
    <row r="13" spans="1:13" ht="18.75" customHeight="1">
      <c r="A13" s="248">
        <v>1.1000000000000001</v>
      </c>
      <c r="B13" s="249" t="s">
        <v>259</v>
      </c>
      <c r="C13" s="260">
        <v>2.82</v>
      </c>
      <c r="D13" s="251">
        <v>310.60000000000002</v>
      </c>
      <c r="E13" s="251">
        <v>340.7</v>
      </c>
      <c r="F13" s="251">
        <v>340.7</v>
      </c>
      <c r="G13" s="251">
        <v>340.7</v>
      </c>
      <c r="H13" s="251">
        <v>340.7</v>
      </c>
      <c r="I13" s="251">
        <v>340.7</v>
      </c>
      <c r="J13" s="252">
        <v>9.6909207984545986</v>
      </c>
      <c r="K13" s="252">
        <v>0</v>
      </c>
      <c r="L13" s="252">
        <v>0</v>
      </c>
      <c r="M13" s="253">
        <v>0</v>
      </c>
    </row>
    <row r="14" spans="1:13" ht="24.95" customHeight="1">
      <c r="A14" s="248"/>
      <c r="B14" s="255" t="s">
        <v>257</v>
      </c>
      <c r="C14" s="261">
        <v>0.31</v>
      </c>
      <c r="D14" s="257">
        <v>262.2</v>
      </c>
      <c r="E14" s="257">
        <v>281.39999999999998</v>
      </c>
      <c r="F14" s="257">
        <v>281.39999999999998</v>
      </c>
      <c r="G14" s="257">
        <v>281.39999999999998</v>
      </c>
      <c r="H14" s="257">
        <v>281.39999999999998</v>
      </c>
      <c r="I14" s="257">
        <v>281.39999999999998</v>
      </c>
      <c r="J14" s="258">
        <v>7.3226544622425678</v>
      </c>
      <c r="K14" s="258">
        <v>0</v>
      </c>
      <c r="L14" s="258">
        <v>0</v>
      </c>
      <c r="M14" s="259">
        <v>0</v>
      </c>
    </row>
    <row r="15" spans="1:13" ht="24.95" customHeight="1">
      <c r="A15" s="248"/>
      <c r="B15" s="255" t="s">
        <v>258</v>
      </c>
      <c r="C15" s="261">
        <v>2.5099999999999998</v>
      </c>
      <c r="D15" s="257">
        <v>316.5</v>
      </c>
      <c r="E15" s="257">
        <v>347.9</v>
      </c>
      <c r="F15" s="257">
        <v>347.9</v>
      </c>
      <c r="G15" s="257">
        <v>347.9</v>
      </c>
      <c r="H15" s="257">
        <v>347.9</v>
      </c>
      <c r="I15" s="257">
        <v>347.9</v>
      </c>
      <c r="J15" s="258">
        <v>9.9210110584517963</v>
      </c>
      <c r="K15" s="258">
        <v>0</v>
      </c>
      <c r="L15" s="258">
        <v>0</v>
      </c>
      <c r="M15" s="259">
        <v>0</v>
      </c>
    </row>
    <row r="16" spans="1:13" ht="24.95" customHeight="1">
      <c r="A16" s="248">
        <v>1.2</v>
      </c>
      <c r="B16" s="249" t="s">
        <v>260</v>
      </c>
      <c r="C16" s="260">
        <v>1.1399999999999999</v>
      </c>
      <c r="D16" s="251">
        <v>268</v>
      </c>
      <c r="E16" s="251">
        <v>288.10000000000002</v>
      </c>
      <c r="F16" s="251">
        <v>288.10000000000002</v>
      </c>
      <c r="G16" s="251">
        <v>290.10000000000002</v>
      </c>
      <c r="H16" s="251">
        <v>290.10000000000002</v>
      </c>
      <c r="I16" s="251">
        <v>290.10000000000002</v>
      </c>
      <c r="J16" s="252">
        <v>7.5000000000000142</v>
      </c>
      <c r="K16" s="252">
        <v>0</v>
      </c>
      <c r="L16" s="252">
        <v>0.69420340159666694</v>
      </c>
      <c r="M16" s="253">
        <v>0</v>
      </c>
    </row>
    <row r="17" spans="1:15" ht="24.95" customHeight="1">
      <c r="A17" s="248"/>
      <c r="B17" s="255" t="s">
        <v>257</v>
      </c>
      <c r="C17" s="261">
        <v>0.19</v>
      </c>
      <c r="D17" s="257">
        <v>216.8</v>
      </c>
      <c r="E17" s="257">
        <v>231.4</v>
      </c>
      <c r="F17" s="257">
        <v>231.4</v>
      </c>
      <c r="G17" s="257">
        <v>233</v>
      </c>
      <c r="H17" s="257">
        <v>233</v>
      </c>
      <c r="I17" s="257">
        <v>233</v>
      </c>
      <c r="J17" s="258">
        <v>6.73431734317343</v>
      </c>
      <c r="K17" s="258">
        <v>0</v>
      </c>
      <c r="L17" s="258">
        <v>0.69144338807261363</v>
      </c>
      <c r="M17" s="259">
        <v>0</v>
      </c>
    </row>
    <row r="18" spans="1:15" ht="24.95" customHeight="1">
      <c r="A18" s="248"/>
      <c r="B18" s="255" t="s">
        <v>258</v>
      </c>
      <c r="C18" s="261">
        <v>0.95</v>
      </c>
      <c r="D18" s="257">
        <v>278.2</v>
      </c>
      <c r="E18" s="257">
        <v>299.39999999999998</v>
      </c>
      <c r="F18" s="257">
        <v>299.39999999999998</v>
      </c>
      <c r="G18" s="257">
        <v>301.60000000000002</v>
      </c>
      <c r="H18" s="257">
        <v>301.60000000000002</v>
      </c>
      <c r="I18" s="257">
        <v>301.60000000000002</v>
      </c>
      <c r="J18" s="258">
        <v>7.6204169662113657</v>
      </c>
      <c r="K18" s="258">
        <v>0</v>
      </c>
      <c r="L18" s="258">
        <v>0.7348029392117752</v>
      </c>
      <c r="M18" s="259">
        <v>0</v>
      </c>
    </row>
    <row r="19" spans="1:15" ht="24.95" customHeight="1">
      <c r="A19" s="248">
        <v>1.3</v>
      </c>
      <c r="B19" s="249" t="s">
        <v>261</v>
      </c>
      <c r="C19" s="260">
        <v>0.55000000000000004</v>
      </c>
      <c r="D19" s="251">
        <v>429.1</v>
      </c>
      <c r="E19" s="251">
        <v>447.5</v>
      </c>
      <c r="F19" s="251">
        <v>447.5</v>
      </c>
      <c r="G19" s="251">
        <v>457.7</v>
      </c>
      <c r="H19" s="251">
        <v>457.7</v>
      </c>
      <c r="I19" s="251">
        <v>457.7</v>
      </c>
      <c r="J19" s="252">
        <v>4.2880447448147265</v>
      </c>
      <c r="K19" s="252">
        <v>0</v>
      </c>
      <c r="L19" s="252">
        <v>2.2793296089385535</v>
      </c>
      <c r="M19" s="253">
        <v>0</v>
      </c>
    </row>
    <row r="20" spans="1:15" ht="24.95" customHeight="1">
      <c r="A20" s="248"/>
      <c r="B20" s="255" t="s">
        <v>257</v>
      </c>
      <c r="C20" s="261">
        <v>0.1</v>
      </c>
      <c r="D20" s="257">
        <v>331</v>
      </c>
      <c r="E20" s="257">
        <v>341.8</v>
      </c>
      <c r="F20" s="257">
        <v>341.8</v>
      </c>
      <c r="G20" s="257">
        <v>352.3</v>
      </c>
      <c r="H20" s="257">
        <v>352.3</v>
      </c>
      <c r="I20" s="257">
        <v>352.3</v>
      </c>
      <c r="J20" s="258">
        <v>3.2628398791540718</v>
      </c>
      <c r="K20" s="258">
        <v>0</v>
      </c>
      <c r="L20" s="258">
        <v>3.0719719133996506</v>
      </c>
      <c r="M20" s="259">
        <v>0</v>
      </c>
    </row>
    <row r="21" spans="1:15" ht="24.95" customHeight="1">
      <c r="A21" s="248"/>
      <c r="B21" s="255" t="s">
        <v>258</v>
      </c>
      <c r="C21" s="261">
        <v>0.45</v>
      </c>
      <c r="D21" s="257">
        <v>451.6</v>
      </c>
      <c r="E21" s="257">
        <v>471.7</v>
      </c>
      <c r="F21" s="257">
        <v>471.7</v>
      </c>
      <c r="G21" s="257">
        <v>481.8</v>
      </c>
      <c r="H21" s="257">
        <v>481.8</v>
      </c>
      <c r="I21" s="257">
        <v>481.8</v>
      </c>
      <c r="J21" s="258">
        <v>4.4508414526129201</v>
      </c>
      <c r="K21" s="258">
        <v>0</v>
      </c>
      <c r="L21" s="258">
        <v>2.141191435234262</v>
      </c>
      <c r="M21" s="259">
        <v>0</v>
      </c>
    </row>
    <row r="22" spans="1:15" ht="24.95" customHeight="1">
      <c r="A22" s="248">
        <v>1.4</v>
      </c>
      <c r="B22" s="249" t="s">
        <v>262</v>
      </c>
      <c r="C22" s="260">
        <v>4.01</v>
      </c>
      <c r="D22" s="251">
        <v>306.5</v>
      </c>
      <c r="E22" s="251">
        <v>332.4</v>
      </c>
      <c r="F22" s="251">
        <v>332.4</v>
      </c>
      <c r="G22" s="251">
        <v>332.4</v>
      </c>
      <c r="H22" s="251">
        <v>332.4</v>
      </c>
      <c r="I22" s="251">
        <v>332.4</v>
      </c>
      <c r="J22" s="252">
        <v>8.4502446982055517</v>
      </c>
      <c r="K22" s="252">
        <v>0</v>
      </c>
      <c r="L22" s="252">
        <v>0</v>
      </c>
      <c r="M22" s="253">
        <v>0</v>
      </c>
    </row>
    <row r="23" spans="1:15" ht="24.95" customHeight="1">
      <c r="A23" s="248"/>
      <c r="B23" s="255" t="s">
        <v>257</v>
      </c>
      <c r="C23" s="261">
        <v>0.17</v>
      </c>
      <c r="D23" s="257">
        <v>237.4</v>
      </c>
      <c r="E23" s="257">
        <v>259.3</v>
      </c>
      <c r="F23" s="257">
        <v>259.3</v>
      </c>
      <c r="G23" s="257">
        <v>259.3</v>
      </c>
      <c r="H23" s="257">
        <v>259.3</v>
      </c>
      <c r="I23" s="257">
        <v>259.3</v>
      </c>
      <c r="J23" s="258">
        <v>9.2249368155012661</v>
      </c>
      <c r="K23" s="258">
        <v>0</v>
      </c>
      <c r="L23" s="258">
        <v>0</v>
      </c>
      <c r="M23" s="259">
        <v>0</v>
      </c>
    </row>
    <row r="24" spans="1:15" ht="24.95" customHeight="1">
      <c r="A24" s="248"/>
      <c r="B24" s="255" t="s">
        <v>258</v>
      </c>
      <c r="C24" s="261">
        <v>3.84</v>
      </c>
      <c r="D24" s="257">
        <v>309.60000000000002</v>
      </c>
      <c r="E24" s="257">
        <v>335.7</v>
      </c>
      <c r="F24" s="257">
        <v>335.7</v>
      </c>
      <c r="G24" s="257">
        <v>335.7</v>
      </c>
      <c r="H24" s="257">
        <v>335.7</v>
      </c>
      <c r="I24" s="257">
        <v>335.7</v>
      </c>
      <c r="J24" s="258">
        <v>8.4302325581395223</v>
      </c>
      <c r="K24" s="258">
        <v>0</v>
      </c>
      <c r="L24" s="258">
        <v>0</v>
      </c>
      <c r="M24" s="259">
        <v>0</v>
      </c>
    </row>
    <row r="25" spans="1:15" s="223" customFormat="1" ht="24.95" customHeight="1">
      <c r="A25" s="248">
        <v>1.5</v>
      </c>
      <c r="B25" s="249" t="s">
        <v>173</v>
      </c>
      <c r="C25" s="260">
        <v>10.55</v>
      </c>
      <c r="D25" s="251">
        <v>271.2</v>
      </c>
      <c r="E25" s="251">
        <v>295.8</v>
      </c>
      <c r="F25" s="251">
        <v>295.8</v>
      </c>
      <c r="G25" s="251">
        <v>300.2</v>
      </c>
      <c r="H25" s="251">
        <v>300.2</v>
      </c>
      <c r="I25" s="251">
        <v>300.2</v>
      </c>
      <c r="J25" s="252">
        <v>9.0707964601770072</v>
      </c>
      <c r="K25" s="252">
        <v>0</v>
      </c>
      <c r="L25" s="252">
        <v>1.4874915483434705</v>
      </c>
      <c r="M25" s="253">
        <v>0</v>
      </c>
    </row>
    <row r="26" spans="1:15" ht="24.95" customHeight="1">
      <c r="A26" s="248"/>
      <c r="B26" s="255" t="s">
        <v>257</v>
      </c>
      <c r="C26" s="261">
        <v>6.8</v>
      </c>
      <c r="D26" s="257">
        <v>246.1</v>
      </c>
      <c r="E26" s="257">
        <v>268.89999999999998</v>
      </c>
      <c r="F26" s="257">
        <v>268.89999999999998</v>
      </c>
      <c r="G26" s="257">
        <v>272.10000000000002</v>
      </c>
      <c r="H26" s="257">
        <v>272.10000000000002</v>
      </c>
      <c r="I26" s="257">
        <v>272.10000000000002</v>
      </c>
      <c r="J26" s="258">
        <v>9.2645266151970702</v>
      </c>
      <c r="K26" s="258">
        <v>0</v>
      </c>
      <c r="L26" s="258">
        <v>1.1900334696913575</v>
      </c>
      <c r="M26" s="259">
        <v>0</v>
      </c>
    </row>
    <row r="27" spans="1:15" ht="24.95" customHeight="1">
      <c r="A27" s="248"/>
      <c r="B27" s="255" t="s">
        <v>258</v>
      </c>
      <c r="C27" s="261">
        <v>3.75</v>
      </c>
      <c r="D27" s="257">
        <v>316.89999999999998</v>
      </c>
      <c r="E27" s="257">
        <v>344.6</v>
      </c>
      <c r="F27" s="257">
        <v>344.6</v>
      </c>
      <c r="G27" s="257">
        <v>351.2</v>
      </c>
      <c r="H27" s="257">
        <v>351.2</v>
      </c>
      <c r="I27" s="257">
        <v>351.2</v>
      </c>
      <c r="J27" s="258">
        <v>8.7409277374566301</v>
      </c>
      <c r="K27" s="258">
        <v>0</v>
      </c>
      <c r="L27" s="258">
        <v>1.9152640742890128</v>
      </c>
      <c r="M27" s="259">
        <v>0</v>
      </c>
      <c r="O27" s="262"/>
    </row>
    <row r="28" spans="1:15" s="223" customFormat="1" ht="24.95" customHeight="1">
      <c r="A28" s="248">
        <v>1.6</v>
      </c>
      <c r="B28" s="249" t="s">
        <v>263</v>
      </c>
      <c r="C28" s="260">
        <v>7.9</v>
      </c>
      <c r="D28" s="251">
        <v>111.3</v>
      </c>
      <c r="E28" s="251">
        <v>111.3</v>
      </c>
      <c r="F28" s="251">
        <v>111.3</v>
      </c>
      <c r="G28" s="251">
        <v>111.3</v>
      </c>
      <c r="H28" s="251">
        <v>111.3</v>
      </c>
      <c r="I28" s="251">
        <v>111.3</v>
      </c>
      <c r="J28" s="252">
        <v>0</v>
      </c>
      <c r="K28" s="252">
        <v>0</v>
      </c>
      <c r="L28" s="252">
        <v>0</v>
      </c>
      <c r="M28" s="253">
        <v>0</v>
      </c>
    </row>
    <row r="29" spans="1:15" ht="24.95" customHeight="1">
      <c r="A29" s="248"/>
      <c r="B29" s="255" t="s">
        <v>257</v>
      </c>
      <c r="C29" s="261">
        <v>2.2400000000000002</v>
      </c>
      <c r="D29" s="257">
        <v>115.3</v>
      </c>
      <c r="E29" s="257">
        <v>115.3</v>
      </c>
      <c r="F29" s="257">
        <v>115.3</v>
      </c>
      <c r="G29" s="257">
        <v>115.3</v>
      </c>
      <c r="H29" s="257">
        <v>115.3</v>
      </c>
      <c r="I29" s="257">
        <v>115.3</v>
      </c>
      <c r="J29" s="258">
        <v>0</v>
      </c>
      <c r="K29" s="258">
        <v>0</v>
      </c>
      <c r="L29" s="258">
        <v>0</v>
      </c>
      <c r="M29" s="259">
        <v>0</v>
      </c>
    </row>
    <row r="30" spans="1:15" ht="24.95" customHeight="1">
      <c r="A30" s="248"/>
      <c r="B30" s="255" t="s">
        <v>258</v>
      </c>
      <c r="C30" s="261">
        <v>5.66</v>
      </c>
      <c r="D30" s="257">
        <v>109.7</v>
      </c>
      <c r="E30" s="257">
        <v>109.7</v>
      </c>
      <c r="F30" s="257">
        <v>109.7</v>
      </c>
      <c r="G30" s="257">
        <v>109.7</v>
      </c>
      <c r="H30" s="257">
        <v>109.7</v>
      </c>
      <c r="I30" s="257">
        <v>109.7</v>
      </c>
      <c r="J30" s="258">
        <v>0</v>
      </c>
      <c r="K30" s="258">
        <v>0</v>
      </c>
      <c r="L30" s="258">
        <v>0</v>
      </c>
      <c r="M30" s="259">
        <v>0</v>
      </c>
    </row>
    <row r="31" spans="1:15" s="223" customFormat="1" ht="18.75" customHeight="1">
      <c r="A31" s="248">
        <v>2</v>
      </c>
      <c r="B31" s="249" t="s">
        <v>264</v>
      </c>
      <c r="C31" s="260">
        <v>73.03</v>
      </c>
      <c r="D31" s="251">
        <v>356.9</v>
      </c>
      <c r="E31" s="251">
        <v>380.4</v>
      </c>
      <c r="F31" s="251">
        <v>380.4</v>
      </c>
      <c r="G31" s="251">
        <v>400.2</v>
      </c>
      <c r="H31" s="251">
        <v>400.9</v>
      </c>
      <c r="I31" s="251">
        <v>400.9</v>
      </c>
      <c r="J31" s="263">
        <v>6.5844774446623688</v>
      </c>
      <c r="K31" s="263">
        <v>0</v>
      </c>
      <c r="L31" s="263">
        <v>5.3890641430073742</v>
      </c>
      <c r="M31" s="264">
        <v>0</v>
      </c>
    </row>
    <row r="32" spans="1:15" ht="18" customHeight="1">
      <c r="A32" s="248">
        <v>2.1</v>
      </c>
      <c r="B32" s="249" t="s">
        <v>265</v>
      </c>
      <c r="C32" s="260">
        <v>39.49</v>
      </c>
      <c r="D32" s="251">
        <v>400.1</v>
      </c>
      <c r="E32" s="251">
        <v>431.8</v>
      </c>
      <c r="F32" s="251">
        <v>431.8</v>
      </c>
      <c r="G32" s="251">
        <v>456.1</v>
      </c>
      <c r="H32" s="251">
        <v>456.1</v>
      </c>
      <c r="I32" s="251">
        <v>456.1</v>
      </c>
      <c r="J32" s="252">
        <v>7.9230192451886978</v>
      </c>
      <c r="K32" s="252">
        <v>0</v>
      </c>
      <c r="L32" s="252">
        <v>5.6276053728578006</v>
      </c>
      <c r="M32" s="265">
        <v>0</v>
      </c>
    </row>
    <row r="33" spans="1:13" ht="24.95" customHeight="1">
      <c r="A33" s="248"/>
      <c r="B33" s="255" t="s">
        <v>266</v>
      </c>
      <c r="C33" s="256">
        <v>20.49</v>
      </c>
      <c r="D33" s="257">
        <v>384.4</v>
      </c>
      <c r="E33" s="257">
        <v>430.5</v>
      </c>
      <c r="F33" s="257">
        <v>430.5</v>
      </c>
      <c r="G33" s="257">
        <v>449.4</v>
      </c>
      <c r="H33" s="257">
        <v>449.4</v>
      </c>
      <c r="I33" s="257">
        <v>449.4</v>
      </c>
      <c r="J33" s="258">
        <v>11.992715920915714</v>
      </c>
      <c r="K33" s="258">
        <v>0</v>
      </c>
      <c r="L33" s="258">
        <v>4.3902439024390247</v>
      </c>
      <c r="M33" s="259">
        <v>0</v>
      </c>
    </row>
    <row r="34" spans="1:13" ht="24.95" customHeight="1">
      <c r="A34" s="248"/>
      <c r="B34" s="255" t="s">
        <v>267</v>
      </c>
      <c r="C34" s="256">
        <v>19</v>
      </c>
      <c r="D34" s="257">
        <v>417</v>
      </c>
      <c r="E34" s="257">
        <v>433.3</v>
      </c>
      <c r="F34" s="257">
        <v>433.3</v>
      </c>
      <c r="G34" s="257">
        <v>463.4</v>
      </c>
      <c r="H34" s="257">
        <v>463.4</v>
      </c>
      <c r="I34" s="257">
        <v>463.4</v>
      </c>
      <c r="J34" s="258">
        <v>3.9088729016786488</v>
      </c>
      <c r="K34" s="258">
        <v>0</v>
      </c>
      <c r="L34" s="258">
        <v>6.9466882067851259</v>
      </c>
      <c r="M34" s="259">
        <v>0</v>
      </c>
    </row>
    <row r="35" spans="1:13" ht="24.95" customHeight="1">
      <c r="A35" s="248">
        <v>2.2000000000000002</v>
      </c>
      <c r="B35" s="249" t="s">
        <v>268</v>
      </c>
      <c r="C35" s="260">
        <v>25.25</v>
      </c>
      <c r="D35" s="251">
        <v>309.8</v>
      </c>
      <c r="E35" s="251">
        <v>318.2</v>
      </c>
      <c r="F35" s="251">
        <v>318.2</v>
      </c>
      <c r="G35" s="251">
        <v>327.7</v>
      </c>
      <c r="H35" s="251">
        <v>329.6</v>
      </c>
      <c r="I35" s="251">
        <v>329.6</v>
      </c>
      <c r="J35" s="252">
        <v>2.7114267269205925</v>
      </c>
      <c r="K35" s="252">
        <v>0</v>
      </c>
      <c r="L35" s="252">
        <v>3.5826524198617307</v>
      </c>
      <c r="M35" s="253">
        <v>0</v>
      </c>
    </row>
    <row r="36" spans="1:13" ht="24.95" customHeight="1">
      <c r="A36" s="248"/>
      <c r="B36" s="255" t="s">
        <v>269</v>
      </c>
      <c r="C36" s="256">
        <v>6.31</v>
      </c>
      <c r="D36" s="257">
        <v>289</v>
      </c>
      <c r="E36" s="257">
        <v>301.89999999999998</v>
      </c>
      <c r="F36" s="257">
        <v>301.89999999999998</v>
      </c>
      <c r="G36" s="257">
        <v>320.60000000000002</v>
      </c>
      <c r="H36" s="257">
        <v>321.7</v>
      </c>
      <c r="I36" s="257">
        <v>321.7</v>
      </c>
      <c r="J36" s="258">
        <v>4.4636678200691904</v>
      </c>
      <c r="K36" s="258">
        <v>0</v>
      </c>
      <c r="L36" s="258">
        <v>6.5584630672408224</v>
      </c>
      <c r="M36" s="259">
        <v>0</v>
      </c>
    </row>
    <row r="37" spans="1:13" ht="24.95" customHeight="1">
      <c r="A37" s="248"/>
      <c r="B37" s="255" t="s">
        <v>270</v>
      </c>
      <c r="C37" s="256">
        <v>6.31</v>
      </c>
      <c r="D37" s="257">
        <v>306.8</v>
      </c>
      <c r="E37" s="257">
        <v>314.5</v>
      </c>
      <c r="F37" s="257">
        <v>314.5</v>
      </c>
      <c r="G37" s="257">
        <v>326.5</v>
      </c>
      <c r="H37" s="257">
        <v>326.89999999999998</v>
      </c>
      <c r="I37" s="257">
        <v>326.89999999999998</v>
      </c>
      <c r="J37" s="258">
        <v>2.5097783572359873</v>
      </c>
      <c r="K37" s="258">
        <v>0</v>
      </c>
      <c r="L37" s="258">
        <v>3.9427662957074716</v>
      </c>
      <c r="M37" s="259">
        <v>0</v>
      </c>
    </row>
    <row r="38" spans="1:13" ht="24.95" customHeight="1">
      <c r="A38" s="248"/>
      <c r="B38" s="255" t="s">
        <v>271</v>
      </c>
      <c r="C38" s="256">
        <v>6.31</v>
      </c>
      <c r="D38" s="257">
        <v>307</v>
      </c>
      <c r="E38" s="257">
        <v>315.89999999999998</v>
      </c>
      <c r="F38" s="257">
        <v>315.89999999999998</v>
      </c>
      <c r="G38" s="257">
        <v>322.10000000000002</v>
      </c>
      <c r="H38" s="257">
        <v>322.10000000000002</v>
      </c>
      <c r="I38" s="257">
        <v>322.10000000000002</v>
      </c>
      <c r="J38" s="258">
        <v>2.8990228013029196</v>
      </c>
      <c r="K38" s="258">
        <v>0</v>
      </c>
      <c r="L38" s="258">
        <v>1.9626464070908725</v>
      </c>
      <c r="M38" s="259">
        <v>0</v>
      </c>
    </row>
    <row r="39" spans="1:13" ht="24.95" customHeight="1">
      <c r="A39" s="248"/>
      <c r="B39" s="255" t="s">
        <v>272</v>
      </c>
      <c r="C39" s="256">
        <v>6.32</v>
      </c>
      <c r="D39" s="257">
        <v>336.2</v>
      </c>
      <c r="E39" s="257">
        <v>340.4</v>
      </c>
      <c r="F39" s="257">
        <v>340.4</v>
      </c>
      <c r="G39" s="257">
        <v>341.7</v>
      </c>
      <c r="H39" s="257">
        <v>347.5</v>
      </c>
      <c r="I39" s="257">
        <v>347.5</v>
      </c>
      <c r="J39" s="258">
        <v>1.2492563950029734</v>
      </c>
      <c r="K39" s="258">
        <v>0</v>
      </c>
      <c r="L39" s="258">
        <v>2.0857814336075364</v>
      </c>
      <c r="M39" s="259">
        <v>0</v>
      </c>
    </row>
    <row r="40" spans="1:13" ht="24.95" customHeight="1">
      <c r="A40" s="248">
        <v>2.2999999999999998</v>
      </c>
      <c r="B40" s="249" t="s">
        <v>273</v>
      </c>
      <c r="C40" s="260">
        <v>8.2899999999999991</v>
      </c>
      <c r="D40" s="251">
        <v>294.5</v>
      </c>
      <c r="E40" s="251">
        <v>325</v>
      </c>
      <c r="F40" s="251">
        <v>325</v>
      </c>
      <c r="G40" s="251">
        <v>354.4</v>
      </c>
      <c r="H40" s="251">
        <v>355.2</v>
      </c>
      <c r="I40" s="251">
        <v>355.3</v>
      </c>
      <c r="J40" s="252">
        <v>10.356536502546689</v>
      </c>
      <c r="K40" s="252">
        <v>0</v>
      </c>
      <c r="L40" s="252">
        <v>9.3230769230769255</v>
      </c>
      <c r="M40" s="265">
        <v>2.8153153153169796E-2</v>
      </c>
    </row>
    <row r="41" spans="1:13" s="223" customFormat="1" ht="24.95" customHeight="1">
      <c r="A41" s="266"/>
      <c r="B41" s="249" t="s">
        <v>274</v>
      </c>
      <c r="C41" s="260">
        <v>2.76</v>
      </c>
      <c r="D41" s="251">
        <v>272.7</v>
      </c>
      <c r="E41" s="251">
        <v>302.8</v>
      </c>
      <c r="F41" s="251">
        <v>302.8</v>
      </c>
      <c r="G41" s="251">
        <v>331.5</v>
      </c>
      <c r="H41" s="251">
        <v>331.5</v>
      </c>
      <c r="I41" s="251">
        <v>331.5</v>
      </c>
      <c r="J41" s="252">
        <v>11.03777044371104</v>
      </c>
      <c r="K41" s="252">
        <v>0</v>
      </c>
      <c r="L41" s="252">
        <v>9.4782034346102932</v>
      </c>
      <c r="M41" s="253">
        <v>0</v>
      </c>
    </row>
    <row r="42" spans="1:13" ht="24.95" customHeight="1">
      <c r="A42" s="266"/>
      <c r="B42" s="255" t="s">
        <v>270</v>
      </c>
      <c r="C42" s="256">
        <v>1.38</v>
      </c>
      <c r="D42" s="257">
        <v>263.10000000000002</v>
      </c>
      <c r="E42" s="257">
        <v>293.7</v>
      </c>
      <c r="F42" s="257">
        <v>293.7</v>
      </c>
      <c r="G42" s="257">
        <v>318.5</v>
      </c>
      <c r="H42" s="257">
        <v>318.5</v>
      </c>
      <c r="I42" s="257">
        <v>318.5</v>
      </c>
      <c r="J42" s="258">
        <v>11.630558722919034</v>
      </c>
      <c r="K42" s="258">
        <v>0</v>
      </c>
      <c r="L42" s="258">
        <v>8.4439904664623811</v>
      </c>
      <c r="M42" s="259">
        <v>0</v>
      </c>
    </row>
    <row r="43" spans="1:13" ht="24.95" customHeight="1">
      <c r="A43" s="267"/>
      <c r="B43" s="255" t="s">
        <v>272</v>
      </c>
      <c r="C43" s="256">
        <v>1.38</v>
      </c>
      <c r="D43" s="257">
        <v>282.3</v>
      </c>
      <c r="E43" s="257">
        <v>311.89999999999998</v>
      </c>
      <c r="F43" s="257">
        <v>311.89999999999998</v>
      </c>
      <c r="G43" s="257">
        <v>344.5</v>
      </c>
      <c r="H43" s="257">
        <v>344.5</v>
      </c>
      <c r="I43" s="257">
        <v>344.5</v>
      </c>
      <c r="J43" s="258">
        <v>10.485299326957119</v>
      </c>
      <c r="K43" s="258">
        <v>0</v>
      </c>
      <c r="L43" s="258">
        <v>10.452067970503379</v>
      </c>
      <c r="M43" s="259">
        <v>0</v>
      </c>
    </row>
    <row r="44" spans="1:13" ht="24.95" customHeight="1">
      <c r="A44" s="266"/>
      <c r="B44" s="249" t="s">
        <v>275</v>
      </c>
      <c r="C44" s="260">
        <v>2.76</v>
      </c>
      <c r="D44" s="251">
        <v>257.10000000000002</v>
      </c>
      <c r="E44" s="251">
        <v>285.89999999999998</v>
      </c>
      <c r="F44" s="251">
        <v>285.89999999999998</v>
      </c>
      <c r="G44" s="251">
        <v>314.60000000000002</v>
      </c>
      <c r="H44" s="251">
        <v>317.10000000000002</v>
      </c>
      <c r="I44" s="251">
        <v>317.10000000000002</v>
      </c>
      <c r="J44" s="252">
        <v>11.20186697782961</v>
      </c>
      <c r="K44" s="252">
        <v>0</v>
      </c>
      <c r="L44" s="252">
        <v>10.912906610703061</v>
      </c>
      <c r="M44" s="253">
        <v>0</v>
      </c>
    </row>
    <row r="45" spans="1:13" ht="24.95" customHeight="1">
      <c r="A45" s="266"/>
      <c r="B45" s="255" t="s">
        <v>270</v>
      </c>
      <c r="C45" s="256">
        <v>1.38</v>
      </c>
      <c r="D45" s="257">
        <v>247.8</v>
      </c>
      <c r="E45" s="257">
        <v>279.10000000000002</v>
      </c>
      <c r="F45" s="257">
        <v>279.10000000000002</v>
      </c>
      <c r="G45" s="257">
        <v>307.10000000000002</v>
      </c>
      <c r="H45" s="257">
        <v>312.10000000000002</v>
      </c>
      <c r="I45" s="257">
        <v>312.10000000000002</v>
      </c>
      <c r="J45" s="258">
        <v>12.631154156577892</v>
      </c>
      <c r="K45" s="258">
        <v>0</v>
      </c>
      <c r="L45" s="258">
        <v>11.823719097097808</v>
      </c>
      <c r="M45" s="259">
        <v>0</v>
      </c>
    </row>
    <row r="46" spans="1:13" ht="24.95" customHeight="1">
      <c r="A46" s="266"/>
      <c r="B46" s="255" t="s">
        <v>272</v>
      </c>
      <c r="C46" s="256">
        <v>1.38</v>
      </c>
      <c r="D46" s="257">
        <v>266.3</v>
      </c>
      <c r="E46" s="257">
        <v>292.60000000000002</v>
      </c>
      <c r="F46" s="257">
        <v>292.60000000000002</v>
      </c>
      <c r="G46" s="257">
        <v>322.10000000000002</v>
      </c>
      <c r="H46" s="257">
        <v>322.10000000000002</v>
      </c>
      <c r="I46" s="257">
        <v>322.10000000000002</v>
      </c>
      <c r="J46" s="258">
        <v>9.8760796094630194</v>
      </c>
      <c r="K46" s="258">
        <v>0</v>
      </c>
      <c r="L46" s="258">
        <v>10.082023239917987</v>
      </c>
      <c r="M46" s="259">
        <v>0</v>
      </c>
    </row>
    <row r="47" spans="1:13" ht="24.95" customHeight="1">
      <c r="A47" s="266"/>
      <c r="B47" s="249" t="s">
        <v>276</v>
      </c>
      <c r="C47" s="260">
        <v>2.77</v>
      </c>
      <c r="D47" s="251">
        <v>353.4</v>
      </c>
      <c r="E47" s="251">
        <v>386</v>
      </c>
      <c r="F47" s="251">
        <v>386</v>
      </c>
      <c r="G47" s="251">
        <v>417</v>
      </c>
      <c r="H47" s="251">
        <v>417</v>
      </c>
      <c r="I47" s="251">
        <v>417</v>
      </c>
      <c r="J47" s="252">
        <v>9.2246745897000721</v>
      </c>
      <c r="K47" s="252">
        <v>0</v>
      </c>
      <c r="L47" s="252">
        <v>8.0310880829015616</v>
      </c>
      <c r="M47" s="253">
        <v>0</v>
      </c>
    </row>
    <row r="48" spans="1:13" ht="24.95" customHeight="1">
      <c r="A48" s="266"/>
      <c r="B48" s="255" t="s">
        <v>266</v>
      </c>
      <c r="C48" s="256">
        <v>1.38</v>
      </c>
      <c r="D48" s="257">
        <v>357.2</v>
      </c>
      <c r="E48" s="257">
        <v>396.4</v>
      </c>
      <c r="F48" s="257">
        <v>396.4</v>
      </c>
      <c r="G48" s="257">
        <v>422.6</v>
      </c>
      <c r="H48" s="257">
        <v>422.6</v>
      </c>
      <c r="I48" s="257">
        <v>422.7</v>
      </c>
      <c r="J48" s="258">
        <v>10.974244120940654</v>
      </c>
      <c r="K48" s="258">
        <v>0</v>
      </c>
      <c r="L48" s="258">
        <v>6.6347124117053511</v>
      </c>
      <c r="M48" s="259">
        <v>2.3663038334120756E-2</v>
      </c>
    </row>
    <row r="49" spans="1:13" ht="24.95" customHeight="1" thickBot="1">
      <c r="A49" s="268"/>
      <c r="B49" s="269" t="s">
        <v>267</v>
      </c>
      <c r="C49" s="270">
        <v>1.39</v>
      </c>
      <c r="D49" s="271">
        <v>349.7</v>
      </c>
      <c r="E49" s="271">
        <v>375.8</v>
      </c>
      <c r="F49" s="271">
        <v>375.8</v>
      </c>
      <c r="G49" s="271">
        <v>411.4</v>
      </c>
      <c r="H49" s="271">
        <v>411.4</v>
      </c>
      <c r="I49" s="271">
        <v>411.4</v>
      </c>
      <c r="J49" s="272">
        <v>7.4635401772948313</v>
      </c>
      <c r="K49" s="272">
        <v>0</v>
      </c>
      <c r="L49" s="272">
        <v>9.4731240021287846</v>
      </c>
      <c r="M49" s="273">
        <v>0</v>
      </c>
    </row>
    <row r="50" spans="1:13" ht="12" customHeight="1" thickTop="1">
      <c r="D50" s="274"/>
      <c r="E50" s="274"/>
      <c r="F50" s="274"/>
      <c r="G50" s="274"/>
      <c r="H50" s="274"/>
      <c r="I50" s="274"/>
      <c r="J50" s="274"/>
      <c r="K50" s="274"/>
      <c r="L50" s="274"/>
      <c r="M50" s="274"/>
    </row>
    <row r="51" spans="1:13" ht="24.95" customHeight="1">
      <c r="D51" s="274"/>
      <c r="E51" s="274"/>
      <c r="F51" s="274"/>
      <c r="G51" s="274"/>
      <c r="H51" s="274"/>
      <c r="I51" s="274"/>
      <c r="J51" s="274"/>
      <c r="K51" s="274"/>
      <c r="L51" s="274"/>
      <c r="M51" s="274"/>
    </row>
    <row r="52" spans="1:13" ht="24.95" customHeight="1">
      <c r="D52" s="274"/>
      <c r="E52" s="274"/>
      <c r="F52" s="274"/>
      <c r="G52" s="274"/>
      <c r="H52" s="274"/>
      <c r="I52" s="274"/>
      <c r="J52" s="274"/>
      <c r="K52" s="274"/>
      <c r="L52" s="274"/>
      <c r="M52" s="274"/>
    </row>
    <row r="53" spans="1:13" ht="24.95" customHeight="1">
      <c r="D53" s="274"/>
      <c r="E53" s="274"/>
      <c r="F53" s="274"/>
      <c r="G53" s="274"/>
      <c r="H53" s="274"/>
      <c r="I53" s="274"/>
      <c r="J53" s="274"/>
      <c r="K53" s="274"/>
      <c r="L53" s="274"/>
      <c r="M53" s="274"/>
    </row>
    <row r="54" spans="1:13" ht="24.95" customHeight="1">
      <c r="D54" s="274"/>
      <c r="E54" s="274"/>
      <c r="F54" s="274"/>
      <c r="G54" s="274"/>
      <c r="H54" s="274"/>
      <c r="I54" s="274"/>
      <c r="J54" s="274"/>
      <c r="K54" s="274"/>
      <c r="L54" s="274"/>
      <c r="M54" s="274"/>
    </row>
    <row r="55" spans="1:13" ht="24.95" customHeight="1">
      <c r="D55" s="274"/>
      <c r="E55" s="274"/>
      <c r="F55" s="274"/>
      <c r="G55" s="274"/>
      <c r="H55" s="274"/>
      <c r="I55" s="274"/>
      <c r="J55" s="274"/>
      <c r="K55" s="274"/>
      <c r="L55" s="274"/>
      <c r="M55" s="274"/>
    </row>
    <row r="56" spans="1:13" ht="24.95" customHeight="1">
      <c r="D56" s="274"/>
      <c r="E56" s="274"/>
      <c r="F56" s="274"/>
      <c r="G56" s="274"/>
      <c r="H56" s="274"/>
      <c r="I56" s="274"/>
      <c r="J56" s="274"/>
      <c r="K56" s="274"/>
      <c r="L56" s="274"/>
      <c r="M56" s="274"/>
    </row>
    <row r="57" spans="1:13" ht="24.95" customHeight="1">
      <c r="D57" s="274"/>
      <c r="E57" s="274"/>
      <c r="F57" s="274"/>
      <c r="G57" s="274"/>
      <c r="H57" s="274"/>
      <c r="I57" s="274"/>
      <c r="J57" s="274"/>
      <c r="K57" s="274"/>
      <c r="L57" s="274"/>
      <c r="M57" s="274"/>
    </row>
    <row r="58" spans="1:13" ht="24.95" customHeight="1">
      <c r="D58" s="274"/>
      <c r="E58" s="274"/>
      <c r="F58" s="274"/>
      <c r="G58" s="274"/>
      <c r="H58" s="274"/>
      <c r="I58" s="274"/>
      <c r="J58" s="274"/>
      <c r="K58" s="274"/>
      <c r="L58" s="274"/>
      <c r="M58" s="274"/>
    </row>
    <row r="59" spans="1:13" ht="24.95" customHeight="1">
      <c r="D59" s="274"/>
      <c r="E59" s="274"/>
      <c r="F59" s="274"/>
      <c r="G59" s="274"/>
      <c r="H59" s="274"/>
      <c r="I59" s="274"/>
      <c r="J59" s="274"/>
      <c r="K59" s="274"/>
      <c r="L59" s="274"/>
      <c r="M59" s="274"/>
    </row>
    <row r="60" spans="1:13" ht="24.95" customHeight="1">
      <c r="D60" s="274"/>
      <c r="E60" s="274"/>
      <c r="F60" s="274"/>
      <c r="G60" s="274"/>
      <c r="H60" s="274"/>
      <c r="I60" s="274"/>
      <c r="J60" s="274"/>
      <c r="K60" s="274"/>
      <c r="L60" s="274"/>
      <c r="M60" s="274"/>
    </row>
    <row r="61" spans="1:13" ht="24.95" customHeight="1">
      <c r="D61" s="274"/>
      <c r="E61" s="274"/>
      <c r="F61" s="274"/>
      <c r="G61" s="274"/>
      <c r="H61" s="274"/>
      <c r="I61" s="274"/>
      <c r="J61" s="274"/>
      <c r="K61" s="274"/>
      <c r="L61" s="274"/>
      <c r="M61" s="274"/>
    </row>
    <row r="62" spans="1:13" ht="24.95" customHeight="1">
      <c r="D62" s="274"/>
      <c r="E62" s="274"/>
      <c r="F62" s="274"/>
      <c r="G62" s="274"/>
      <c r="H62" s="274"/>
      <c r="I62" s="274"/>
      <c r="J62" s="274"/>
      <c r="K62" s="274"/>
      <c r="L62" s="274"/>
      <c r="M62" s="274"/>
    </row>
    <row r="63" spans="1:13" ht="24.95" customHeight="1">
      <c r="D63" s="274"/>
      <c r="E63" s="274"/>
      <c r="F63" s="274"/>
      <c r="G63" s="274"/>
      <c r="H63" s="274"/>
      <c r="I63" s="274"/>
      <c r="J63" s="274"/>
      <c r="K63" s="274"/>
      <c r="L63" s="274"/>
      <c r="M63" s="274"/>
    </row>
    <row r="64" spans="1:13" ht="24.95" customHeight="1">
      <c r="D64" s="274"/>
      <c r="E64" s="274"/>
      <c r="F64" s="274"/>
      <c r="G64" s="274"/>
      <c r="H64" s="274"/>
      <c r="I64" s="274"/>
      <c r="J64" s="274"/>
      <c r="K64" s="274"/>
      <c r="L64" s="274"/>
      <c r="M64" s="274"/>
    </row>
    <row r="65" spans="4:13" ht="24.95" customHeight="1">
      <c r="D65" s="274"/>
      <c r="E65" s="274"/>
      <c r="F65" s="274"/>
      <c r="G65" s="274"/>
      <c r="H65" s="274"/>
      <c r="I65" s="274"/>
      <c r="J65" s="274"/>
      <c r="K65" s="274"/>
      <c r="L65" s="274"/>
      <c r="M65" s="274"/>
    </row>
    <row r="66" spans="4:13" ht="24.95" customHeight="1">
      <c r="D66" s="274"/>
      <c r="E66" s="274"/>
      <c r="F66" s="274"/>
      <c r="G66" s="274"/>
      <c r="H66" s="274"/>
      <c r="I66" s="274"/>
      <c r="J66" s="274"/>
      <c r="K66" s="274"/>
      <c r="L66" s="274"/>
      <c r="M66" s="274"/>
    </row>
    <row r="67" spans="4:13" ht="24.95" customHeight="1">
      <c r="D67" s="274"/>
      <c r="E67" s="274"/>
      <c r="F67" s="274"/>
      <c r="G67" s="274"/>
      <c r="H67" s="274"/>
      <c r="I67" s="274"/>
      <c r="J67" s="274"/>
      <c r="K67" s="274"/>
      <c r="L67" s="274"/>
      <c r="M67" s="274"/>
    </row>
    <row r="68" spans="4:13" ht="24.95" customHeight="1">
      <c r="D68" s="274"/>
      <c r="E68" s="274"/>
      <c r="F68" s="274"/>
      <c r="G68" s="274"/>
      <c r="H68" s="274"/>
      <c r="I68" s="274"/>
      <c r="J68" s="274"/>
      <c r="K68" s="274"/>
      <c r="L68" s="274"/>
      <c r="M68" s="274"/>
    </row>
    <row r="69" spans="4:13" ht="24.95" customHeight="1">
      <c r="D69" s="274"/>
      <c r="E69" s="274"/>
      <c r="F69" s="274"/>
      <c r="G69" s="274"/>
      <c r="H69" s="274"/>
      <c r="I69" s="274"/>
      <c r="J69" s="274"/>
      <c r="K69" s="274"/>
      <c r="L69" s="274"/>
      <c r="M69" s="274"/>
    </row>
    <row r="70" spans="4:13" ht="24.95" customHeight="1">
      <c r="D70" s="274"/>
      <c r="E70" s="274"/>
      <c r="F70" s="274"/>
      <c r="G70" s="274"/>
      <c r="H70" s="274"/>
      <c r="I70" s="274"/>
      <c r="J70" s="274"/>
      <c r="K70" s="274"/>
      <c r="L70" s="274"/>
      <c r="M70" s="274"/>
    </row>
    <row r="71" spans="4:13" ht="24.95" customHeight="1">
      <c r="D71" s="274"/>
      <c r="E71" s="274"/>
      <c r="F71" s="274"/>
      <c r="G71" s="274"/>
      <c r="H71" s="274"/>
      <c r="I71" s="274"/>
      <c r="J71" s="274"/>
      <c r="K71" s="274"/>
      <c r="L71" s="274"/>
      <c r="M71" s="274"/>
    </row>
    <row r="72" spans="4:13" ht="24.95" customHeight="1">
      <c r="D72" s="274"/>
      <c r="E72" s="274"/>
      <c r="F72" s="274"/>
      <c r="G72" s="274"/>
      <c r="H72" s="274"/>
      <c r="I72" s="274"/>
      <c r="J72" s="274"/>
      <c r="K72" s="274"/>
      <c r="L72" s="274"/>
      <c r="M72" s="274"/>
    </row>
    <row r="73" spans="4:13" ht="24.95" customHeight="1">
      <c r="D73" s="274"/>
      <c r="E73" s="274"/>
      <c r="F73" s="274"/>
      <c r="G73" s="274"/>
      <c r="H73" s="274"/>
      <c r="I73" s="274"/>
      <c r="J73" s="274"/>
      <c r="K73" s="274"/>
      <c r="L73" s="274"/>
      <c r="M73" s="274"/>
    </row>
    <row r="74" spans="4:13" ht="24.95" customHeight="1">
      <c r="D74" s="274"/>
      <c r="E74" s="274"/>
      <c r="F74" s="274"/>
      <c r="G74" s="274"/>
      <c r="H74" s="274"/>
      <c r="I74" s="274"/>
      <c r="J74" s="274"/>
      <c r="K74" s="274"/>
      <c r="L74" s="274"/>
      <c r="M74" s="274"/>
    </row>
    <row r="75" spans="4:13" ht="24.95" customHeight="1">
      <c r="D75" s="274"/>
      <c r="E75" s="274"/>
      <c r="F75" s="274"/>
      <c r="G75" s="274"/>
      <c r="H75" s="274"/>
      <c r="I75" s="274"/>
      <c r="J75" s="274"/>
      <c r="K75" s="274"/>
      <c r="L75" s="274"/>
      <c r="M75" s="274"/>
    </row>
    <row r="76" spans="4:13" ht="24.95" customHeight="1">
      <c r="D76" s="274"/>
      <c r="E76" s="274"/>
      <c r="F76" s="274"/>
      <c r="G76" s="274"/>
      <c r="H76" s="274"/>
      <c r="I76" s="274"/>
      <c r="J76" s="274"/>
      <c r="K76" s="274"/>
      <c r="L76" s="274"/>
      <c r="M76" s="274"/>
    </row>
    <row r="77" spans="4:13" ht="24.95" customHeight="1">
      <c r="D77" s="274"/>
      <c r="E77" s="274"/>
      <c r="F77" s="274"/>
      <c r="G77" s="274"/>
      <c r="H77" s="274"/>
      <c r="I77" s="274"/>
      <c r="J77" s="274"/>
      <c r="K77" s="274"/>
      <c r="L77" s="274"/>
      <c r="M77" s="274"/>
    </row>
    <row r="78" spans="4:13" ht="24.95" customHeight="1">
      <c r="D78" s="274"/>
      <c r="E78" s="274"/>
      <c r="F78" s="274"/>
      <c r="G78" s="274"/>
      <c r="H78" s="274"/>
      <c r="I78" s="274"/>
      <c r="J78" s="274"/>
      <c r="K78" s="274"/>
      <c r="L78" s="274"/>
      <c r="M78" s="274"/>
    </row>
    <row r="79" spans="4:13" ht="24.95" customHeight="1">
      <c r="D79" s="274"/>
      <c r="E79" s="274"/>
      <c r="F79" s="274"/>
      <c r="G79" s="274"/>
      <c r="H79" s="274"/>
      <c r="I79" s="274"/>
      <c r="J79" s="274"/>
      <c r="K79" s="274"/>
      <c r="L79" s="274"/>
      <c r="M79" s="274"/>
    </row>
    <row r="80" spans="4:13" ht="24.95" customHeight="1">
      <c r="D80" s="274"/>
      <c r="E80" s="274"/>
      <c r="F80" s="274"/>
      <c r="G80" s="274"/>
      <c r="H80" s="274"/>
      <c r="I80" s="274"/>
      <c r="J80" s="274"/>
      <c r="K80" s="274"/>
      <c r="L80" s="274"/>
      <c r="M80" s="274"/>
    </row>
    <row r="81" spans="4:13" ht="24.95" customHeight="1">
      <c r="D81" s="274"/>
      <c r="E81" s="274"/>
      <c r="F81" s="274"/>
      <c r="G81" s="274"/>
      <c r="H81" s="274"/>
      <c r="I81" s="274"/>
      <c r="J81" s="274"/>
      <c r="K81" s="274"/>
      <c r="L81" s="274"/>
      <c r="M81" s="274"/>
    </row>
    <row r="82" spans="4:13" ht="24.95" customHeight="1">
      <c r="D82" s="274"/>
      <c r="E82" s="274"/>
      <c r="F82" s="274"/>
      <c r="G82" s="274"/>
      <c r="H82" s="274"/>
      <c r="I82" s="274"/>
      <c r="J82" s="274"/>
      <c r="K82" s="274"/>
      <c r="L82" s="274"/>
      <c r="M82" s="274"/>
    </row>
    <row r="83" spans="4:13" ht="24.95" customHeight="1">
      <c r="D83" s="274"/>
      <c r="E83" s="274"/>
      <c r="F83" s="274"/>
      <c r="G83" s="274"/>
      <c r="H83" s="274"/>
      <c r="I83" s="274"/>
      <c r="J83" s="274"/>
      <c r="K83" s="274"/>
      <c r="L83" s="274"/>
      <c r="M83" s="274"/>
    </row>
    <row r="84" spans="4:13" ht="24.95" customHeight="1">
      <c r="D84" s="274"/>
      <c r="E84" s="274"/>
      <c r="F84" s="274"/>
      <c r="G84" s="274"/>
      <c r="H84" s="274"/>
      <c r="I84" s="274"/>
      <c r="J84" s="274"/>
      <c r="K84" s="274"/>
      <c r="L84" s="274"/>
      <c r="M84" s="274"/>
    </row>
    <row r="85" spans="4:13" ht="24.95" customHeight="1">
      <c r="D85" s="274"/>
      <c r="E85" s="274"/>
      <c r="F85" s="274"/>
      <c r="G85" s="274"/>
      <c r="H85" s="274"/>
      <c r="I85" s="274"/>
      <c r="J85" s="274"/>
      <c r="K85" s="274"/>
      <c r="L85" s="274"/>
      <c r="M85" s="274"/>
    </row>
    <row r="86" spans="4:13" ht="24.95" customHeight="1">
      <c r="D86" s="274"/>
      <c r="E86" s="274"/>
      <c r="F86" s="274"/>
      <c r="G86" s="274"/>
      <c r="H86" s="274"/>
      <c r="I86" s="274"/>
      <c r="J86" s="274"/>
      <c r="K86" s="274"/>
      <c r="L86" s="274"/>
      <c r="M86" s="274"/>
    </row>
    <row r="87" spans="4:13" ht="24.95" customHeight="1">
      <c r="D87" s="274"/>
      <c r="E87" s="274"/>
      <c r="F87" s="274"/>
      <c r="G87" s="274"/>
      <c r="H87" s="274"/>
      <c r="I87" s="274"/>
      <c r="J87" s="274"/>
      <c r="K87" s="274"/>
      <c r="L87" s="274"/>
      <c r="M87" s="274"/>
    </row>
    <row r="88" spans="4:13" ht="24.95" customHeight="1">
      <c r="D88" s="274"/>
      <c r="E88" s="274"/>
      <c r="F88" s="274"/>
      <c r="G88" s="274"/>
      <c r="H88" s="274"/>
      <c r="I88" s="274"/>
      <c r="J88" s="274"/>
      <c r="K88" s="274"/>
      <c r="L88" s="274"/>
      <c r="M88" s="274"/>
    </row>
    <row r="89" spans="4:13" ht="24.95" customHeight="1">
      <c r="D89" s="274"/>
      <c r="E89" s="274"/>
      <c r="F89" s="274"/>
      <c r="G89" s="274"/>
      <c r="H89" s="274"/>
      <c r="I89" s="274"/>
      <c r="J89" s="274"/>
      <c r="K89" s="274"/>
      <c r="L89" s="274"/>
      <c r="M89" s="274"/>
    </row>
    <row r="90" spans="4:13" ht="24.95" customHeight="1">
      <c r="D90" s="274"/>
      <c r="E90" s="274"/>
      <c r="F90" s="274"/>
      <c r="G90" s="274"/>
      <c r="H90" s="274"/>
      <c r="I90" s="274"/>
      <c r="J90" s="274"/>
      <c r="K90" s="274"/>
      <c r="L90" s="274"/>
      <c r="M90" s="274"/>
    </row>
    <row r="91" spans="4:13" ht="24.95" customHeight="1">
      <c r="D91" s="274"/>
      <c r="E91" s="274"/>
      <c r="F91" s="274"/>
      <c r="G91" s="274"/>
      <c r="H91" s="274"/>
      <c r="I91" s="274"/>
      <c r="J91" s="274"/>
      <c r="K91" s="274"/>
      <c r="L91" s="274"/>
      <c r="M91" s="274"/>
    </row>
    <row r="92" spans="4:13" ht="24.95" customHeight="1">
      <c r="D92" s="274"/>
      <c r="E92" s="274"/>
      <c r="F92" s="274"/>
      <c r="G92" s="274"/>
      <c r="H92" s="274"/>
      <c r="I92" s="274"/>
      <c r="J92" s="274"/>
      <c r="K92" s="274"/>
      <c r="L92" s="274"/>
      <c r="M92" s="274"/>
    </row>
    <row r="93" spans="4:13" ht="24.95" customHeight="1">
      <c r="D93" s="274"/>
      <c r="E93" s="274"/>
      <c r="F93" s="274"/>
      <c r="G93" s="274"/>
      <c r="H93" s="274"/>
      <c r="I93" s="274"/>
      <c r="J93" s="274"/>
      <c r="K93" s="274"/>
      <c r="L93" s="274"/>
      <c r="M93" s="274"/>
    </row>
    <row r="94" spans="4:13" ht="24.95" customHeight="1">
      <c r="D94" s="274"/>
      <c r="E94" s="274"/>
      <c r="F94" s="274"/>
      <c r="G94" s="274"/>
      <c r="H94" s="274"/>
      <c r="I94" s="274"/>
      <c r="J94" s="274"/>
      <c r="K94" s="274"/>
      <c r="L94" s="274"/>
      <c r="M94" s="274"/>
    </row>
    <row r="95" spans="4:13" ht="24.95" customHeight="1">
      <c r="D95" s="274"/>
      <c r="E95" s="274"/>
      <c r="F95" s="274"/>
      <c r="G95" s="274"/>
      <c r="H95" s="274"/>
      <c r="I95" s="274"/>
      <c r="J95" s="274"/>
      <c r="K95" s="274"/>
      <c r="L95" s="274"/>
      <c r="M95" s="274"/>
    </row>
    <row r="96" spans="4:13" ht="24.95" customHeight="1">
      <c r="D96" s="274"/>
      <c r="E96" s="274"/>
      <c r="F96" s="274"/>
      <c r="G96" s="274"/>
      <c r="H96" s="274"/>
      <c r="I96" s="274"/>
      <c r="J96" s="274"/>
      <c r="K96" s="274"/>
      <c r="L96" s="274"/>
      <c r="M96" s="274"/>
    </row>
    <row r="97" spans="4:13" ht="24.95" customHeight="1">
      <c r="D97" s="274"/>
      <c r="E97" s="274"/>
      <c r="F97" s="274"/>
      <c r="G97" s="274"/>
      <c r="H97" s="274"/>
      <c r="I97" s="274"/>
      <c r="J97" s="274"/>
      <c r="K97" s="274"/>
      <c r="L97" s="274"/>
      <c r="M97" s="274"/>
    </row>
    <row r="98" spans="4:13" ht="24.95" customHeight="1">
      <c r="D98" s="274"/>
      <c r="E98" s="274"/>
      <c r="F98" s="274"/>
      <c r="G98" s="274"/>
      <c r="H98" s="274"/>
      <c r="I98" s="274"/>
      <c r="J98" s="274"/>
      <c r="K98" s="274"/>
      <c r="L98" s="274"/>
      <c r="M98" s="274"/>
    </row>
    <row r="99" spans="4:13" ht="24.95" customHeight="1">
      <c r="D99" s="274"/>
      <c r="E99" s="274"/>
      <c r="F99" s="274"/>
      <c r="G99" s="274"/>
      <c r="H99" s="274"/>
      <c r="I99" s="274"/>
      <c r="J99" s="274"/>
      <c r="K99" s="274"/>
      <c r="L99" s="274"/>
      <c r="M99" s="274"/>
    </row>
    <row r="100" spans="4:13" ht="24.95" customHeight="1"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</row>
    <row r="101" spans="4:13" ht="24.95" customHeight="1"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</row>
    <row r="102" spans="4:13" ht="24.95" customHeight="1"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</row>
    <row r="103" spans="4:13" ht="24.95" customHeight="1"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</row>
    <row r="104" spans="4:13" ht="24.95" customHeight="1"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</row>
    <row r="105" spans="4:13" ht="24.95" customHeight="1"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</row>
    <row r="106" spans="4:13" ht="24.95" customHeight="1"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</row>
    <row r="107" spans="4:13" ht="24.95" customHeight="1"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</row>
    <row r="108" spans="4:13" ht="24.95" customHeight="1"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</row>
    <row r="109" spans="4:13" ht="24.95" customHeight="1"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</row>
    <row r="110" spans="4:13" ht="24.95" customHeight="1">
      <c r="D110" s="274"/>
      <c r="E110" s="274"/>
      <c r="F110" s="274"/>
      <c r="G110" s="274"/>
      <c r="H110" s="274"/>
      <c r="I110" s="274"/>
      <c r="J110" s="274"/>
      <c r="K110" s="274"/>
      <c r="L110" s="274"/>
      <c r="M110" s="274"/>
    </row>
    <row r="111" spans="4:13" ht="24.95" customHeight="1"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</row>
    <row r="112" spans="4:13" ht="24.95" customHeight="1"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</row>
    <row r="113" spans="4:13" ht="24.95" customHeight="1"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</row>
    <row r="114" spans="4:13" ht="24.95" customHeight="1"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</row>
    <row r="115" spans="4:13" ht="24.95" customHeight="1"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</row>
    <row r="116" spans="4:13" ht="24.95" customHeight="1"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</row>
    <row r="117" spans="4:13" ht="24.95" customHeight="1"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</row>
    <row r="118" spans="4:13" ht="24.95" customHeight="1"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</row>
    <row r="119" spans="4:13" ht="24.95" customHeight="1"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</row>
    <row r="120" spans="4:13" ht="24.95" customHeight="1"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</row>
    <row r="121" spans="4:13" ht="24.95" customHeight="1"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</row>
    <row r="122" spans="4:13" ht="24.95" customHeight="1"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</row>
    <row r="123" spans="4:13" ht="24.95" customHeight="1"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</row>
    <row r="124" spans="4:13" ht="24.95" customHeight="1"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</row>
    <row r="125" spans="4:13" ht="24.95" customHeight="1"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</row>
    <row r="126" spans="4:13" ht="24.95" customHeight="1"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</row>
    <row r="127" spans="4:13" ht="24.95" customHeight="1"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</row>
    <row r="128" spans="4:13" ht="24.95" customHeight="1"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</row>
    <row r="129" spans="4:13" ht="24.95" customHeight="1"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</row>
    <row r="130" spans="4:13" ht="24.95" customHeight="1"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8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0"/>
  <sheetViews>
    <sheetView topLeftCell="A28" workbookViewId="0">
      <selection activeCell="I49" sqref="I49"/>
    </sheetView>
  </sheetViews>
  <sheetFormatPr defaultRowHeight="12.75"/>
  <cols>
    <col min="1" max="1" width="9.140625" style="278"/>
    <col min="2" max="2" width="23" style="278" bestFit="1" customWidth="1"/>
    <col min="3" max="3" width="10.28515625" style="278" customWidth="1"/>
    <col min="4" max="4" width="12" style="278" bestFit="1" customWidth="1"/>
    <col min="5" max="5" width="10.28515625" style="278" customWidth="1"/>
    <col min="6" max="6" width="11.140625" style="278" customWidth="1"/>
    <col min="7" max="7" width="12.5703125" style="278" customWidth="1"/>
    <col min="8" max="8" width="9.42578125" style="278" customWidth="1"/>
    <col min="9" max="16384" width="9.140625" style="278"/>
  </cols>
  <sheetData>
    <row r="1" spans="2:13">
      <c r="B1" s="1613" t="s">
        <v>279</v>
      </c>
      <c r="C1" s="1613"/>
      <c r="D1" s="1613"/>
      <c r="E1" s="1613"/>
      <c r="F1" s="1613"/>
      <c r="G1" s="1613"/>
      <c r="H1" s="1613"/>
      <c r="I1" s="1613"/>
    </row>
    <row r="2" spans="2:13" ht="15.75">
      <c r="B2" s="1614" t="s">
        <v>280</v>
      </c>
      <c r="C2" s="1614"/>
      <c r="D2" s="1614"/>
      <c r="E2" s="1614"/>
      <c r="F2" s="1614"/>
      <c r="G2" s="1614"/>
      <c r="H2" s="1614"/>
      <c r="I2" s="1614"/>
    </row>
    <row r="3" spans="2:13" ht="15.75" customHeight="1">
      <c r="B3" s="1615" t="s">
        <v>129</v>
      </c>
      <c r="C3" s="1615"/>
      <c r="D3" s="1615"/>
      <c r="E3" s="1615"/>
      <c r="F3" s="1615"/>
      <c r="G3" s="1615"/>
      <c r="H3" s="1615"/>
      <c r="I3" s="1615"/>
    </row>
    <row r="4" spans="2:13" ht="17.25" customHeight="1" thickBot="1">
      <c r="B4" s="279" t="s">
        <v>33</v>
      </c>
      <c r="C4" s="279"/>
      <c r="D4" s="279"/>
      <c r="E4" s="279"/>
      <c r="F4" s="280"/>
      <c r="G4" s="280"/>
      <c r="H4" s="279"/>
      <c r="I4" s="281" t="s">
        <v>55</v>
      </c>
    </row>
    <row r="5" spans="2:13" ht="15" customHeight="1" thickTop="1">
      <c r="B5" s="1616"/>
      <c r="C5" s="1618" t="s">
        <v>52</v>
      </c>
      <c r="D5" s="1618"/>
      <c r="E5" s="1619" t="s">
        <v>281</v>
      </c>
      <c r="F5" s="1619"/>
      <c r="G5" s="282" t="s">
        <v>80</v>
      </c>
      <c r="H5" s="1620" t="s">
        <v>184</v>
      </c>
      <c r="I5" s="1621"/>
    </row>
    <row r="6" spans="2:13" ht="15" customHeight="1">
      <c r="B6" s="1617"/>
      <c r="C6" s="283" t="s">
        <v>278</v>
      </c>
      <c r="D6" s="284" t="s">
        <v>129</v>
      </c>
      <c r="E6" s="283" t="s">
        <v>278</v>
      </c>
      <c r="F6" s="284" t="str">
        <f>D6</f>
        <v>Seven Months</v>
      </c>
      <c r="G6" s="284" t="str">
        <f>F6</f>
        <v>Seven Months</v>
      </c>
      <c r="H6" s="285" t="s">
        <v>53</v>
      </c>
      <c r="I6" s="286" t="s">
        <v>80</v>
      </c>
    </row>
    <row r="7" spans="2:13" ht="15" customHeight="1">
      <c r="B7" s="287"/>
      <c r="C7" s="288"/>
      <c r="D7" s="288"/>
      <c r="E7" s="288"/>
      <c r="F7" s="288"/>
      <c r="G7" s="288"/>
      <c r="H7" s="289"/>
      <c r="I7" s="290"/>
    </row>
    <row r="8" spans="2:13" ht="15" customHeight="1">
      <c r="B8" s="291" t="s">
        <v>282</v>
      </c>
      <c r="C8" s="292">
        <v>91991.299999999988</v>
      </c>
      <c r="D8" s="292">
        <v>52886.51485</v>
      </c>
      <c r="E8" s="292">
        <v>85319.1</v>
      </c>
      <c r="F8" s="292">
        <v>50186.525173000002</v>
      </c>
      <c r="G8" s="292">
        <v>36600.928787999997</v>
      </c>
      <c r="H8" s="293">
        <v>-5.1052516594407393</v>
      </c>
      <c r="I8" s="294">
        <v>-27.070207268123355</v>
      </c>
    </row>
    <row r="9" spans="2:13" ht="15" customHeight="1">
      <c r="B9" s="295"/>
      <c r="C9" s="292"/>
      <c r="D9" s="293"/>
      <c r="E9" s="293"/>
      <c r="F9" s="293"/>
      <c r="G9" s="293"/>
      <c r="H9" s="293"/>
      <c r="I9" s="294"/>
    </row>
    <row r="10" spans="2:13" ht="15" customHeight="1">
      <c r="B10" s="295" t="s">
        <v>283</v>
      </c>
      <c r="C10" s="296">
        <v>59613.7</v>
      </c>
      <c r="D10" s="297">
        <v>35027.668246000001</v>
      </c>
      <c r="E10" s="297">
        <v>55864.6</v>
      </c>
      <c r="F10" s="297">
        <v>31710.709292000007</v>
      </c>
      <c r="G10" s="297">
        <v>20424.940644999999</v>
      </c>
      <c r="H10" s="297">
        <v>-9.4695397098799958</v>
      </c>
      <c r="I10" s="298">
        <v>-35.589770456024411</v>
      </c>
      <c r="L10" s="299"/>
    </row>
    <row r="11" spans="2:13" ht="15" customHeight="1">
      <c r="B11" s="295" t="s">
        <v>284</v>
      </c>
      <c r="C11" s="296">
        <v>2840.7</v>
      </c>
      <c r="D11" s="297">
        <v>1583.059201</v>
      </c>
      <c r="E11" s="297">
        <v>2229.9</v>
      </c>
      <c r="F11" s="297">
        <v>1800.0068069999998</v>
      </c>
      <c r="G11" s="297">
        <v>666.54034899999999</v>
      </c>
      <c r="H11" s="297">
        <v>13.704326778364106</v>
      </c>
      <c r="I11" s="298">
        <v>-62.97012064577153</v>
      </c>
      <c r="L11" s="299"/>
    </row>
    <row r="12" spans="2:13" ht="15" customHeight="1">
      <c r="B12" s="300" t="s">
        <v>285</v>
      </c>
      <c r="C12" s="301">
        <v>29536.9</v>
      </c>
      <c r="D12" s="302">
        <v>16275.724038</v>
      </c>
      <c r="E12" s="302">
        <v>27224.6</v>
      </c>
      <c r="F12" s="302">
        <v>16675.809074000001</v>
      </c>
      <c r="G12" s="302">
        <v>15509.447794</v>
      </c>
      <c r="H12" s="302">
        <v>2.4581704326387808</v>
      </c>
      <c r="I12" s="303">
        <v>-6.9943309786301597</v>
      </c>
      <c r="L12" s="299"/>
    </row>
    <row r="13" spans="2:13" ht="15" customHeight="1">
      <c r="B13" s="287"/>
      <c r="C13" s="296"/>
      <c r="D13" s="293"/>
      <c r="E13" s="293"/>
      <c r="F13" s="293"/>
      <c r="G13" s="293"/>
      <c r="H13" s="293"/>
      <c r="I13" s="294"/>
      <c r="L13" s="299"/>
      <c r="M13" s="299"/>
    </row>
    <row r="14" spans="2:13" ht="15" customHeight="1">
      <c r="B14" s="291" t="s">
        <v>286</v>
      </c>
      <c r="C14" s="292">
        <v>714365.8888999999</v>
      </c>
      <c r="D14" s="292">
        <v>392692.995207</v>
      </c>
      <c r="E14" s="292">
        <v>774684.20000000007</v>
      </c>
      <c r="F14" s="292">
        <v>441275.94618000003</v>
      </c>
      <c r="G14" s="292">
        <v>345828.26426000003</v>
      </c>
      <c r="H14" s="293">
        <v>12.371738626860534</v>
      </c>
      <c r="I14" s="294">
        <v>-21.62993082815035</v>
      </c>
      <c r="L14" s="299"/>
    </row>
    <row r="15" spans="2:13" ht="15" customHeight="1">
      <c r="B15" s="295"/>
      <c r="C15" s="292"/>
      <c r="D15" s="293"/>
      <c r="E15" s="293"/>
      <c r="F15" s="293"/>
      <c r="G15" s="293"/>
      <c r="H15" s="293"/>
      <c r="I15" s="294"/>
      <c r="L15" s="299"/>
    </row>
    <row r="16" spans="2:13" ht="15" customHeight="1">
      <c r="B16" s="295" t="s">
        <v>287</v>
      </c>
      <c r="C16" s="296">
        <v>477947</v>
      </c>
      <c r="D16" s="297">
        <v>260243.73025600001</v>
      </c>
      <c r="E16" s="297">
        <v>491655.9</v>
      </c>
      <c r="F16" s="297">
        <v>277340.90405000001</v>
      </c>
      <c r="G16" s="297">
        <v>202123.519141</v>
      </c>
      <c r="H16" s="297">
        <v>6.5696775008495365</v>
      </c>
      <c r="I16" s="298">
        <v>-27.120912858724779</v>
      </c>
      <c r="L16" s="299"/>
    </row>
    <row r="17" spans="2:12" ht="15" customHeight="1">
      <c r="B17" s="295" t="s">
        <v>288</v>
      </c>
      <c r="C17" s="296">
        <v>73318.644499999995</v>
      </c>
      <c r="D17" s="304">
        <v>42055.931068999998</v>
      </c>
      <c r="E17" s="304">
        <v>100166.39999999999</v>
      </c>
      <c r="F17" s="304">
        <v>63868.021343999993</v>
      </c>
      <c r="G17" s="304">
        <v>56046.871224999995</v>
      </c>
      <c r="H17" s="297">
        <v>51.864480753531552</v>
      </c>
      <c r="I17" s="298">
        <v>-12.245799939338099</v>
      </c>
      <c r="L17" s="299"/>
    </row>
    <row r="18" spans="2:12" ht="15" customHeight="1">
      <c r="B18" s="300" t="s">
        <v>289</v>
      </c>
      <c r="C18" s="301">
        <v>163100.2444</v>
      </c>
      <c r="D18" s="302">
        <v>90393.333881999992</v>
      </c>
      <c r="E18" s="302">
        <v>182861.9</v>
      </c>
      <c r="F18" s="302">
        <v>100067.029224</v>
      </c>
      <c r="G18" s="302">
        <v>87657.873605999994</v>
      </c>
      <c r="H18" s="302">
        <v>10.701779574396625</v>
      </c>
      <c r="I18" s="303">
        <v>-12.400843428880165</v>
      </c>
      <c r="L18" s="299"/>
    </row>
    <row r="19" spans="2:12" ht="15" customHeight="1">
      <c r="B19" s="287"/>
      <c r="C19" s="292"/>
      <c r="D19" s="292"/>
      <c r="E19" s="292"/>
      <c r="F19" s="292"/>
      <c r="G19" s="292"/>
      <c r="H19" s="293"/>
      <c r="I19" s="294"/>
      <c r="L19" s="299"/>
    </row>
    <row r="20" spans="2:12" ht="15" customHeight="1">
      <c r="B20" s="291" t="s">
        <v>290</v>
      </c>
      <c r="C20" s="292">
        <f>C8-C14</f>
        <v>-622374.58889999986</v>
      </c>
      <c r="D20" s="292">
        <f>D8-D14</f>
        <v>-339806.48035700002</v>
      </c>
      <c r="E20" s="292">
        <f>E8-E14</f>
        <v>-689365.10000000009</v>
      </c>
      <c r="F20" s="292">
        <f>F8-F14</f>
        <v>-391089.42100700003</v>
      </c>
      <c r="G20" s="292">
        <f>G8-G14</f>
        <v>-309227.33547200001</v>
      </c>
      <c r="H20" s="293">
        <v>15.091807724244191</v>
      </c>
      <c r="I20" s="294">
        <v>-20.931807698663064</v>
      </c>
      <c r="K20" s="299"/>
      <c r="L20" s="299"/>
    </row>
    <row r="21" spans="2:12" ht="15" customHeight="1">
      <c r="B21" s="295"/>
      <c r="C21" s="296"/>
      <c r="D21" s="296"/>
      <c r="E21" s="296"/>
      <c r="F21" s="296"/>
      <c r="G21" s="296"/>
      <c r="H21" s="293"/>
      <c r="I21" s="294"/>
      <c r="L21" s="299"/>
    </row>
    <row r="22" spans="2:12" ht="15" customHeight="1">
      <c r="B22" s="295" t="s">
        <v>291</v>
      </c>
      <c r="C22" s="296">
        <f t="shared" ref="C22:G24" si="0">C10-C16</f>
        <v>-418333.3</v>
      </c>
      <c r="D22" s="296">
        <f t="shared" si="0"/>
        <v>-225216.06200999999</v>
      </c>
      <c r="E22" s="296">
        <f t="shared" si="0"/>
        <v>-435791.30000000005</v>
      </c>
      <c r="F22" s="296">
        <f t="shared" si="0"/>
        <v>-245630.194758</v>
      </c>
      <c r="G22" s="296">
        <f t="shared" si="0"/>
        <v>-181698.578496</v>
      </c>
      <c r="H22" s="297">
        <v>9.0642437159271338</v>
      </c>
      <c r="I22" s="298">
        <v>-26.02758847501903</v>
      </c>
      <c r="L22" s="299"/>
    </row>
    <row r="23" spans="2:12" ht="15" customHeight="1">
      <c r="B23" s="295" t="s">
        <v>292</v>
      </c>
      <c r="C23" s="296">
        <f t="shared" si="0"/>
        <v>-70477.944499999998</v>
      </c>
      <c r="D23" s="296">
        <f t="shared" si="0"/>
        <v>-40472.871868000002</v>
      </c>
      <c r="E23" s="296">
        <f t="shared" si="0"/>
        <v>-97936.5</v>
      </c>
      <c r="F23" s="296">
        <f t="shared" si="0"/>
        <v>-62068.014536999995</v>
      </c>
      <c r="G23" s="296">
        <f t="shared" si="0"/>
        <v>-55380.330875999993</v>
      </c>
      <c r="H23" s="297">
        <v>53.357080118829572</v>
      </c>
      <c r="I23" s="298">
        <v>-10.774766537784672</v>
      </c>
      <c r="L23" s="299"/>
    </row>
    <row r="24" spans="2:12" ht="15" customHeight="1">
      <c r="B24" s="300" t="s">
        <v>293</v>
      </c>
      <c r="C24" s="301">
        <f t="shared" si="0"/>
        <v>-133563.3444</v>
      </c>
      <c r="D24" s="301">
        <f t="shared" si="0"/>
        <v>-74117.609843999991</v>
      </c>
      <c r="E24" s="301">
        <f t="shared" si="0"/>
        <v>-155637.29999999999</v>
      </c>
      <c r="F24" s="301">
        <f t="shared" si="0"/>
        <v>-83391.220149999994</v>
      </c>
      <c r="G24" s="301">
        <f t="shared" si="0"/>
        <v>-72148.425812000001</v>
      </c>
      <c r="H24" s="302">
        <v>12.512020187265563</v>
      </c>
      <c r="I24" s="303">
        <v>-13.48198805315117</v>
      </c>
      <c r="L24" s="299"/>
    </row>
    <row r="25" spans="2:12" ht="15" customHeight="1">
      <c r="B25" s="287"/>
      <c r="C25" s="296"/>
      <c r="D25" s="296"/>
      <c r="E25" s="296"/>
      <c r="F25" s="296"/>
      <c r="G25" s="296"/>
      <c r="H25" s="293"/>
      <c r="I25" s="294"/>
      <c r="L25" s="299"/>
    </row>
    <row r="26" spans="2:12" ht="15" customHeight="1">
      <c r="B26" s="291" t="s">
        <v>294</v>
      </c>
      <c r="C26" s="292">
        <f>C8+C14</f>
        <v>806357.18889999995</v>
      </c>
      <c r="D26" s="292">
        <f>D8+D14</f>
        <v>445579.51005699998</v>
      </c>
      <c r="E26" s="292">
        <f>E8+E14</f>
        <v>860003.3</v>
      </c>
      <c r="F26" s="292">
        <f>F8+F14</f>
        <v>491462.47135300003</v>
      </c>
      <c r="G26" s="292">
        <f>G8+G14</f>
        <v>382429.19304800004</v>
      </c>
      <c r="H26" s="293">
        <v>10.297367868224129</v>
      </c>
      <c r="I26" s="294">
        <v>-22.185473898918573</v>
      </c>
      <c r="L26" s="299"/>
    </row>
    <row r="27" spans="2:12" ht="15" customHeight="1">
      <c r="B27" s="295"/>
      <c r="C27" s="296"/>
      <c r="D27" s="296"/>
      <c r="E27" s="296"/>
      <c r="F27" s="296"/>
      <c r="G27" s="296"/>
      <c r="H27" s="293"/>
      <c r="I27" s="294"/>
      <c r="L27" s="299"/>
    </row>
    <row r="28" spans="2:12" ht="15" customHeight="1">
      <c r="B28" s="295" t="s">
        <v>291</v>
      </c>
      <c r="C28" s="296">
        <f>C10+C16</f>
        <v>537560.69999999995</v>
      </c>
      <c r="D28" s="296">
        <f>D10+D16</f>
        <v>295271.39850200003</v>
      </c>
      <c r="E28" s="296">
        <f>E10+E16</f>
        <v>547520.5</v>
      </c>
      <c r="F28" s="296">
        <f>F10+F16</f>
        <v>309051.613342</v>
      </c>
      <c r="G28" s="296">
        <f>G10+G16</f>
        <v>222548.45978599999</v>
      </c>
      <c r="H28" s="297">
        <v>4.6669656830668771</v>
      </c>
      <c r="I28" s="298">
        <v>-27.989872830812445</v>
      </c>
      <c r="L28" s="299"/>
    </row>
    <row r="29" spans="2:12" ht="15" customHeight="1">
      <c r="B29" s="295" t="s">
        <v>292</v>
      </c>
      <c r="C29" s="296">
        <f t="shared" ref="C29:G30" si="1">C11+C17</f>
        <v>76159.344499999992</v>
      </c>
      <c r="D29" s="296">
        <f t="shared" si="1"/>
        <v>43638.990269999995</v>
      </c>
      <c r="E29" s="296">
        <f t="shared" si="1"/>
        <v>102396.29999999999</v>
      </c>
      <c r="F29" s="296">
        <f t="shared" si="1"/>
        <v>65668.028150999991</v>
      </c>
      <c r="G29" s="296">
        <f t="shared" si="1"/>
        <v>56713.411573999998</v>
      </c>
      <c r="H29" s="297">
        <v>50.480173222853068</v>
      </c>
      <c r="I29" s="298">
        <v>-13.636189221959512</v>
      </c>
      <c r="L29" s="299"/>
    </row>
    <row r="30" spans="2:12" ht="15" customHeight="1" thickBot="1">
      <c r="B30" s="305" t="s">
        <v>293</v>
      </c>
      <c r="C30" s="306">
        <f t="shared" si="1"/>
        <v>192637.14439999999</v>
      </c>
      <c r="D30" s="306">
        <f t="shared" si="1"/>
        <v>106669.05791999999</v>
      </c>
      <c r="E30" s="306">
        <f t="shared" si="1"/>
        <v>210086.5</v>
      </c>
      <c r="F30" s="306">
        <f t="shared" si="1"/>
        <v>116742.838298</v>
      </c>
      <c r="G30" s="306">
        <f t="shared" si="1"/>
        <v>103167.32139999999</v>
      </c>
      <c r="H30" s="307">
        <v>9.4439573897382445</v>
      </c>
      <c r="I30" s="308">
        <v>-11.628565054540559</v>
      </c>
      <c r="L30" s="299"/>
    </row>
    <row r="31" spans="2:12" ht="13.5" thickTop="1">
      <c r="B31" s="279"/>
      <c r="C31" s="309"/>
      <c r="D31" s="309"/>
      <c r="E31" s="309"/>
      <c r="F31" s="309"/>
      <c r="G31" s="309"/>
      <c r="H31" s="279"/>
      <c r="I31" s="279"/>
      <c r="L31" s="299"/>
    </row>
    <row r="32" spans="2:12">
      <c r="B32" s="279"/>
      <c r="C32" s="280"/>
      <c r="D32" s="280"/>
      <c r="E32" s="280"/>
      <c r="F32" s="280"/>
      <c r="G32" s="280"/>
      <c r="H32" s="279"/>
      <c r="I32" s="279"/>
    </row>
    <row r="33" spans="2:19">
      <c r="B33" s="279"/>
      <c r="C33" s="309"/>
      <c r="D33" s="309"/>
      <c r="E33" s="309"/>
      <c r="F33" s="310"/>
      <c r="G33" s="310"/>
      <c r="H33" s="279"/>
      <c r="I33" s="279"/>
    </row>
    <row r="34" spans="2:19" ht="15" customHeight="1">
      <c r="B34" s="311" t="s">
        <v>295</v>
      </c>
      <c r="C34" s="312">
        <v>12.877336590308182</v>
      </c>
      <c r="D34" s="312">
        <v>13.467649154811628</v>
      </c>
      <c r="E34" s="312">
        <v>11.013403913491459</v>
      </c>
      <c r="F34" s="312">
        <v>11.373048000338661</v>
      </c>
      <c r="G34" s="312">
        <v>10.583556224450973</v>
      </c>
      <c r="H34" s="279"/>
      <c r="I34" s="279"/>
    </row>
    <row r="35" spans="2:19" ht="15" customHeight="1">
      <c r="B35" s="313" t="s">
        <v>207</v>
      </c>
      <c r="C35" s="312">
        <v>12.472868330588955</v>
      </c>
      <c r="D35" s="312">
        <v>13.459562776610804</v>
      </c>
      <c r="E35" s="312">
        <v>11.362540345798758</v>
      </c>
      <c r="F35" s="312">
        <v>11.433837861249305</v>
      </c>
      <c r="G35" s="312">
        <v>10.105177631877513</v>
      </c>
      <c r="H35" s="279"/>
      <c r="I35" s="279"/>
      <c r="J35" s="299"/>
      <c r="K35" s="299"/>
      <c r="L35" s="299"/>
      <c r="M35" s="299"/>
      <c r="N35" s="299"/>
      <c r="O35" s="299"/>
      <c r="P35" s="299"/>
      <c r="Q35" s="299"/>
      <c r="R35" s="299"/>
      <c r="S35" s="299"/>
    </row>
    <row r="36" spans="2:19" ht="15" customHeight="1">
      <c r="B36" s="314" t="s">
        <v>296</v>
      </c>
      <c r="C36" s="315">
        <v>3.8744578809009487</v>
      </c>
      <c r="D36" s="315">
        <v>3.7641758504947109</v>
      </c>
      <c r="E36" s="315">
        <v>2.2261956105041216</v>
      </c>
      <c r="F36" s="315">
        <v>2.8183224861546448</v>
      </c>
      <c r="G36" s="315">
        <v>1.189255233042672</v>
      </c>
      <c r="H36" s="279"/>
      <c r="I36" s="279"/>
      <c r="J36" s="299"/>
      <c r="K36" s="299"/>
      <c r="L36" s="299"/>
      <c r="M36" s="299"/>
      <c r="N36" s="299"/>
      <c r="O36" s="299"/>
      <c r="P36" s="299"/>
      <c r="Q36" s="299"/>
      <c r="R36" s="299"/>
      <c r="S36" s="299"/>
    </row>
    <row r="37" spans="2:19" ht="15" customHeight="1">
      <c r="B37" s="316" t="s">
        <v>297</v>
      </c>
      <c r="C37" s="317">
        <v>18.109660171668022</v>
      </c>
      <c r="D37" s="317">
        <v>18.005447237123072</v>
      </c>
      <c r="E37" s="317">
        <v>14.888065802663103</v>
      </c>
      <c r="F37" s="317">
        <v>16.6646388958657</v>
      </c>
      <c r="G37" s="317">
        <v>17.693159959265099</v>
      </c>
      <c r="H37" s="279"/>
      <c r="I37" s="279"/>
      <c r="J37" s="299"/>
      <c r="K37" s="299"/>
      <c r="L37" s="299"/>
      <c r="M37" s="299"/>
      <c r="N37" s="299"/>
      <c r="O37" s="299"/>
      <c r="P37" s="299"/>
      <c r="Q37" s="299"/>
      <c r="R37" s="299"/>
      <c r="S37" s="299"/>
    </row>
    <row r="38" spans="2:19" ht="15" customHeight="1">
      <c r="B38" s="1622" t="s">
        <v>298</v>
      </c>
      <c r="C38" s="1623"/>
      <c r="D38" s="1623"/>
      <c r="E38" s="1623"/>
      <c r="F38" s="1623"/>
      <c r="G38" s="1624"/>
      <c r="H38" s="279"/>
      <c r="I38" s="279"/>
    </row>
    <row r="39" spans="2:19" ht="15" customHeight="1">
      <c r="B39" s="318" t="s">
        <v>207</v>
      </c>
      <c r="C39" s="312">
        <v>64.803628169185572</v>
      </c>
      <c r="D39" s="312">
        <v>66.231757462838374</v>
      </c>
      <c r="E39" s="312">
        <v>65.477249525604464</v>
      </c>
      <c r="F39" s="312">
        <v>63.185704096246432</v>
      </c>
      <c r="G39" s="312">
        <v>55.804432623295973</v>
      </c>
      <c r="H39" s="279"/>
      <c r="I39" s="279"/>
      <c r="J39" s="299"/>
      <c r="K39" s="299"/>
      <c r="L39" s="299"/>
      <c r="M39" s="299"/>
      <c r="N39" s="299"/>
      <c r="O39" s="299"/>
      <c r="P39" s="299"/>
      <c r="Q39" s="299"/>
      <c r="R39" s="299"/>
      <c r="S39" s="299"/>
    </row>
    <row r="40" spans="2:19" ht="15" customHeight="1">
      <c r="B40" s="314" t="s">
        <v>296</v>
      </c>
      <c r="C40" s="315">
        <v>3.0880094095854722</v>
      </c>
      <c r="D40" s="315">
        <v>2.9933135232865511</v>
      </c>
      <c r="E40" s="315">
        <v>2.6136000028129693</v>
      </c>
      <c r="F40" s="315">
        <v>3.5866336647040682</v>
      </c>
      <c r="G40" s="315">
        <v>1.8211022809304565</v>
      </c>
      <c r="H40" s="279"/>
      <c r="I40" s="279"/>
      <c r="J40" s="299"/>
      <c r="K40" s="299"/>
      <c r="L40" s="299"/>
      <c r="M40" s="299"/>
      <c r="N40" s="299"/>
      <c r="O40" s="299"/>
      <c r="P40" s="299"/>
      <c r="Q40" s="299"/>
      <c r="R40" s="299"/>
      <c r="S40" s="299"/>
    </row>
    <row r="41" spans="2:19" ht="15" customHeight="1">
      <c r="B41" s="319" t="s">
        <v>297</v>
      </c>
      <c r="C41" s="317">
        <v>32.108362421228968</v>
      </c>
      <c r="D41" s="317">
        <v>30.77480920072388</v>
      </c>
      <c r="E41" s="317">
        <v>31.90915047158256</v>
      </c>
      <c r="F41" s="317">
        <v>33.227662239049515</v>
      </c>
      <c r="G41" s="317">
        <v>42.374465095773573</v>
      </c>
      <c r="H41" s="279"/>
      <c r="I41" s="279"/>
      <c r="J41" s="299"/>
      <c r="K41" s="299"/>
      <c r="L41" s="299"/>
      <c r="M41" s="299"/>
      <c r="N41" s="299"/>
      <c r="O41" s="299"/>
      <c r="P41" s="299"/>
      <c r="Q41" s="299"/>
      <c r="R41" s="299"/>
      <c r="S41" s="299"/>
    </row>
    <row r="42" spans="2:19" ht="15" customHeight="1">
      <c r="B42" s="1622" t="s">
        <v>299</v>
      </c>
      <c r="C42" s="1623"/>
      <c r="D42" s="1623"/>
      <c r="E42" s="1623"/>
      <c r="F42" s="1623"/>
      <c r="G42" s="1624"/>
      <c r="H42" s="279"/>
      <c r="I42" s="279"/>
    </row>
    <row r="43" spans="2:19" ht="15" customHeight="1">
      <c r="B43" s="318" t="s">
        <v>207</v>
      </c>
      <c r="C43" s="320">
        <v>66.905070276515559</v>
      </c>
      <c r="D43" s="320">
        <v>66.27154887721332</v>
      </c>
      <c r="E43" s="320">
        <v>63.465332066924816</v>
      </c>
      <c r="F43" s="320">
        <v>62.849767011064415</v>
      </c>
      <c r="G43" s="320">
        <v>58.446211611275309</v>
      </c>
      <c r="H43" s="279"/>
      <c r="I43" s="279"/>
    </row>
    <row r="44" spans="2:19" ht="15" customHeight="1">
      <c r="B44" s="321" t="s">
        <v>296</v>
      </c>
      <c r="C44" s="322">
        <v>10.263458213675074</v>
      </c>
      <c r="D44" s="322">
        <v>10.709620895282606</v>
      </c>
      <c r="E44" s="322">
        <v>12.929965526597803</v>
      </c>
      <c r="F44" s="322">
        <v>14.473488051385358</v>
      </c>
      <c r="G44" s="322">
        <v>16.206561758313349</v>
      </c>
      <c r="H44" s="279"/>
      <c r="I44" s="279"/>
    </row>
    <row r="45" spans="2:19" ht="15" customHeight="1">
      <c r="B45" s="319" t="s">
        <v>297</v>
      </c>
      <c r="C45" s="322">
        <v>22.831471509809379</v>
      </c>
      <c r="D45" s="322">
        <v>23.018830227504061</v>
      </c>
      <c r="E45" s="322">
        <v>23.604702406477372</v>
      </c>
      <c r="F45" s="322">
        <v>22.676746849732403</v>
      </c>
      <c r="G45" s="322">
        <v>25.347226547133001</v>
      </c>
      <c r="H45" s="279"/>
      <c r="I45" s="279"/>
    </row>
    <row r="46" spans="2:19" ht="15" customHeight="1">
      <c r="B46" s="1622" t="s">
        <v>300</v>
      </c>
      <c r="C46" s="1623"/>
      <c r="D46" s="1623"/>
      <c r="E46" s="1623"/>
      <c r="F46" s="1623"/>
      <c r="G46" s="1624"/>
      <c r="H46" s="279"/>
      <c r="I46" s="279"/>
    </row>
    <row r="47" spans="2:19" ht="15" customHeight="1">
      <c r="B47" s="318" t="s">
        <v>207</v>
      </c>
      <c r="C47" s="320">
        <v>67.215678059634882</v>
      </c>
      <c r="D47" s="320">
        <v>66.277741899856778</v>
      </c>
      <c r="E47" s="320">
        <v>63.216327603471655</v>
      </c>
      <c r="F47" s="320">
        <v>62.806657905891939</v>
      </c>
      <c r="G47" s="320">
        <v>58.758899247590122</v>
      </c>
      <c r="H47" s="279"/>
      <c r="I47" s="279"/>
    </row>
    <row r="48" spans="2:19" ht="15" customHeight="1">
      <c r="B48" s="321" t="s">
        <v>296</v>
      </c>
      <c r="C48" s="322">
        <v>11.324039534545337</v>
      </c>
      <c r="D48" s="322">
        <v>11.910565044398</v>
      </c>
      <c r="E48" s="322">
        <v>14.206767937628403</v>
      </c>
      <c r="F48" s="322">
        <v>15.870542950812533</v>
      </c>
      <c r="G48" s="322">
        <v>17.909261091509997</v>
      </c>
      <c r="H48" s="279"/>
      <c r="I48" s="279"/>
    </row>
    <row r="49" spans="2:9" ht="15" customHeight="1">
      <c r="B49" s="319" t="s">
        <v>297</v>
      </c>
      <c r="C49" s="323">
        <v>21.460282405819804</v>
      </c>
      <c r="D49" s="323">
        <v>21.811711703123549</v>
      </c>
      <c r="E49" s="323">
        <v>22.576904458899929</v>
      </c>
      <c r="F49" s="323">
        <v>21.322801300858352</v>
      </c>
      <c r="G49" s="323">
        <v>23.331839567764511</v>
      </c>
      <c r="H49" s="279"/>
      <c r="I49" s="279"/>
    </row>
    <row r="50" spans="2:9" ht="15" customHeight="1">
      <c r="B50" s="1622" t="s">
        <v>301</v>
      </c>
      <c r="C50" s="1623"/>
      <c r="D50" s="1623"/>
      <c r="E50" s="1623"/>
      <c r="F50" s="1623"/>
      <c r="G50" s="1624"/>
      <c r="H50" s="279"/>
      <c r="I50" s="279"/>
    </row>
    <row r="51" spans="2:9" ht="15" customHeight="1">
      <c r="B51" s="318" t="s">
        <v>207</v>
      </c>
      <c r="C51" s="320">
        <v>66.665332361371838</v>
      </c>
      <c r="D51" s="320">
        <v>66.266825973265227</v>
      </c>
      <c r="E51" s="320">
        <v>63.66493012294255</v>
      </c>
      <c r="F51" s="320">
        <v>62.884071797217487</v>
      </c>
      <c r="G51" s="320">
        <v>58.193376403162603</v>
      </c>
      <c r="H51" s="279"/>
      <c r="I51" s="279"/>
    </row>
    <row r="52" spans="2:9" ht="15" customHeight="1">
      <c r="B52" s="321" t="s">
        <v>296</v>
      </c>
      <c r="C52" s="322">
        <v>9.4448645771848962</v>
      </c>
      <c r="D52" s="322">
        <v>9.7937605489124842</v>
      </c>
      <c r="E52" s="322">
        <v>11.906500823892186</v>
      </c>
      <c r="F52" s="322">
        <v>13.361758420783461</v>
      </c>
      <c r="G52" s="322">
        <v>14.829780938528325</v>
      </c>
      <c r="H52" s="279"/>
      <c r="I52" s="279"/>
    </row>
    <row r="53" spans="2:9" ht="15" customHeight="1">
      <c r="B53" s="319" t="s">
        <v>297</v>
      </c>
      <c r="C53" s="323">
        <v>23.88980306144326</v>
      </c>
      <c r="D53" s="323">
        <v>23.939399257015779</v>
      </c>
      <c r="E53" s="323">
        <v>24.428569053165262</v>
      </c>
      <c r="F53" s="323">
        <v>23.754171498915483</v>
      </c>
      <c r="G53" s="323">
        <v>26.976842583001005</v>
      </c>
      <c r="H53" s="279"/>
      <c r="I53" s="279"/>
    </row>
    <row r="54" spans="2:9" ht="15" customHeight="1">
      <c r="B54" s="1625" t="s">
        <v>302</v>
      </c>
      <c r="C54" s="1625"/>
      <c r="D54" s="1625"/>
      <c r="E54" s="1625"/>
      <c r="F54" s="1625"/>
      <c r="G54" s="1625"/>
      <c r="H54" s="279"/>
      <c r="I54" s="279"/>
    </row>
    <row r="55" spans="2:9" ht="15" customHeight="1">
      <c r="B55" s="314" t="s">
        <v>303</v>
      </c>
      <c r="C55" s="324">
        <v>11.408256944480252</v>
      </c>
      <c r="D55" s="324">
        <v>11.869153238943726</v>
      </c>
      <c r="E55" s="324">
        <v>9.920787513257217</v>
      </c>
      <c r="F55" s="324">
        <v>10.211669882918244</v>
      </c>
      <c r="G55" s="325">
        <v>9.5706419523799493</v>
      </c>
      <c r="H55" s="279"/>
      <c r="I55" s="279"/>
    </row>
    <row r="56" spans="2:9" ht="15" customHeight="1">
      <c r="B56" s="316" t="s">
        <v>304</v>
      </c>
      <c r="C56" s="326">
        <v>88.591743055519743</v>
      </c>
      <c r="D56" s="326">
        <v>88.130846761056276</v>
      </c>
      <c r="E56" s="326">
        <v>90.07921248674279</v>
      </c>
      <c r="F56" s="326">
        <v>89.788330117081756</v>
      </c>
      <c r="G56" s="327">
        <v>90.429358047620042</v>
      </c>
      <c r="H56" s="279"/>
      <c r="I56" s="279"/>
    </row>
    <row r="57" spans="2:9">
      <c r="B57" s="328" t="s">
        <v>305</v>
      </c>
      <c r="C57" s="279"/>
      <c r="D57" s="279"/>
      <c r="E57" s="279"/>
      <c r="F57" s="279"/>
      <c r="G57" s="279"/>
      <c r="H57" s="279"/>
      <c r="I57" s="279"/>
    </row>
    <row r="58" spans="2:9">
      <c r="B58" s="279" t="s">
        <v>306</v>
      </c>
      <c r="C58" s="279"/>
      <c r="D58" s="279"/>
      <c r="E58" s="279"/>
      <c r="F58" s="279"/>
      <c r="G58" s="279"/>
      <c r="H58" s="279"/>
      <c r="I58" s="279"/>
    </row>
    <row r="59" spans="2:9">
      <c r="B59" s="279" t="s">
        <v>307</v>
      </c>
      <c r="C59" s="279"/>
      <c r="D59" s="279"/>
      <c r="E59" s="279"/>
      <c r="F59" s="279"/>
      <c r="G59" s="279"/>
      <c r="H59" s="279"/>
      <c r="I59" s="279"/>
    </row>
    <row r="60" spans="2:9">
      <c r="C60" s="279"/>
      <c r="D60" s="279"/>
      <c r="E60" s="279"/>
      <c r="F60" s="279"/>
      <c r="G60" s="279"/>
      <c r="H60" s="279"/>
      <c r="I60" s="279"/>
    </row>
  </sheetData>
  <mergeCells count="12">
    <mergeCell ref="B38:G38"/>
    <mergeCell ref="B42:G42"/>
    <mergeCell ref="B46:G46"/>
    <mergeCell ref="B50:G50"/>
    <mergeCell ref="B54:G54"/>
    <mergeCell ref="B1:I1"/>
    <mergeCell ref="B2:I2"/>
    <mergeCell ref="B3:I3"/>
    <mergeCell ref="B5:B6"/>
    <mergeCell ref="C5:D5"/>
    <mergeCell ref="E5:F5"/>
    <mergeCell ref="H5:I5"/>
  </mergeCells>
  <printOptions horizontalCentered="1"/>
  <pageMargins left="0.75" right="0.75" top="1" bottom="1" header="0.5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63"/>
  <sheetViews>
    <sheetView workbookViewId="0">
      <selection activeCell="H31" sqref="H31"/>
    </sheetView>
  </sheetViews>
  <sheetFormatPr defaultRowHeight="12.75"/>
  <cols>
    <col min="1" max="1" width="9.140625" style="275"/>
    <col min="2" max="2" width="5" style="275" customWidth="1"/>
    <col min="3" max="3" width="20.7109375" style="275" customWidth="1"/>
    <col min="4" max="8" width="10.7109375" style="275" customWidth="1"/>
    <col min="9" max="16384" width="9.140625" style="275"/>
  </cols>
  <sheetData>
    <row r="1" spans="2:8" ht="15" customHeight="1">
      <c r="B1" s="1626" t="s">
        <v>308</v>
      </c>
      <c r="C1" s="1627"/>
      <c r="D1" s="1627"/>
      <c r="E1" s="1627"/>
      <c r="F1" s="1627"/>
      <c r="G1" s="1627"/>
      <c r="H1" s="1628"/>
    </row>
    <row r="2" spans="2:8" ht="15" customHeight="1">
      <c r="B2" s="1629" t="s">
        <v>309</v>
      </c>
      <c r="C2" s="1630"/>
      <c r="D2" s="1630"/>
      <c r="E2" s="1630"/>
      <c r="F2" s="1630"/>
      <c r="G2" s="1630"/>
      <c r="H2" s="1631"/>
    </row>
    <row r="3" spans="2:8" ht="15" customHeight="1" thickBot="1">
      <c r="B3" s="1632" t="s">
        <v>55</v>
      </c>
      <c r="C3" s="1633"/>
      <c r="D3" s="1633"/>
      <c r="E3" s="1633"/>
      <c r="F3" s="1633"/>
      <c r="G3" s="1633"/>
      <c r="H3" s="1634"/>
    </row>
    <row r="4" spans="2:8" ht="15" customHeight="1" thickTop="1">
      <c r="B4" s="329"/>
      <c r="C4" s="330"/>
      <c r="D4" s="1635" t="s">
        <v>129</v>
      </c>
      <c r="E4" s="1635"/>
      <c r="F4" s="1635"/>
      <c r="G4" s="1636" t="s">
        <v>184</v>
      </c>
      <c r="H4" s="1637"/>
    </row>
    <row r="5" spans="2:8" ht="15" customHeight="1">
      <c r="B5" s="331"/>
      <c r="C5" s="332"/>
      <c r="D5" s="333" t="s">
        <v>52</v>
      </c>
      <c r="E5" s="333" t="s">
        <v>310</v>
      </c>
      <c r="F5" s="334" t="s">
        <v>311</v>
      </c>
      <c r="G5" s="334" t="s">
        <v>53</v>
      </c>
      <c r="H5" s="335" t="s">
        <v>311</v>
      </c>
    </row>
    <row r="6" spans="2:8" ht="15" customHeight="1">
      <c r="B6" s="336"/>
      <c r="C6" s="337" t="s">
        <v>312</v>
      </c>
      <c r="D6" s="337">
        <v>28802.662744000001</v>
      </c>
      <c r="E6" s="337">
        <v>26593.404719999995</v>
      </c>
      <c r="F6" s="337">
        <v>17595.359436000002</v>
      </c>
      <c r="G6" s="338">
        <v>-7.6703256349457689</v>
      </c>
      <c r="H6" s="339">
        <v>-33.835627211858537</v>
      </c>
    </row>
    <row r="7" spans="2:8" ht="15" customHeight="1">
      <c r="B7" s="340">
        <v>1</v>
      </c>
      <c r="C7" s="341" t="s">
        <v>313</v>
      </c>
      <c r="D7" s="342">
        <v>226.51680899999999</v>
      </c>
      <c r="E7" s="342">
        <v>277.07987800000001</v>
      </c>
      <c r="F7" s="342">
        <v>74.173586</v>
      </c>
      <c r="G7" s="342">
        <v>22.321994214566217</v>
      </c>
      <c r="H7" s="343">
        <v>-73.230251674933967</v>
      </c>
    </row>
    <row r="8" spans="2:8" ht="15" customHeight="1">
      <c r="B8" s="340">
        <v>2</v>
      </c>
      <c r="C8" s="341" t="s">
        <v>314</v>
      </c>
      <c r="D8" s="342">
        <v>0.84052800000000005</v>
      </c>
      <c r="E8" s="342">
        <v>1.5686899999999999</v>
      </c>
      <c r="F8" s="342">
        <v>0</v>
      </c>
      <c r="G8" s="342">
        <v>86.631498296308962</v>
      </c>
      <c r="H8" s="343">
        <v>-100</v>
      </c>
    </row>
    <row r="9" spans="2:8" ht="15" customHeight="1">
      <c r="B9" s="340">
        <v>3</v>
      </c>
      <c r="C9" s="341" t="s">
        <v>315</v>
      </c>
      <c r="D9" s="342">
        <v>115.263272</v>
      </c>
      <c r="E9" s="342">
        <v>108.014043</v>
      </c>
      <c r="F9" s="342">
        <v>34.249515000000002</v>
      </c>
      <c r="G9" s="342">
        <v>-6.2892792076907256</v>
      </c>
      <c r="H9" s="343">
        <v>-68.291609082718992</v>
      </c>
    </row>
    <row r="10" spans="2:8" ht="15" customHeight="1">
      <c r="B10" s="340">
        <v>4</v>
      </c>
      <c r="C10" s="341" t="s">
        <v>316</v>
      </c>
      <c r="D10" s="342">
        <v>0.64300000000000002</v>
      </c>
      <c r="E10" s="342">
        <v>0.81599999999999995</v>
      </c>
      <c r="F10" s="342">
        <v>0.37119999999999997</v>
      </c>
      <c r="G10" s="342">
        <v>26.905132192846025</v>
      </c>
      <c r="H10" s="343">
        <v>-54.509803921568626</v>
      </c>
    </row>
    <row r="11" spans="2:8" ht="15" customHeight="1">
      <c r="B11" s="340">
        <v>5</v>
      </c>
      <c r="C11" s="341" t="s">
        <v>317</v>
      </c>
      <c r="D11" s="342">
        <v>2883.6902650000002</v>
      </c>
      <c r="E11" s="342">
        <v>1785.3838000000001</v>
      </c>
      <c r="F11" s="342">
        <v>2724.2169600000002</v>
      </c>
      <c r="G11" s="342">
        <v>-38.086838879001448</v>
      </c>
      <c r="H11" s="343">
        <v>52.584388858014734</v>
      </c>
    </row>
    <row r="12" spans="2:8" ht="15" customHeight="1">
      <c r="B12" s="340">
        <v>6</v>
      </c>
      <c r="C12" s="341" t="s">
        <v>318</v>
      </c>
      <c r="D12" s="342">
        <v>0</v>
      </c>
      <c r="E12" s="342">
        <v>0</v>
      </c>
      <c r="F12" s="342">
        <v>0</v>
      </c>
      <c r="G12" s="342" t="s">
        <v>120</v>
      </c>
      <c r="H12" s="343" t="s">
        <v>120</v>
      </c>
    </row>
    <row r="13" spans="2:8" ht="15" customHeight="1">
      <c r="B13" s="340">
        <v>7</v>
      </c>
      <c r="C13" s="341" t="s">
        <v>319</v>
      </c>
      <c r="D13" s="342">
        <v>122.25899999999999</v>
      </c>
      <c r="E13" s="342">
        <v>293.26476200000002</v>
      </c>
      <c r="F13" s="342">
        <v>145.126868</v>
      </c>
      <c r="G13" s="342">
        <v>139.87171660164083</v>
      </c>
      <c r="H13" s="343">
        <v>-50.513363074967735</v>
      </c>
    </row>
    <row r="14" spans="2:8" ht="15" customHeight="1">
      <c r="B14" s="340">
        <v>8</v>
      </c>
      <c r="C14" s="341" t="s">
        <v>320</v>
      </c>
      <c r="D14" s="342">
        <v>0</v>
      </c>
      <c r="E14" s="342">
        <v>10.795024999999999</v>
      </c>
      <c r="F14" s="342">
        <v>3.8150079999999997</v>
      </c>
      <c r="G14" s="342" t="s">
        <v>120</v>
      </c>
      <c r="H14" s="343">
        <v>-64.659572349299793</v>
      </c>
    </row>
    <row r="15" spans="2:8" ht="15" customHeight="1">
      <c r="B15" s="340">
        <v>9</v>
      </c>
      <c r="C15" s="341" t="s">
        <v>321</v>
      </c>
      <c r="D15" s="342">
        <v>21.191212999999998</v>
      </c>
      <c r="E15" s="342">
        <v>31.661956000000004</v>
      </c>
      <c r="F15" s="342">
        <v>25.450443</v>
      </c>
      <c r="G15" s="342">
        <v>49.410777004600959</v>
      </c>
      <c r="H15" s="343">
        <v>-19.618222576015214</v>
      </c>
    </row>
    <row r="16" spans="2:8" ht="15" customHeight="1">
      <c r="B16" s="340">
        <v>10</v>
      </c>
      <c r="C16" s="341" t="s">
        <v>322</v>
      </c>
      <c r="D16" s="342">
        <v>869.86720700000001</v>
      </c>
      <c r="E16" s="342">
        <v>717.32097600000009</v>
      </c>
      <c r="F16" s="342">
        <v>490.112594</v>
      </c>
      <c r="G16" s="342">
        <v>-17.536726269530462</v>
      </c>
      <c r="H16" s="343">
        <v>-31.674576598468249</v>
      </c>
    </row>
    <row r="17" spans="2:8" ht="15" customHeight="1">
      <c r="B17" s="340">
        <v>11</v>
      </c>
      <c r="C17" s="341" t="s">
        <v>323</v>
      </c>
      <c r="D17" s="342">
        <v>6.1083310000000006</v>
      </c>
      <c r="E17" s="342">
        <v>6.4366390000000004</v>
      </c>
      <c r="F17" s="342">
        <v>11.727126</v>
      </c>
      <c r="G17" s="342">
        <v>5.3747578512035403</v>
      </c>
      <c r="H17" s="343">
        <v>82.19331548654506</v>
      </c>
    </row>
    <row r="18" spans="2:8" ht="15" customHeight="1">
      <c r="B18" s="340">
        <v>12</v>
      </c>
      <c r="C18" s="341" t="s">
        <v>324</v>
      </c>
      <c r="D18" s="342">
        <v>1431.1202840000001</v>
      </c>
      <c r="E18" s="342">
        <v>1702.1987809999998</v>
      </c>
      <c r="F18" s="342">
        <v>407.74242500000003</v>
      </c>
      <c r="G18" s="342">
        <v>18.941699033314777</v>
      </c>
      <c r="H18" s="343">
        <v>-76.046133415718856</v>
      </c>
    </row>
    <row r="19" spans="2:8" ht="15" customHeight="1">
      <c r="B19" s="340">
        <v>13</v>
      </c>
      <c r="C19" s="341" t="s">
        <v>325</v>
      </c>
      <c r="D19" s="342">
        <v>0</v>
      </c>
      <c r="E19" s="342">
        <v>0</v>
      </c>
      <c r="F19" s="342">
        <v>0</v>
      </c>
      <c r="G19" s="342" t="s">
        <v>120</v>
      </c>
      <c r="H19" s="343" t="s">
        <v>120</v>
      </c>
    </row>
    <row r="20" spans="2:8" ht="15" customHeight="1">
      <c r="B20" s="340">
        <v>14</v>
      </c>
      <c r="C20" s="341" t="s">
        <v>326</v>
      </c>
      <c r="D20" s="342">
        <v>85.165716000000003</v>
      </c>
      <c r="E20" s="342">
        <v>92.245192000000003</v>
      </c>
      <c r="F20" s="342">
        <v>72.978160000000003</v>
      </c>
      <c r="G20" s="342">
        <v>8.3125890704658616</v>
      </c>
      <c r="H20" s="343">
        <v>-20.886760146805258</v>
      </c>
    </row>
    <row r="21" spans="2:8" ht="15" customHeight="1">
      <c r="B21" s="340">
        <v>15</v>
      </c>
      <c r="C21" s="341" t="s">
        <v>327</v>
      </c>
      <c r="D21" s="342">
        <v>318.35189699999995</v>
      </c>
      <c r="E21" s="342">
        <v>224.209935</v>
      </c>
      <c r="F21" s="342">
        <v>264.97128199999997</v>
      </c>
      <c r="G21" s="342">
        <v>-29.571666727024393</v>
      </c>
      <c r="H21" s="343">
        <v>18.179991444179294</v>
      </c>
    </row>
    <row r="22" spans="2:8" ht="15" customHeight="1">
      <c r="B22" s="340">
        <v>16</v>
      </c>
      <c r="C22" s="341" t="s">
        <v>328</v>
      </c>
      <c r="D22" s="342">
        <v>11.860204</v>
      </c>
      <c r="E22" s="342">
        <v>13.367155000000002</v>
      </c>
      <c r="F22" s="342">
        <v>12.214471999999999</v>
      </c>
      <c r="G22" s="342">
        <v>12.705945024217129</v>
      </c>
      <c r="H22" s="343">
        <v>-8.6232485521414475</v>
      </c>
    </row>
    <row r="23" spans="2:8" ht="15" customHeight="1">
      <c r="B23" s="340">
        <v>17</v>
      </c>
      <c r="C23" s="341" t="s">
        <v>329</v>
      </c>
      <c r="D23" s="342">
        <v>115.01798599999999</v>
      </c>
      <c r="E23" s="342">
        <v>299.45444099999997</v>
      </c>
      <c r="F23" s="342">
        <v>161.27918099999999</v>
      </c>
      <c r="G23" s="342">
        <v>160.35444665150021</v>
      </c>
      <c r="H23" s="343">
        <v>-46.142331213581834</v>
      </c>
    </row>
    <row r="24" spans="2:8" ht="15" customHeight="1">
      <c r="B24" s="340">
        <v>18</v>
      </c>
      <c r="C24" s="341" t="s">
        <v>330</v>
      </c>
      <c r="D24" s="342">
        <v>2279.8083219999999</v>
      </c>
      <c r="E24" s="342">
        <v>2183.6115719999998</v>
      </c>
      <c r="F24" s="342">
        <v>1014.8491390000002</v>
      </c>
      <c r="G24" s="342">
        <v>-4.2195104330354383</v>
      </c>
      <c r="H24" s="343">
        <v>-53.524282797673308</v>
      </c>
    </row>
    <row r="25" spans="2:8" ht="15" customHeight="1">
      <c r="B25" s="340">
        <v>19</v>
      </c>
      <c r="C25" s="341" t="s">
        <v>331</v>
      </c>
      <c r="D25" s="342">
        <v>2552.4965819999998</v>
      </c>
      <c r="E25" s="342">
        <v>2280.917015</v>
      </c>
      <c r="F25" s="342">
        <v>2231.5063480000003</v>
      </c>
      <c r="G25" s="342">
        <v>-10.639762220061613</v>
      </c>
      <c r="H25" s="343">
        <v>-2.1662632474158414</v>
      </c>
    </row>
    <row r="26" spans="2:8" ht="15" customHeight="1">
      <c r="B26" s="340"/>
      <c r="C26" s="341" t="s">
        <v>332</v>
      </c>
      <c r="D26" s="342">
        <v>0</v>
      </c>
      <c r="E26" s="342">
        <v>7.5284499999999994</v>
      </c>
      <c r="F26" s="342">
        <v>33.515771000000001</v>
      </c>
      <c r="G26" s="342" t="s">
        <v>120</v>
      </c>
      <c r="H26" s="343">
        <v>345.18819943016166</v>
      </c>
    </row>
    <row r="27" spans="2:8" ht="15" customHeight="1">
      <c r="B27" s="340"/>
      <c r="C27" s="341" t="s">
        <v>333</v>
      </c>
      <c r="D27" s="342">
        <v>2181.5152309999999</v>
      </c>
      <c r="E27" s="342">
        <v>2028.58591</v>
      </c>
      <c r="F27" s="342">
        <v>1999.0080690000002</v>
      </c>
      <c r="G27" s="342">
        <v>-7.0102339340485571</v>
      </c>
      <c r="H27" s="343">
        <v>-1.4580521758627327</v>
      </c>
    </row>
    <row r="28" spans="2:8" ht="15" customHeight="1">
      <c r="B28" s="340"/>
      <c r="C28" s="341" t="s">
        <v>334</v>
      </c>
      <c r="D28" s="342">
        <v>370.98135100000002</v>
      </c>
      <c r="E28" s="342">
        <v>244.80265500000002</v>
      </c>
      <c r="F28" s="342">
        <v>198.982508</v>
      </c>
      <c r="G28" s="342">
        <v>-34.012139871688589</v>
      </c>
      <c r="H28" s="343">
        <v>-18.717177311659469</v>
      </c>
    </row>
    <row r="29" spans="2:8" ht="15" customHeight="1">
      <c r="B29" s="340">
        <v>20</v>
      </c>
      <c r="C29" s="341" t="s">
        <v>335</v>
      </c>
      <c r="D29" s="342">
        <v>157.059256</v>
      </c>
      <c r="E29" s="342">
        <v>98.1357</v>
      </c>
      <c r="F29" s="342">
        <v>104.6142</v>
      </c>
      <c r="G29" s="342">
        <v>-37.516767556825812</v>
      </c>
      <c r="H29" s="343">
        <v>6.6015731278219931</v>
      </c>
    </row>
    <row r="30" spans="2:8" ht="15" customHeight="1">
      <c r="B30" s="340">
        <v>21</v>
      </c>
      <c r="C30" s="341" t="s">
        <v>336</v>
      </c>
      <c r="D30" s="342">
        <v>124.08893700000002</v>
      </c>
      <c r="E30" s="342">
        <v>114.68459799999998</v>
      </c>
      <c r="F30" s="342">
        <v>28.290882999999997</v>
      </c>
      <c r="G30" s="342">
        <v>-7.578708648297976</v>
      </c>
      <c r="H30" s="343">
        <v>-75.331575910481021</v>
      </c>
    </row>
    <row r="31" spans="2:8" ht="15" customHeight="1">
      <c r="B31" s="340">
        <v>22</v>
      </c>
      <c r="C31" s="341" t="s">
        <v>337</v>
      </c>
      <c r="D31" s="342">
        <v>23.249726000000003</v>
      </c>
      <c r="E31" s="342">
        <v>0</v>
      </c>
      <c r="F31" s="342">
        <v>2.5000000000000001E-3</v>
      </c>
      <c r="G31" s="342">
        <v>-100</v>
      </c>
      <c r="H31" s="343" t="s">
        <v>120</v>
      </c>
    </row>
    <row r="32" spans="2:8" ht="15" customHeight="1">
      <c r="B32" s="340">
        <v>23</v>
      </c>
      <c r="C32" s="341" t="s">
        <v>338</v>
      </c>
      <c r="D32" s="342">
        <v>559.9236239999999</v>
      </c>
      <c r="E32" s="342">
        <v>581.43366800000001</v>
      </c>
      <c r="F32" s="342">
        <v>434.40249700000004</v>
      </c>
      <c r="G32" s="342">
        <v>3.8416032255142056</v>
      </c>
      <c r="H32" s="343">
        <v>-25.28769472633978</v>
      </c>
    </row>
    <row r="33" spans="2:8" ht="15" customHeight="1">
      <c r="B33" s="340">
        <v>24</v>
      </c>
      <c r="C33" s="341" t="s">
        <v>339</v>
      </c>
      <c r="D33" s="342">
        <v>12.328980999999999</v>
      </c>
      <c r="E33" s="342">
        <v>34.203775</v>
      </c>
      <c r="F33" s="342">
        <v>20.438025</v>
      </c>
      <c r="G33" s="342">
        <v>177.42580672319963</v>
      </c>
      <c r="H33" s="343">
        <v>-40.246288604108763</v>
      </c>
    </row>
    <row r="34" spans="2:8" ht="15" customHeight="1">
      <c r="B34" s="340">
        <v>25</v>
      </c>
      <c r="C34" s="341" t="s">
        <v>340</v>
      </c>
      <c r="D34" s="342">
        <v>281.09025399999996</v>
      </c>
      <c r="E34" s="342">
        <v>361.43773800000002</v>
      </c>
      <c r="F34" s="342">
        <v>168.867569</v>
      </c>
      <c r="G34" s="342">
        <v>28.584229747076222</v>
      </c>
      <c r="H34" s="343">
        <v>-53.278932649805377</v>
      </c>
    </row>
    <row r="35" spans="2:8" ht="15" customHeight="1">
      <c r="B35" s="340">
        <v>26</v>
      </c>
      <c r="C35" s="341" t="s">
        <v>341</v>
      </c>
      <c r="D35" s="342">
        <v>392.099423</v>
      </c>
      <c r="E35" s="342">
        <v>299.69754999999998</v>
      </c>
      <c r="F35" s="342">
        <v>426.21494200000001</v>
      </c>
      <c r="G35" s="342">
        <v>-23.565929348485682</v>
      </c>
      <c r="H35" s="343">
        <v>42.215023779807353</v>
      </c>
    </row>
    <row r="36" spans="2:8" ht="15" customHeight="1">
      <c r="B36" s="340">
        <v>27</v>
      </c>
      <c r="C36" s="341" t="s">
        <v>342</v>
      </c>
      <c r="D36" s="342">
        <v>7.7659999999999993E-2</v>
      </c>
      <c r="E36" s="342">
        <v>1.0866400000000001</v>
      </c>
      <c r="F36" s="342">
        <v>0</v>
      </c>
      <c r="G36" s="342" t="s">
        <v>120</v>
      </c>
      <c r="H36" s="343">
        <v>-100</v>
      </c>
    </row>
    <row r="37" spans="2:8" ht="15" customHeight="1">
      <c r="B37" s="340">
        <v>28</v>
      </c>
      <c r="C37" s="341" t="s">
        <v>343</v>
      </c>
      <c r="D37" s="342">
        <v>81.171837999999994</v>
      </c>
      <c r="E37" s="342">
        <v>64.687649000000008</v>
      </c>
      <c r="F37" s="342">
        <v>20.760316999999997</v>
      </c>
      <c r="G37" s="342">
        <v>-20.307768563772072</v>
      </c>
      <c r="H37" s="343">
        <v>-67.906830251320471</v>
      </c>
    </row>
    <row r="38" spans="2:8" ht="15" customHeight="1">
      <c r="B38" s="340">
        <v>29</v>
      </c>
      <c r="C38" s="341" t="s">
        <v>344</v>
      </c>
      <c r="D38" s="342">
        <v>34.273294999999997</v>
      </c>
      <c r="E38" s="342">
        <v>36.578455999999996</v>
      </c>
      <c r="F38" s="342">
        <v>43.414392999999997</v>
      </c>
      <c r="G38" s="342">
        <v>6.7258225390934854</v>
      </c>
      <c r="H38" s="343">
        <v>18.68842413687446</v>
      </c>
    </row>
    <row r="39" spans="2:8" ht="15" customHeight="1">
      <c r="B39" s="340">
        <v>30</v>
      </c>
      <c r="C39" s="341" t="s">
        <v>345</v>
      </c>
      <c r="D39" s="342">
        <v>233.80639299999999</v>
      </c>
      <c r="E39" s="342">
        <v>201.94276200000002</v>
      </c>
      <c r="F39" s="342">
        <v>106.593053</v>
      </c>
      <c r="G39" s="342">
        <v>-13.628212039522793</v>
      </c>
      <c r="H39" s="343">
        <v>-47.216205253248944</v>
      </c>
    </row>
    <row r="40" spans="2:8" ht="15" customHeight="1">
      <c r="B40" s="340">
        <v>31</v>
      </c>
      <c r="C40" s="341" t="s">
        <v>346</v>
      </c>
      <c r="D40" s="342">
        <v>2886.1857419999997</v>
      </c>
      <c r="E40" s="342">
        <v>2819.213976</v>
      </c>
      <c r="F40" s="342">
        <v>1848.1676310000003</v>
      </c>
      <c r="G40" s="342">
        <v>-2.3204246707140612</v>
      </c>
      <c r="H40" s="343">
        <v>-34.443868158519649</v>
      </c>
    </row>
    <row r="41" spans="2:8" ht="15" customHeight="1">
      <c r="B41" s="340">
        <v>32</v>
      </c>
      <c r="C41" s="341" t="s">
        <v>347</v>
      </c>
      <c r="D41" s="342">
        <v>1.194196</v>
      </c>
      <c r="E41" s="342">
        <v>97.371812000000006</v>
      </c>
      <c r="F41" s="342">
        <v>1.225E-2</v>
      </c>
      <c r="G41" s="342" t="s">
        <v>120</v>
      </c>
      <c r="H41" s="343">
        <v>-99.987419357051706</v>
      </c>
    </row>
    <row r="42" spans="2:8" ht="15" customHeight="1">
      <c r="B42" s="340">
        <v>33</v>
      </c>
      <c r="C42" s="341" t="s">
        <v>348</v>
      </c>
      <c r="D42" s="342">
        <v>40.718852999999989</v>
      </c>
      <c r="E42" s="342">
        <v>1.705306</v>
      </c>
      <c r="F42" s="342">
        <v>3.3138819999999996</v>
      </c>
      <c r="G42" s="342">
        <v>-95.811998928358804</v>
      </c>
      <c r="H42" s="343">
        <v>94.327704236072549</v>
      </c>
    </row>
    <row r="43" spans="2:8" ht="15" customHeight="1">
      <c r="B43" s="340">
        <v>34</v>
      </c>
      <c r="C43" s="341" t="s">
        <v>349</v>
      </c>
      <c r="D43" s="342">
        <v>214.38379499999996</v>
      </c>
      <c r="E43" s="342">
        <v>230.86670299999997</v>
      </c>
      <c r="F43" s="342">
        <v>129.29765399999999</v>
      </c>
      <c r="G43" s="342">
        <v>7.688504627880107</v>
      </c>
      <c r="H43" s="343">
        <v>-43.994672111724995</v>
      </c>
    </row>
    <row r="44" spans="2:8" ht="15" customHeight="1">
      <c r="B44" s="340">
        <v>35</v>
      </c>
      <c r="C44" s="341" t="s">
        <v>350</v>
      </c>
      <c r="D44" s="342">
        <v>147.43419900000001</v>
      </c>
      <c r="E44" s="342">
        <v>23.909834999999998</v>
      </c>
      <c r="F44" s="342">
        <v>6.879238</v>
      </c>
      <c r="G44" s="342">
        <v>-83.782707701352251</v>
      </c>
      <c r="H44" s="343">
        <v>-71.228417092798836</v>
      </c>
    </row>
    <row r="45" spans="2:8" ht="15" customHeight="1">
      <c r="B45" s="340">
        <v>36</v>
      </c>
      <c r="C45" s="341" t="s">
        <v>351</v>
      </c>
      <c r="D45" s="342">
        <v>579.25070700000003</v>
      </c>
      <c r="E45" s="342">
        <v>902.56342999999993</v>
      </c>
      <c r="F45" s="342">
        <v>684.82568300000003</v>
      </c>
      <c r="G45" s="342">
        <v>55.815680342363379</v>
      </c>
      <c r="H45" s="343">
        <v>-24.124370627336404</v>
      </c>
    </row>
    <row r="46" spans="2:8" ht="15" customHeight="1">
      <c r="B46" s="340">
        <v>39</v>
      </c>
      <c r="C46" s="341" t="s">
        <v>352</v>
      </c>
      <c r="D46" s="342">
        <v>0</v>
      </c>
      <c r="E46" s="342">
        <v>0</v>
      </c>
      <c r="F46" s="342">
        <v>0</v>
      </c>
      <c r="G46" s="342" t="s">
        <v>120</v>
      </c>
      <c r="H46" s="343" t="s">
        <v>120</v>
      </c>
    </row>
    <row r="47" spans="2:8" ht="15" customHeight="1">
      <c r="B47" s="340">
        <v>37</v>
      </c>
      <c r="C47" s="341" t="s">
        <v>353</v>
      </c>
      <c r="D47" s="342">
        <v>1474.147747</v>
      </c>
      <c r="E47" s="342">
        <v>1563.7775170000002</v>
      </c>
      <c r="F47" s="342">
        <v>981.76880699999992</v>
      </c>
      <c r="G47" s="342">
        <v>6.0801076542295931</v>
      </c>
      <c r="H47" s="343">
        <v>-37.218127494027662</v>
      </c>
    </row>
    <row r="48" spans="2:8" ht="15" customHeight="1">
      <c r="B48" s="340">
        <v>38</v>
      </c>
      <c r="C48" s="341" t="s">
        <v>354</v>
      </c>
      <c r="D48" s="342">
        <v>120.717663</v>
      </c>
      <c r="E48" s="342">
        <v>190.083247</v>
      </c>
      <c r="F48" s="342">
        <v>39.049867999999996</v>
      </c>
      <c r="G48" s="342">
        <v>57.461006348341897</v>
      </c>
      <c r="H48" s="343">
        <v>-79.456438893849494</v>
      </c>
    </row>
    <row r="49" spans="2:8" ht="15" customHeight="1">
      <c r="B49" s="340">
        <v>40</v>
      </c>
      <c r="C49" s="341" t="s">
        <v>355</v>
      </c>
      <c r="D49" s="342">
        <v>16.978192</v>
      </c>
      <c r="E49" s="342">
        <v>14.546016999999999</v>
      </c>
      <c r="F49" s="342">
        <v>2.9092510000000003</v>
      </c>
      <c r="G49" s="342">
        <v>-14.325288581964443</v>
      </c>
      <c r="H49" s="343">
        <v>-79.999672762653859</v>
      </c>
    </row>
    <row r="50" spans="2:8" ht="15" customHeight="1">
      <c r="B50" s="340">
        <v>41</v>
      </c>
      <c r="C50" s="341" t="s">
        <v>356</v>
      </c>
      <c r="D50" s="342">
        <v>480.22272799999996</v>
      </c>
      <c r="E50" s="342">
        <v>0</v>
      </c>
      <c r="F50" s="342">
        <v>0</v>
      </c>
      <c r="G50" s="342">
        <v>-100</v>
      </c>
      <c r="H50" s="343" t="s">
        <v>120</v>
      </c>
    </row>
    <row r="51" spans="2:8" ht="15" customHeight="1">
      <c r="B51" s="340">
        <v>42</v>
      </c>
      <c r="C51" s="341" t="s">
        <v>357</v>
      </c>
      <c r="D51" s="342">
        <v>120.17959199999999</v>
      </c>
      <c r="E51" s="342">
        <v>138.18913599999999</v>
      </c>
      <c r="F51" s="342">
        <v>86.497984000000002</v>
      </c>
      <c r="G51" s="342">
        <v>14.985525995129038</v>
      </c>
      <c r="H51" s="343">
        <v>-37.406089578561364</v>
      </c>
    </row>
    <row r="52" spans="2:8" ht="15" customHeight="1">
      <c r="B52" s="340">
        <v>43</v>
      </c>
      <c r="C52" s="341" t="s">
        <v>358</v>
      </c>
      <c r="D52" s="342">
        <v>3347.8832759999996</v>
      </c>
      <c r="E52" s="342">
        <v>3158.999534</v>
      </c>
      <c r="F52" s="342">
        <v>1763.4627229999999</v>
      </c>
      <c r="G52" s="342">
        <v>-5.6418855267163082</v>
      </c>
      <c r="H52" s="343">
        <v>-44.176543743675026</v>
      </c>
    </row>
    <row r="53" spans="2:8" ht="15" customHeight="1">
      <c r="B53" s="340">
        <v>44</v>
      </c>
      <c r="C53" s="341" t="s">
        <v>359</v>
      </c>
      <c r="D53" s="342">
        <v>90.288785999999988</v>
      </c>
      <c r="E53" s="342">
        <v>56.582299999999996</v>
      </c>
      <c r="F53" s="342">
        <v>47.391720999999997</v>
      </c>
      <c r="G53" s="342">
        <v>-37.331863117530453</v>
      </c>
      <c r="H53" s="343">
        <v>-16.242851563121334</v>
      </c>
    </row>
    <row r="54" spans="2:8" ht="15" customHeight="1">
      <c r="B54" s="340">
        <v>45</v>
      </c>
      <c r="C54" s="341" t="s">
        <v>360</v>
      </c>
      <c r="D54" s="342">
        <v>606.20849700000008</v>
      </c>
      <c r="E54" s="342">
        <v>512.94491499999992</v>
      </c>
      <c r="F54" s="342">
        <v>363.91106400000001</v>
      </c>
      <c r="G54" s="342">
        <v>-15.384736845745678</v>
      </c>
      <c r="H54" s="343">
        <v>-29.054552768107655</v>
      </c>
    </row>
    <row r="55" spans="2:8" ht="15" customHeight="1">
      <c r="B55" s="340">
        <v>46</v>
      </c>
      <c r="C55" s="341" t="s">
        <v>361</v>
      </c>
      <c r="D55" s="342">
        <v>4.1399080000000001</v>
      </c>
      <c r="E55" s="342">
        <v>0</v>
      </c>
      <c r="F55" s="342">
        <v>6.3401839999999998</v>
      </c>
      <c r="G55" s="342">
        <v>-100</v>
      </c>
      <c r="H55" s="343" t="s">
        <v>120</v>
      </c>
    </row>
    <row r="56" spans="2:8" ht="15" customHeight="1">
      <c r="B56" s="340">
        <v>47</v>
      </c>
      <c r="C56" s="341" t="s">
        <v>154</v>
      </c>
      <c r="D56" s="342">
        <v>101.722221</v>
      </c>
      <c r="E56" s="342">
        <v>212.454815</v>
      </c>
      <c r="F56" s="342">
        <v>257.73175600000002</v>
      </c>
      <c r="G56" s="342">
        <v>108.85782173395526</v>
      </c>
      <c r="H56" s="343">
        <v>21.311327305055443</v>
      </c>
    </row>
    <row r="57" spans="2:8" ht="15" customHeight="1">
      <c r="B57" s="340">
        <v>48</v>
      </c>
      <c r="C57" s="341" t="s">
        <v>362</v>
      </c>
      <c r="D57" s="342">
        <v>1272.2631270000002</v>
      </c>
      <c r="E57" s="342">
        <v>1383.789172</v>
      </c>
      <c r="F57" s="342">
        <v>801.25714600000003</v>
      </c>
      <c r="G57" s="342">
        <v>8.7659574999220808</v>
      </c>
      <c r="H57" s="343">
        <v>-42.096877023402527</v>
      </c>
    </row>
    <row r="58" spans="2:8" ht="15" customHeight="1">
      <c r="B58" s="340">
        <v>49</v>
      </c>
      <c r="C58" s="341" t="s">
        <v>363</v>
      </c>
      <c r="D58" s="342">
        <v>4359.3735120000001</v>
      </c>
      <c r="E58" s="342">
        <v>3464.1726090000002</v>
      </c>
      <c r="F58" s="342">
        <v>1544.1599079999999</v>
      </c>
      <c r="G58" s="342">
        <v>-20.535081486727165</v>
      </c>
      <c r="H58" s="343">
        <v>-55.424856602461524</v>
      </c>
    </row>
    <row r="59" spans="2:8" ht="15" customHeight="1">
      <c r="B59" s="344"/>
      <c r="C59" s="337" t="s">
        <v>364</v>
      </c>
      <c r="D59" s="337">
        <v>6225.005502</v>
      </c>
      <c r="E59" s="337">
        <v>5117.3045720000118</v>
      </c>
      <c r="F59" s="337">
        <v>2829.5812089999963</v>
      </c>
      <c r="G59" s="338">
        <v>-17.794376722142673</v>
      </c>
      <c r="H59" s="339">
        <v>-44.705632248617512</v>
      </c>
    </row>
    <row r="60" spans="2:8" ht="15" customHeight="1" thickBot="1">
      <c r="B60" s="345"/>
      <c r="C60" s="346" t="s">
        <v>365</v>
      </c>
      <c r="D60" s="347">
        <v>35027.668246000001</v>
      </c>
      <c r="E60" s="347">
        <v>31710.709292000007</v>
      </c>
      <c r="F60" s="347">
        <v>20424.940644999999</v>
      </c>
      <c r="G60" s="348">
        <v>-9.4695397098799958</v>
      </c>
      <c r="H60" s="349">
        <v>-35.589770456024411</v>
      </c>
    </row>
    <row r="61" spans="2:8" ht="13.5" thickTop="1">
      <c r="B61" s="350" t="s">
        <v>366</v>
      </c>
      <c r="C61" s="351"/>
      <c r="D61" s="352"/>
      <c r="E61" s="352"/>
      <c r="F61" s="353"/>
      <c r="G61" s="354"/>
      <c r="H61" s="354"/>
    </row>
    <row r="62" spans="2:8" ht="15" customHeight="1">
      <c r="B62" s="275" t="s">
        <v>367</v>
      </c>
      <c r="C62" s="350"/>
      <c r="D62" s="350"/>
      <c r="E62" s="350"/>
      <c r="F62" s="350"/>
      <c r="G62" s="350"/>
      <c r="H62" s="350"/>
    </row>
    <row r="63" spans="2:8" ht="15" customHeight="1">
      <c r="B63" s="355"/>
      <c r="C63" s="355"/>
      <c r="D63" s="355"/>
      <c r="E63" s="355"/>
      <c r="F63" s="355"/>
      <c r="G63" s="355"/>
      <c r="H63" s="35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21</vt:i4>
      </vt:variant>
    </vt:vector>
  </HeadingPairs>
  <TitlesOfParts>
    <vt:vector size="65" baseType="lpstr">
      <vt:lpstr>cover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Customwise Trade</vt:lpstr>
      <vt:lpstr>M_India$</vt:lpstr>
      <vt:lpstr>X&amp;MPrice Index &amp;TOT</vt:lpstr>
      <vt:lpstr>BOP</vt:lpstr>
      <vt:lpstr>ReserveRs</vt:lpstr>
      <vt:lpstr>Reserves $</vt:lpstr>
      <vt:lpstr>Ex Rate</vt:lpstr>
      <vt:lpstr>GBO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Operations</vt:lpstr>
      <vt:lpstr>Purchase &amp; Sale of FC</vt:lpstr>
      <vt:lpstr>Inter_Bank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cover!Print_Area</vt:lpstr>
      <vt:lpstr>'Customwise Trade'!Print_Area</vt:lpstr>
      <vt:lpstr>Direction!Print_Area</vt:lpstr>
      <vt:lpstr>'Ex Rate'!Print_Area</vt:lpstr>
      <vt:lpstr>GBO!Print_Area</vt:lpstr>
      <vt:lpstr>Inter_Bank!Print_Area</vt:lpstr>
      <vt:lpstr>'M_India$'!Print_Area</vt:lpstr>
      <vt:lpstr>'M-China'!Print_Area</vt:lpstr>
      <vt:lpstr>'M-India'!Print_Area</vt:lpstr>
      <vt:lpstr>'M-Other'!Print_Area</vt:lpstr>
      <vt:lpstr>ODD!Print_Area</vt:lpstr>
      <vt:lpstr>ReserveRs!Print_Area</vt:lpstr>
      <vt:lpstr>'Reserves $'!Print_Area</vt:lpstr>
      <vt:lpstr>'Securities List'!Print_Area</vt:lpstr>
      <vt:lpstr>'Share Mkt Acti'!Print_Area</vt:lpstr>
      <vt:lpstr>'Stock Mkt Indicator'!Print_Area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>NRB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NRB-PC5</dc:creator>
  <cp:lastModifiedBy>nrb</cp:lastModifiedBy>
  <cp:lastPrinted>2016-03-16T10:19:52Z</cp:lastPrinted>
  <dcterms:created xsi:type="dcterms:W3CDTF">2015-12-11T05:19:26Z</dcterms:created>
  <dcterms:modified xsi:type="dcterms:W3CDTF">2016-03-17T09:28:02Z</dcterms:modified>
</cp:coreProperties>
</file>