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ajana\reports and office work\halfyearly\integrated\"/>
    </mc:Choice>
  </mc:AlternateContent>
  <xr:revisionPtr revIDLastSave="0" documentId="8_{8515489C-6C71-4ED9-A35E-D4B9023DF943}" xr6:coauthVersionLast="36" xr6:coauthVersionMax="36" xr10:uidLastSave="{00000000-0000-0000-0000-000000000000}"/>
  <bookViews>
    <workbookView xWindow="0" yWindow="0" windowWidth="28800" windowHeight="12105" tabRatio="973" firstSheet="16" activeTab="26" xr2:uid="{00000000-000D-0000-FFFF-FFFF00000000}"/>
  </bookViews>
  <sheets>
    <sheet name="ToC" sheetId="65" r:id="rId1"/>
    <sheet name="Table 1a" sheetId="2" r:id="rId2"/>
    <sheet name="Table 1b" sheetId="3" r:id="rId3"/>
    <sheet name="Table 2a" sheetId="4" r:id="rId4"/>
    <sheet name="Table 2b" sheetId="5" r:id="rId5"/>
    <sheet name="Table 3a" sheetId="6" r:id="rId6"/>
    <sheet name="Table 3b" sheetId="7" r:id="rId7"/>
    <sheet name="Table 4a" sheetId="69" r:id="rId8"/>
    <sheet name="Table 4b" sheetId="67" r:id="rId9"/>
    <sheet name="Table 5a" sheetId="9" r:id="rId10"/>
    <sheet name="Table 5b" sheetId="71" r:id="rId11"/>
    <sheet name="Table 6a" sheetId="10" r:id="rId12"/>
    <sheet name="Table 6b" sheetId="11" r:id="rId13"/>
    <sheet name="Table 7a" sheetId="112" r:id="rId14"/>
    <sheet name="Table 7b" sheetId="113" r:id="rId15"/>
    <sheet name="Table 8a" sheetId="114" r:id="rId16"/>
    <sheet name="Table 8b" sheetId="115" r:id="rId17"/>
    <sheet name="Table 9a" sheetId="116" r:id="rId18"/>
    <sheet name="Table 9b" sheetId="117" r:id="rId19"/>
    <sheet name="Table 10" sheetId="118" r:id="rId20"/>
    <sheet name="Table 11a" sheetId="119" r:id="rId21"/>
    <sheet name="Table 11b" sheetId="120" r:id="rId22"/>
    <sheet name="Table 12" sheetId="121" r:id="rId23"/>
    <sheet name="Table 13" sheetId="122" r:id="rId24"/>
    <sheet name="Table14a" sheetId="123" r:id="rId25"/>
    <sheet name="Table 14b" sheetId="124" r:id="rId26"/>
    <sheet name="Table 15 a" sheetId="125" r:id="rId27"/>
    <sheet name="Table 15 b" sheetId="126" r:id="rId28"/>
    <sheet name="Table 16 a" sheetId="127" r:id="rId29"/>
    <sheet name="Table 16b" sheetId="128" r:id="rId30"/>
    <sheet name="Table 17" sheetId="97" r:id="rId31"/>
    <sheet name="Table 18" sheetId="98" r:id="rId32"/>
    <sheet name="Table 19" sheetId="99" r:id="rId33"/>
  </sheets>
  <definedNames>
    <definedName name="_xlnm._FilterDatabase" localSheetId="3" hidden="1">'Table 2a'!$A$1:$F$41</definedName>
    <definedName name="bfis" localSheetId="19">#REF!</definedName>
    <definedName name="bfis" localSheetId="21">#REF!</definedName>
    <definedName name="bfis" localSheetId="22">#REF!</definedName>
    <definedName name="bfis" localSheetId="23">#REF!</definedName>
    <definedName name="bfis" localSheetId="25">#REF!</definedName>
    <definedName name="bfis" localSheetId="27">#REF!</definedName>
    <definedName name="bfis" localSheetId="29">#REF!</definedName>
    <definedName name="bfis" localSheetId="30">#REF!</definedName>
    <definedName name="bfis" localSheetId="31">#REF!</definedName>
    <definedName name="bfis" localSheetId="32">#REF!</definedName>
    <definedName name="bfis" localSheetId="13">#REF!</definedName>
    <definedName name="bfis" localSheetId="14">#REF!</definedName>
    <definedName name="bfis" localSheetId="15">#REF!</definedName>
    <definedName name="bfis" localSheetId="16">#REF!</definedName>
    <definedName name="bfis" localSheetId="17">#REF!</definedName>
    <definedName name="bfis" localSheetId="18">#REF!</definedName>
    <definedName name="bfis" localSheetId="24">#REF!</definedName>
    <definedName name="bfis">#REF!</definedName>
    <definedName name="cam" localSheetId="19">#REF!</definedName>
    <definedName name="cam" localSheetId="21">#REF!</definedName>
    <definedName name="cam" localSheetId="22">#REF!</definedName>
    <definedName name="cam" localSheetId="23">#REF!</definedName>
    <definedName name="cam" localSheetId="25">#REF!</definedName>
    <definedName name="cam" localSheetId="27">#REF!</definedName>
    <definedName name="cam" localSheetId="29">#REF!</definedName>
    <definedName name="cam" localSheetId="30">#REF!</definedName>
    <definedName name="cam" localSheetId="31">#REF!</definedName>
    <definedName name="cam" localSheetId="32">#REF!</definedName>
    <definedName name="cam" localSheetId="13">#REF!</definedName>
    <definedName name="cam" localSheetId="14">#REF!</definedName>
    <definedName name="cam" localSheetId="15">#REF!</definedName>
    <definedName name="cam" localSheetId="16">#REF!</definedName>
    <definedName name="cam" localSheetId="17">#REF!</definedName>
    <definedName name="cam" localSheetId="18">#REF!</definedName>
    <definedName name="cam">#REF!</definedName>
    <definedName name="cn" localSheetId="19">#REF!</definedName>
    <definedName name="cn" localSheetId="21">#REF!</definedName>
    <definedName name="cn" localSheetId="22">#REF!</definedName>
    <definedName name="cn" localSheetId="23">#REF!</definedName>
    <definedName name="cn" localSheetId="25">#REF!</definedName>
    <definedName name="cn" localSheetId="27">#REF!</definedName>
    <definedName name="cn" localSheetId="29">#REF!</definedName>
    <definedName name="cn" localSheetId="30">#REF!</definedName>
    <definedName name="cn" localSheetId="31">#REF!</definedName>
    <definedName name="cn" localSheetId="32">#REF!</definedName>
    <definedName name="cn" localSheetId="13">#REF!</definedName>
    <definedName name="cn" localSheetId="14">#REF!</definedName>
    <definedName name="cn" localSheetId="15">#REF!</definedName>
    <definedName name="cn" localSheetId="16">#REF!</definedName>
    <definedName name="cn" localSheetId="17">#REF!</definedName>
    <definedName name="cn" localSheetId="18">#REF!</definedName>
    <definedName name="cn">#REF!</definedName>
    <definedName name="ddddddd" localSheetId="13">#REF!</definedName>
    <definedName name="ddddddd" localSheetId="14">#REF!</definedName>
    <definedName name="ddddddd" localSheetId="15">#REF!</definedName>
    <definedName name="ddddddd" localSheetId="16">#REF!</definedName>
    <definedName name="ddddddd" localSheetId="17">#REF!</definedName>
    <definedName name="ddddddd" localSheetId="18">#REF!</definedName>
    <definedName name="ddddddd">#REF!</definedName>
    <definedName name="dist" localSheetId="13">#REF!</definedName>
    <definedName name="dist" localSheetId="14">#REF!</definedName>
    <definedName name="dist" localSheetId="15">#REF!</definedName>
    <definedName name="dist" localSheetId="16">#REF!</definedName>
    <definedName name="dist" localSheetId="17">#REF!</definedName>
    <definedName name="dist" localSheetId="18">#REF!</definedName>
    <definedName name="dist">#REF!</definedName>
    <definedName name="fam" localSheetId="13">#REF!</definedName>
    <definedName name="fam" localSheetId="14">#REF!</definedName>
    <definedName name="fam" localSheetId="15">#REF!</definedName>
    <definedName name="fam" localSheetId="16">#REF!</definedName>
    <definedName name="fam" localSheetId="17">#REF!</definedName>
    <definedName name="fam" localSheetId="18">#REF!</definedName>
    <definedName name="fam">#REF!</definedName>
    <definedName name="fn" localSheetId="13">#REF!</definedName>
    <definedName name="fn" localSheetId="14">#REF!</definedName>
    <definedName name="fn" localSheetId="15">#REF!</definedName>
    <definedName name="fn" localSheetId="16">#REF!</definedName>
    <definedName name="fn" localSheetId="17">#REF!</definedName>
    <definedName name="fn" localSheetId="18">#REF!</definedName>
    <definedName name="fn">#REF!</definedName>
    <definedName name="gz" localSheetId="13">#REF!</definedName>
    <definedName name="gz" localSheetId="14">#REF!</definedName>
    <definedName name="gz" localSheetId="15">#REF!</definedName>
    <definedName name="gz" localSheetId="16">#REF!</definedName>
    <definedName name="gz" localSheetId="17">#REF!</definedName>
    <definedName name="gz" localSheetId="18">#REF!</definedName>
    <definedName name="gz">#REF!</definedName>
    <definedName name="oam" localSheetId="13">#REF!</definedName>
    <definedName name="oam" localSheetId="14">#REF!</definedName>
    <definedName name="oam" localSheetId="15">#REF!</definedName>
    <definedName name="oam" localSheetId="16">#REF!</definedName>
    <definedName name="oam" localSheetId="17">#REF!</definedName>
    <definedName name="oam" localSheetId="18">#REF!</definedName>
    <definedName name="oam">#REF!</definedName>
    <definedName name="on" localSheetId="13">#REF!</definedName>
    <definedName name="on" localSheetId="14">#REF!</definedName>
    <definedName name="on" localSheetId="15">#REF!</definedName>
    <definedName name="on" localSheetId="16">#REF!</definedName>
    <definedName name="on" localSheetId="17">#REF!</definedName>
    <definedName name="on" localSheetId="18">#REF!</definedName>
    <definedName name="on">#REF!</definedName>
    <definedName name="_xlnm.Print_Area" localSheetId="19">'Table 10'!$A$1:$AO$23</definedName>
    <definedName name="_xlnm.Print_Area" localSheetId="20">'Table 11a'!$A$1:$F$9</definedName>
    <definedName name="_xlnm.Print_Area" localSheetId="21">'Table 11b'!$A$1:$U$17</definedName>
    <definedName name="_xlnm.Print_Area" localSheetId="22">'Table 12'!$A$1:$I$11</definedName>
    <definedName name="_xlnm.Print_Area" localSheetId="23">'Table 13'!$A$1:$K$15</definedName>
    <definedName name="_xlnm.Print_Area" localSheetId="25">'Table 14b'!$A$1:$U$35</definedName>
    <definedName name="_xlnm.Print_Area" localSheetId="26">'Table 15 a'!$A$1:$F$12</definedName>
    <definedName name="_xlnm.Print_Area" localSheetId="27">'Table 15 b'!$A$1:$U$23</definedName>
    <definedName name="_xlnm.Print_Area" localSheetId="28">'Table 16 a'!$A$1:$F$9</definedName>
    <definedName name="_xlnm.Print_Area" localSheetId="29">'Table 16b'!$A$1:$U$16</definedName>
    <definedName name="_xlnm.Print_Area" localSheetId="30">'Table 17'!$A$1:$F$12</definedName>
    <definedName name="_xlnm.Print_Area" localSheetId="31">'Table 18'!$A$1:$F$23</definedName>
    <definedName name="_xlnm.Print_Area" localSheetId="32">'Table 19'!$A$1:$G$14</definedName>
    <definedName name="_xlnm.Print_Area" localSheetId="1">'Table 1a'!$A$1:$G$40</definedName>
    <definedName name="_xlnm.Print_Area" localSheetId="2">'Table 1b'!$A$1:$U$76</definedName>
    <definedName name="_xlnm.Print_Area" localSheetId="3">'Table 2a'!$A$1:$F$41</definedName>
    <definedName name="_xlnm.Print_Area" localSheetId="4">'Table 2b'!$A$1:$U$78</definedName>
    <definedName name="_xlnm.Print_Area" localSheetId="5">'Table 3a'!$A$1:$G$21</definedName>
    <definedName name="_xlnm.Print_Area" localSheetId="6">'Table 3b'!$A$1:$V$38</definedName>
    <definedName name="_xlnm.Print_Area" localSheetId="7">'Table 4a'!$A$1:$G$13</definedName>
    <definedName name="_xlnm.Print_Area" localSheetId="8">'Table 4b'!$A$1:$AP$13</definedName>
    <definedName name="_xlnm.Print_Area" localSheetId="9">'Table 5a'!$A$1:$F$16</definedName>
    <definedName name="_xlnm.Print_Area" localSheetId="10">'Table 5b'!$A$1:$U$29</definedName>
    <definedName name="_xlnm.Print_Area" localSheetId="11">'Table 6a'!$A$1:$F$25</definedName>
    <definedName name="_xlnm.Print_Area" localSheetId="12">'Table 6b'!$A$1:$U$46</definedName>
    <definedName name="_xlnm.Print_Area" localSheetId="13">'Table 7a'!$A$1:$G$69</definedName>
    <definedName name="_xlnm.Print_Area" localSheetId="14">'Table 7b'!$A$1:$AI$69</definedName>
    <definedName name="_xlnm.Print_Area" localSheetId="15">'Table 8a'!$A$1:$H$88</definedName>
    <definedName name="_xlnm.Print_Area" localSheetId="17">'Table 9a'!$A$1:$F$25</definedName>
    <definedName name="_xlnm.Print_Area" localSheetId="18">'Table 9b'!$A$1:$AO$25</definedName>
    <definedName name="_xlnm.Print_Area" localSheetId="24">Table14a!$A$1:$F$19</definedName>
    <definedName name="_xlnm.Print_Titles" localSheetId="19">'Table 10'!$A:$A</definedName>
    <definedName name="_xlnm.Print_Titles" localSheetId="21">'Table 11b'!$A:$A</definedName>
    <definedName name="_xlnm.Print_Titles" localSheetId="25">'Table 14b'!$A:$A</definedName>
    <definedName name="_xlnm.Print_Titles" localSheetId="27">'Table 15 b'!$A:$A</definedName>
    <definedName name="_xlnm.Print_Titles" localSheetId="29">'Table 16b'!$A:$A</definedName>
    <definedName name="_xlnm.Print_Titles" localSheetId="2">'Table 1b'!$A:$A</definedName>
    <definedName name="_xlnm.Print_Titles" localSheetId="4">'Table 2b'!$A:$A</definedName>
    <definedName name="_xlnm.Print_Titles" localSheetId="6">'Table 3b'!$A:$A</definedName>
    <definedName name="_xlnm.Print_Titles" localSheetId="8">'Table 4b'!$A:$A</definedName>
    <definedName name="_xlnm.Print_Titles" localSheetId="10">'Table 5b'!$A:$A</definedName>
    <definedName name="_xlnm.Print_Titles" localSheetId="12">'Table 6b'!$A:$A</definedName>
    <definedName name="_xlnm.Print_Titles" localSheetId="13">'Table 7a'!$1:$6</definedName>
    <definedName name="_xlnm.Print_Titles" localSheetId="14">'Table 7b'!$A:$A</definedName>
    <definedName name="_xlnm.Print_Titles" localSheetId="15">'Table 8a'!$1:$5</definedName>
    <definedName name="_xlnm.Print_Titles" localSheetId="16">'Table 8b'!$A:$B</definedName>
    <definedName name="_xlnm.Print_Titles" localSheetId="18">'Table 9b'!$A:$A</definedName>
    <definedName name="sam" localSheetId="19">#REF!</definedName>
    <definedName name="sam" localSheetId="21">#REF!</definedName>
    <definedName name="sam" localSheetId="22">#REF!</definedName>
    <definedName name="sam" localSheetId="23">#REF!</definedName>
    <definedName name="sam" localSheetId="25">#REF!</definedName>
    <definedName name="sam" localSheetId="27">#REF!</definedName>
    <definedName name="sam" localSheetId="29">#REF!</definedName>
    <definedName name="sam" localSheetId="30">#REF!</definedName>
    <definedName name="sam" localSheetId="31">#REF!</definedName>
    <definedName name="sam" localSheetId="32">#REF!</definedName>
    <definedName name="sam" localSheetId="13">#REF!</definedName>
    <definedName name="sam" localSheetId="14">#REF!</definedName>
    <definedName name="sam" localSheetId="15">#REF!</definedName>
    <definedName name="sam" localSheetId="16">#REF!</definedName>
    <definedName name="sam" localSheetId="17">#REF!</definedName>
    <definedName name="sam" localSheetId="18">#REF!</definedName>
    <definedName name="sam" localSheetId="24">#REF!</definedName>
    <definedName name="sam">#REF!</definedName>
    <definedName name="sn" localSheetId="19">#REF!</definedName>
    <definedName name="sn" localSheetId="21">#REF!</definedName>
    <definedName name="sn" localSheetId="22">#REF!</definedName>
    <definedName name="sn" localSheetId="23">#REF!</definedName>
    <definedName name="sn" localSheetId="25">#REF!</definedName>
    <definedName name="sn" localSheetId="27">#REF!</definedName>
    <definedName name="sn" localSheetId="29">#REF!</definedName>
    <definedName name="sn" localSheetId="30">#REF!</definedName>
    <definedName name="sn" localSheetId="31">#REF!</definedName>
    <definedName name="sn" localSheetId="32">#REF!</definedName>
    <definedName name="sn" localSheetId="13">#REF!</definedName>
    <definedName name="sn" localSheetId="14">#REF!</definedName>
    <definedName name="sn" localSheetId="15">#REF!</definedName>
    <definedName name="sn" localSheetId="16">#REF!</definedName>
    <definedName name="sn" localSheetId="17">#REF!</definedName>
    <definedName name="sn" localSheetId="18">#REF!</definedName>
    <definedName name="sn">#REF!</definedName>
    <definedName name="Z_57D09834_7566_4B23_A236_55447A728EAF_.wvu.PrintTitles" localSheetId="15" hidden="1">'Table 8a'!$1:$5</definedName>
    <definedName name="Z_5D933180_90A2_4635_8406_162CDBA83F77_.wvu.PrintTitles" localSheetId="15" hidden="1">'Table 8a'!$1:$5</definedName>
    <definedName name="Z_62EA56A0_18BB_45A4_9B93_8F9305D00B2F_.wvu.PrintTitles" localSheetId="15" hidden="1">'Table 8a'!$1:$5</definedName>
  </definedNames>
  <calcPr calcId="191029"/>
  <customWorkbookViews>
    <customWorkbookView name="U00064 - Personal View" guid="{62EA56A0-18BB-45A4-9B93-8F9305D00B2F}" mergeInterval="0" personalView="1" maximized="1" xWindow="1" yWindow="1" windowWidth="1600" windowHeight="628" tabRatio="823" activeSheetId="24"/>
    <customWorkbookView name="J00124 - Personal View" guid="{5D933180-90A2-4635-8406-162CDBA83F77}" mergeInterval="0" personalView="1" maximized="1" xWindow="1" yWindow="1" windowWidth="1264" windowHeight="575" tabRatio="823" activeSheetId="48"/>
    <customWorkbookView name="ROHAN - Personal View" guid="{57D09834-7566-4B23-A236-55447A728EAF}" mergeInterval="0" personalView="1" maximized="1" xWindow="-8" yWindow="-8" windowWidth="1382" windowHeight="744" tabRatio="823" activeSheetId="4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28" l="1"/>
  <c r="I6" i="128"/>
  <c r="H6" i="128"/>
  <c r="S15" i="128" l="1"/>
  <c r="R15" i="128"/>
  <c r="Q15" i="128"/>
  <c r="T15" i="128" s="1"/>
  <c r="P15" i="128"/>
  <c r="O15" i="128"/>
  <c r="K15" i="128"/>
  <c r="J15" i="128"/>
  <c r="F15" i="128"/>
  <c r="E15" i="128"/>
  <c r="S14" i="128"/>
  <c r="D7" i="127" s="1"/>
  <c r="R14" i="128"/>
  <c r="Q14" i="128"/>
  <c r="B7" i="127" s="1"/>
  <c r="P14" i="128"/>
  <c r="O14" i="128"/>
  <c r="K14" i="128"/>
  <c r="J14" i="128"/>
  <c r="F14" i="128"/>
  <c r="E14" i="128"/>
  <c r="S13" i="128"/>
  <c r="D6" i="127" s="1"/>
  <c r="P13" i="128"/>
  <c r="O13" i="128"/>
  <c r="H13" i="128"/>
  <c r="K13" i="128" s="1"/>
  <c r="G13" i="128"/>
  <c r="F13" i="128"/>
  <c r="E13" i="128"/>
  <c r="S12" i="128"/>
  <c r="R12" i="128"/>
  <c r="Q12" i="128"/>
  <c r="N12" i="128"/>
  <c r="M12" i="128"/>
  <c r="L12" i="128"/>
  <c r="I12" i="128"/>
  <c r="H12" i="128"/>
  <c r="G12" i="128"/>
  <c r="D12" i="128"/>
  <c r="C12" i="128"/>
  <c r="B12" i="128"/>
  <c r="U8" i="128"/>
  <c r="T8" i="128"/>
  <c r="P8" i="128"/>
  <c r="O8" i="128"/>
  <c r="K8" i="128"/>
  <c r="J8" i="128"/>
  <c r="F8" i="128"/>
  <c r="E8" i="128"/>
  <c r="U7" i="128"/>
  <c r="T7" i="128"/>
  <c r="P7" i="128"/>
  <c r="O7" i="128"/>
  <c r="K7" i="128"/>
  <c r="J7" i="128"/>
  <c r="F7" i="128"/>
  <c r="E7" i="128"/>
  <c r="U6" i="128"/>
  <c r="T6" i="128"/>
  <c r="Q6" i="128"/>
  <c r="M6" i="128"/>
  <c r="R13" i="128" s="1"/>
  <c r="L6" i="128"/>
  <c r="Q13" i="128" s="1"/>
  <c r="B6" i="127" s="1"/>
  <c r="K6" i="128"/>
  <c r="J6" i="128"/>
  <c r="F6" i="128"/>
  <c r="E6" i="128"/>
  <c r="S5" i="128"/>
  <c r="R5" i="128"/>
  <c r="Q5" i="128"/>
  <c r="N5" i="128"/>
  <c r="M5" i="128"/>
  <c r="L5" i="128"/>
  <c r="I5" i="128"/>
  <c r="H5" i="128"/>
  <c r="G5" i="128"/>
  <c r="C8" i="127"/>
  <c r="T14" i="128" l="1"/>
  <c r="U15" i="128"/>
  <c r="U14" i="128"/>
  <c r="C7" i="127"/>
  <c r="F7" i="127" s="1"/>
  <c r="E8" i="127"/>
  <c r="C6" i="127"/>
  <c r="E6" i="127" s="1"/>
  <c r="T13" i="128"/>
  <c r="U13" i="128"/>
  <c r="P6" i="128"/>
  <c r="J13" i="128"/>
  <c r="O6" i="128"/>
  <c r="E7" i="127"/>
  <c r="B8" i="127"/>
  <c r="D8" i="127"/>
  <c r="F8" i="127" s="1"/>
  <c r="F6" i="127" l="1"/>
  <c r="F5" i="98" l="1"/>
  <c r="F6" i="98"/>
  <c r="F7" i="98"/>
  <c r="F8" i="98"/>
  <c r="F9" i="98"/>
  <c r="F10" i="98"/>
  <c r="F11" i="98"/>
  <c r="F12" i="98"/>
  <c r="F13" i="98"/>
  <c r="F14" i="98"/>
  <c r="F15" i="98"/>
  <c r="F16" i="98"/>
  <c r="F17" i="98"/>
  <c r="F18" i="98"/>
  <c r="F19" i="98"/>
  <c r="F20" i="98"/>
  <c r="F21" i="98"/>
  <c r="F22" i="98"/>
  <c r="E5" i="98"/>
  <c r="E6" i="98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C16" i="98" l="1"/>
  <c r="D16" i="98"/>
  <c r="B16" i="98"/>
  <c r="C12" i="98"/>
  <c r="D12" i="98"/>
  <c r="B12" i="98"/>
  <c r="C8" i="98"/>
  <c r="D8" i="98"/>
  <c r="B8" i="98"/>
  <c r="D4" i="98"/>
  <c r="C4" i="98"/>
  <c r="B4" i="98"/>
  <c r="C8" i="97"/>
  <c r="D8" i="97"/>
  <c r="B8" i="97"/>
  <c r="C4" i="97"/>
  <c r="D4" i="97"/>
  <c r="B4" i="97"/>
  <c r="S22" i="126" l="1"/>
  <c r="R22" i="126"/>
  <c r="C11" i="125" s="1"/>
  <c r="Q22" i="126"/>
  <c r="B11" i="125" s="1"/>
  <c r="P22" i="126"/>
  <c r="O22" i="126"/>
  <c r="K22" i="126"/>
  <c r="J22" i="126"/>
  <c r="F22" i="126"/>
  <c r="E22" i="126"/>
  <c r="S21" i="126"/>
  <c r="U21" i="126" s="1"/>
  <c r="R21" i="126"/>
  <c r="C10" i="125" s="1"/>
  <c r="Q21" i="126"/>
  <c r="B10" i="125" s="1"/>
  <c r="P21" i="126"/>
  <c r="O21" i="126"/>
  <c r="K21" i="126"/>
  <c r="J21" i="126"/>
  <c r="F21" i="126"/>
  <c r="E21" i="126"/>
  <c r="S20" i="126"/>
  <c r="R20" i="126"/>
  <c r="Q20" i="126"/>
  <c r="P20" i="126"/>
  <c r="O20" i="126"/>
  <c r="K20" i="126"/>
  <c r="J20" i="126"/>
  <c r="F20" i="126"/>
  <c r="E20" i="126"/>
  <c r="U19" i="126"/>
  <c r="S19" i="126"/>
  <c r="R19" i="126"/>
  <c r="Q19" i="126"/>
  <c r="B8" i="125" s="1"/>
  <c r="P19" i="126"/>
  <c r="O19" i="126"/>
  <c r="K19" i="126"/>
  <c r="J19" i="126"/>
  <c r="F19" i="126"/>
  <c r="E19" i="126"/>
  <c r="T18" i="126"/>
  <c r="S18" i="126"/>
  <c r="D7" i="125" s="1"/>
  <c r="R18" i="126"/>
  <c r="Q18" i="126"/>
  <c r="P18" i="126"/>
  <c r="O18" i="126"/>
  <c r="K18" i="126"/>
  <c r="J18" i="126"/>
  <c r="F18" i="126"/>
  <c r="E18" i="126"/>
  <c r="S17" i="126"/>
  <c r="D6" i="125" s="1"/>
  <c r="R17" i="126"/>
  <c r="T17" i="126" s="1"/>
  <c r="Q17" i="126"/>
  <c r="B6" i="125" s="1"/>
  <c r="P17" i="126"/>
  <c r="O17" i="126"/>
  <c r="K17" i="126"/>
  <c r="J17" i="126"/>
  <c r="F17" i="126"/>
  <c r="E17" i="126"/>
  <c r="U12" i="126"/>
  <c r="T12" i="126"/>
  <c r="P12" i="126"/>
  <c r="O12" i="126"/>
  <c r="J12" i="126"/>
  <c r="E12" i="126"/>
  <c r="U11" i="126"/>
  <c r="T11" i="126"/>
  <c r="P11" i="126"/>
  <c r="O11" i="126"/>
  <c r="K11" i="126"/>
  <c r="J11" i="126"/>
  <c r="F11" i="126"/>
  <c r="E11" i="126"/>
  <c r="U10" i="126"/>
  <c r="T10" i="126"/>
  <c r="P10" i="126"/>
  <c r="O10" i="126"/>
  <c r="K10" i="126"/>
  <c r="J10" i="126"/>
  <c r="F10" i="126"/>
  <c r="E10" i="126"/>
  <c r="U9" i="126"/>
  <c r="T9" i="126"/>
  <c r="P9" i="126"/>
  <c r="O9" i="126"/>
  <c r="K9" i="126"/>
  <c r="J9" i="126"/>
  <c r="F9" i="126"/>
  <c r="E9" i="126"/>
  <c r="U8" i="126"/>
  <c r="T8" i="126"/>
  <c r="P8" i="126"/>
  <c r="O8" i="126"/>
  <c r="K8" i="126"/>
  <c r="J8" i="126"/>
  <c r="F8" i="126"/>
  <c r="E8" i="126"/>
  <c r="U7" i="126"/>
  <c r="T7" i="126"/>
  <c r="P7" i="126"/>
  <c r="O7" i="126"/>
  <c r="K7" i="126"/>
  <c r="J7" i="126"/>
  <c r="F7" i="126"/>
  <c r="E7" i="126"/>
  <c r="D11" i="125"/>
  <c r="D9" i="125"/>
  <c r="C9" i="125"/>
  <c r="B9" i="125"/>
  <c r="D8" i="125"/>
  <c r="C7" i="125"/>
  <c r="B7" i="125"/>
  <c r="U18" i="126" l="1"/>
  <c r="T20" i="126"/>
  <c r="U20" i="126"/>
  <c r="T19" i="126"/>
  <c r="C6" i="125"/>
  <c r="E6" i="125" s="1"/>
  <c r="U17" i="126"/>
  <c r="T22" i="126"/>
  <c r="F9" i="125"/>
  <c r="U22" i="126"/>
  <c r="E7" i="125"/>
  <c r="E9" i="125"/>
  <c r="F11" i="125"/>
  <c r="E10" i="125"/>
  <c r="F7" i="125"/>
  <c r="E11" i="125"/>
  <c r="D10" i="125"/>
  <c r="F10" i="125" s="1"/>
  <c r="T21" i="126"/>
  <c r="C8" i="125"/>
  <c r="F6" i="125" l="1"/>
  <c r="E8" i="125"/>
  <c r="F8" i="125"/>
  <c r="S34" i="124" l="1"/>
  <c r="D18" i="123" s="1"/>
  <c r="R34" i="124"/>
  <c r="Q34" i="124"/>
  <c r="B18" i="123" s="1"/>
  <c r="P34" i="124"/>
  <c r="O34" i="124"/>
  <c r="K34" i="124"/>
  <c r="J34" i="124"/>
  <c r="F34" i="124"/>
  <c r="E34" i="124"/>
  <c r="S33" i="124"/>
  <c r="R33" i="124"/>
  <c r="Q33" i="124"/>
  <c r="B17" i="123" s="1"/>
  <c r="P33" i="124"/>
  <c r="O33" i="124"/>
  <c r="K33" i="124"/>
  <c r="J33" i="124"/>
  <c r="F33" i="124"/>
  <c r="E33" i="124"/>
  <c r="S32" i="124"/>
  <c r="R32" i="124"/>
  <c r="C16" i="123" s="1"/>
  <c r="Q32" i="124"/>
  <c r="B16" i="123" s="1"/>
  <c r="P32" i="124"/>
  <c r="O32" i="124"/>
  <c r="K32" i="124"/>
  <c r="J32" i="124"/>
  <c r="F32" i="124"/>
  <c r="E32" i="124"/>
  <c r="S31" i="124"/>
  <c r="R31" i="124"/>
  <c r="C15" i="123" s="1"/>
  <c r="Q31" i="124"/>
  <c r="B15" i="123" s="1"/>
  <c r="P31" i="124"/>
  <c r="O31" i="124"/>
  <c r="K31" i="124"/>
  <c r="J31" i="124"/>
  <c r="F31" i="124"/>
  <c r="E31" i="124"/>
  <c r="S30" i="124"/>
  <c r="D14" i="123" s="1"/>
  <c r="R30" i="124"/>
  <c r="Q30" i="124"/>
  <c r="P30" i="124"/>
  <c r="O30" i="124"/>
  <c r="K30" i="124"/>
  <c r="J30" i="124"/>
  <c r="F30" i="124"/>
  <c r="E30" i="124"/>
  <c r="S29" i="124"/>
  <c r="D13" i="123" s="1"/>
  <c r="R29" i="124"/>
  <c r="Q29" i="124"/>
  <c r="B13" i="123" s="1"/>
  <c r="P29" i="124"/>
  <c r="O29" i="124"/>
  <c r="K29" i="124"/>
  <c r="J29" i="124"/>
  <c r="F29" i="124"/>
  <c r="E29" i="124"/>
  <c r="S28" i="124"/>
  <c r="R28" i="124"/>
  <c r="C12" i="123" s="1"/>
  <c r="Q28" i="124"/>
  <c r="B12" i="123" s="1"/>
  <c r="P28" i="124"/>
  <c r="O28" i="124"/>
  <c r="K28" i="124"/>
  <c r="J28" i="124"/>
  <c r="F28" i="124"/>
  <c r="E28" i="124"/>
  <c r="S27" i="124"/>
  <c r="R27" i="124"/>
  <c r="C11" i="123" s="1"/>
  <c r="Q27" i="124"/>
  <c r="B11" i="123" s="1"/>
  <c r="P27" i="124"/>
  <c r="O27" i="124"/>
  <c r="K27" i="124"/>
  <c r="J27" i="124"/>
  <c r="F27" i="124"/>
  <c r="E27" i="124"/>
  <c r="S26" i="124"/>
  <c r="D10" i="123" s="1"/>
  <c r="R26" i="124"/>
  <c r="Q26" i="124"/>
  <c r="B10" i="123" s="1"/>
  <c r="P26" i="124"/>
  <c r="O26" i="124"/>
  <c r="K26" i="124"/>
  <c r="J26" i="124"/>
  <c r="F26" i="124"/>
  <c r="E26" i="124"/>
  <c r="S25" i="124"/>
  <c r="D9" i="123" s="1"/>
  <c r="R25" i="124"/>
  <c r="C9" i="123" s="1"/>
  <c r="E9" i="123" s="1"/>
  <c r="Q25" i="124"/>
  <c r="B9" i="123" s="1"/>
  <c r="P25" i="124"/>
  <c r="O25" i="124"/>
  <c r="K25" i="124"/>
  <c r="J25" i="124"/>
  <c r="F25" i="124"/>
  <c r="E25" i="124"/>
  <c r="S24" i="124"/>
  <c r="R24" i="124"/>
  <c r="Q24" i="124"/>
  <c r="B8" i="123" s="1"/>
  <c r="P24" i="124"/>
  <c r="O24" i="124"/>
  <c r="K24" i="124"/>
  <c r="J24" i="124"/>
  <c r="F24" i="124"/>
  <c r="E24" i="124"/>
  <c r="S23" i="124"/>
  <c r="R23" i="124"/>
  <c r="Q23" i="124"/>
  <c r="B7" i="123" s="1"/>
  <c r="P23" i="124"/>
  <c r="O23" i="124"/>
  <c r="K23" i="124"/>
  <c r="J23" i="124"/>
  <c r="F23" i="124"/>
  <c r="E23" i="124"/>
  <c r="N22" i="124"/>
  <c r="M22" i="124"/>
  <c r="L22" i="124"/>
  <c r="I22" i="124"/>
  <c r="H22" i="124"/>
  <c r="G22" i="124"/>
  <c r="D22" i="124"/>
  <c r="C22" i="124"/>
  <c r="B22" i="124"/>
  <c r="U18" i="124"/>
  <c r="T18" i="124"/>
  <c r="P18" i="124"/>
  <c r="O18" i="124"/>
  <c r="K18" i="124"/>
  <c r="J18" i="124"/>
  <c r="F18" i="124"/>
  <c r="E18" i="124"/>
  <c r="U17" i="124"/>
  <c r="T17" i="124"/>
  <c r="P17" i="124"/>
  <c r="O17" i="124"/>
  <c r="K17" i="124"/>
  <c r="J17" i="124"/>
  <c r="F17" i="124"/>
  <c r="E17" i="124"/>
  <c r="U16" i="124"/>
  <c r="T16" i="124"/>
  <c r="P16" i="124"/>
  <c r="O16" i="124"/>
  <c r="K16" i="124"/>
  <c r="J16" i="124"/>
  <c r="F16" i="124"/>
  <c r="E16" i="124"/>
  <c r="U15" i="124"/>
  <c r="T15" i="124"/>
  <c r="P15" i="124"/>
  <c r="O15" i="124"/>
  <c r="K15" i="124"/>
  <c r="J15" i="124"/>
  <c r="F15" i="124"/>
  <c r="E15" i="124"/>
  <c r="U14" i="124"/>
  <c r="T14" i="124"/>
  <c r="P14" i="124"/>
  <c r="O14" i="124"/>
  <c r="K14" i="124"/>
  <c r="J14" i="124"/>
  <c r="F14" i="124"/>
  <c r="E14" i="124"/>
  <c r="U13" i="124"/>
  <c r="T13" i="124"/>
  <c r="P13" i="124"/>
  <c r="O13" i="124"/>
  <c r="K13" i="124"/>
  <c r="J13" i="124"/>
  <c r="F13" i="124"/>
  <c r="E13" i="124"/>
  <c r="U12" i="124"/>
  <c r="T12" i="124"/>
  <c r="P12" i="124"/>
  <c r="O12" i="124"/>
  <c r="K12" i="124"/>
  <c r="J12" i="124"/>
  <c r="F12" i="124"/>
  <c r="E12" i="124"/>
  <c r="U11" i="124"/>
  <c r="T11" i="124"/>
  <c r="P11" i="124"/>
  <c r="O11" i="124"/>
  <c r="K11" i="124"/>
  <c r="J11" i="124"/>
  <c r="F11" i="124"/>
  <c r="E11" i="124"/>
  <c r="U10" i="124"/>
  <c r="T10" i="124"/>
  <c r="P10" i="124"/>
  <c r="O10" i="124"/>
  <c r="K10" i="124"/>
  <c r="J10" i="124"/>
  <c r="F10" i="124"/>
  <c r="E10" i="124"/>
  <c r="U9" i="124"/>
  <c r="T9" i="124"/>
  <c r="P9" i="124"/>
  <c r="O9" i="124"/>
  <c r="K9" i="124"/>
  <c r="J9" i="124"/>
  <c r="F9" i="124"/>
  <c r="E9" i="124"/>
  <c r="U8" i="124"/>
  <c r="T8" i="124"/>
  <c r="P8" i="124"/>
  <c r="O8" i="124"/>
  <c r="K8" i="124"/>
  <c r="J8" i="124"/>
  <c r="F8" i="124"/>
  <c r="E8" i="124"/>
  <c r="U7" i="124"/>
  <c r="T7" i="124"/>
  <c r="P7" i="124"/>
  <c r="O7" i="124"/>
  <c r="K7" i="124"/>
  <c r="J7" i="124"/>
  <c r="F7" i="124"/>
  <c r="E7" i="124"/>
  <c r="S6" i="124"/>
  <c r="U6" i="124" s="1"/>
  <c r="R6" i="124"/>
  <c r="Q6" i="124"/>
  <c r="N6" i="124"/>
  <c r="M6" i="124"/>
  <c r="L6" i="124"/>
  <c r="I6" i="124"/>
  <c r="H6" i="124"/>
  <c r="G6" i="124"/>
  <c r="D6" i="124"/>
  <c r="C6" i="124"/>
  <c r="B6" i="124"/>
  <c r="C17" i="123"/>
  <c r="B14" i="123"/>
  <c r="I14" i="122"/>
  <c r="H14" i="122"/>
  <c r="G14" i="122"/>
  <c r="D14" i="122"/>
  <c r="F14" i="122" s="1"/>
  <c r="C14" i="122"/>
  <c r="B14" i="122"/>
  <c r="K13" i="122"/>
  <c r="J13" i="122"/>
  <c r="F13" i="122"/>
  <c r="E13" i="122"/>
  <c r="K12" i="122"/>
  <c r="J12" i="122"/>
  <c r="F12" i="122"/>
  <c r="E12" i="122"/>
  <c r="K11" i="122"/>
  <c r="J11" i="122"/>
  <c r="F11" i="122"/>
  <c r="E11" i="122"/>
  <c r="K10" i="122"/>
  <c r="J10" i="122"/>
  <c r="F10" i="122"/>
  <c r="E10" i="122"/>
  <c r="K9" i="122"/>
  <c r="J9" i="122"/>
  <c r="F9" i="122"/>
  <c r="E9" i="122"/>
  <c r="K8" i="122"/>
  <c r="J8" i="122"/>
  <c r="F8" i="122"/>
  <c r="E8" i="122"/>
  <c r="K7" i="122"/>
  <c r="J7" i="122"/>
  <c r="F7" i="122"/>
  <c r="E7" i="122"/>
  <c r="H10" i="121"/>
  <c r="G10" i="121"/>
  <c r="F10" i="121"/>
  <c r="E10" i="121"/>
  <c r="D10" i="121"/>
  <c r="C10" i="121"/>
  <c r="B10" i="121"/>
  <c r="I9" i="121"/>
  <c r="I8" i="121"/>
  <c r="I7" i="121"/>
  <c r="I6" i="121"/>
  <c r="I5" i="121"/>
  <c r="I10" i="121" s="1"/>
  <c r="S15" i="120"/>
  <c r="R15" i="120"/>
  <c r="C8" i="119" s="1"/>
  <c r="E8" i="119" s="1"/>
  <c r="Q15" i="120"/>
  <c r="B8" i="119" s="1"/>
  <c r="P15" i="120"/>
  <c r="O15" i="120"/>
  <c r="K15" i="120"/>
  <c r="F15" i="120"/>
  <c r="E15" i="120"/>
  <c r="S14" i="120"/>
  <c r="U14" i="120" s="1"/>
  <c r="R14" i="120"/>
  <c r="T14" i="120" s="1"/>
  <c r="Q14" i="120"/>
  <c r="B7" i="119" s="1"/>
  <c r="P14" i="120"/>
  <c r="O14" i="120"/>
  <c r="K14" i="120"/>
  <c r="F14" i="120"/>
  <c r="E14" i="120"/>
  <c r="S13" i="120"/>
  <c r="D6" i="119" s="1"/>
  <c r="R13" i="120"/>
  <c r="Q13" i="120"/>
  <c r="B6" i="119" s="1"/>
  <c r="P13" i="120"/>
  <c r="O13" i="120"/>
  <c r="K13" i="120"/>
  <c r="F13" i="120"/>
  <c r="E13" i="120"/>
  <c r="U8" i="120"/>
  <c r="T8" i="120"/>
  <c r="P8" i="120"/>
  <c r="O8" i="120"/>
  <c r="K8" i="120"/>
  <c r="J8" i="120"/>
  <c r="F8" i="120"/>
  <c r="E8" i="120"/>
  <c r="U7" i="120"/>
  <c r="T7" i="120"/>
  <c r="P7" i="120"/>
  <c r="O7" i="120"/>
  <c r="K7" i="120"/>
  <c r="J7" i="120"/>
  <c r="F7" i="120"/>
  <c r="E7" i="120"/>
  <c r="U6" i="120"/>
  <c r="T6" i="120"/>
  <c r="P6" i="120"/>
  <c r="O6" i="120"/>
  <c r="K6" i="120"/>
  <c r="J6" i="120"/>
  <c r="F6" i="120"/>
  <c r="E6" i="120"/>
  <c r="D8" i="119"/>
  <c r="AM12" i="118"/>
  <c r="AL12" i="118"/>
  <c r="AK12" i="118"/>
  <c r="AJ12" i="118"/>
  <c r="AI12" i="118"/>
  <c r="AE12" i="118"/>
  <c r="AD12" i="118"/>
  <c r="Z12" i="118"/>
  <c r="Y12" i="118"/>
  <c r="U12" i="118"/>
  <c r="T12" i="118"/>
  <c r="P12" i="118"/>
  <c r="O12" i="118"/>
  <c r="K12" i="118"/>
  <c r="J12" i="118"/>
  <c r="F12" i="118"/>
  <c r="E12" i="118"/>
  <c r="AM11" i="118"/>
  <c r="AL11" i="118"/>
  <c r="AK11" i="118"/>
  <c r="AJ11" i="118"/>
  <c r="AI11" i="118"/>
  <c r="AE11" i="118"/>
  <c r="AD11" i="118"/>
  <c r="Z11" i="118"/>
  <c r="Y11" i="118"/>
  <c r="U11" i="118"/>
  <c r="T11" i="118"/>
  <c r="P11" i="118"/>
  <c r="O11" i="118"/>
  <c r="K11" i="118"/>
  <c r="J11" i="118"/>
  <c r="F11" i="118"/>
  <c r="E11" i="118"/>
  <c r="AM10" i="118"/>
  <c r="AL10" i="118"/>
  <c r="AK10" i="118"/>
  <c r="AJ10" i="118"/>
  <c r="AI10" i="118"/>
  <c r="AE10" i="118"/>
  <c r="AD10" i="118"/>
  <c r="Z10" i="118"/>
  <c r="Y10" i="118"/>
  <c r="U10" i="118"/>
  <c r="T10" i="118"/>
  <c r="P10" i="118"/>
  <c r="O10" i="118"/>
  <c r="K10" i="118"/>
  <c r="J10" i="118"/>
  <c r="F10" i="118"/>
  <c r="E10" i="118"/>
  <c r="AH9" i="118"/>
  <c r="AG9" i="118"/>
  <c r="AI9" i="118" s="1"/>
  <c r="AF9" i="118"/>
  <c r="AC9" i="118"/>
  <c r="AB9" i="118"/>
  <c r="AA9" i="118"/>
  <c r="X9" i="118"/>
  <c r="W9" i="118"/>
  <c r="V9" i="118"/>
  <c r="S9" i="118"/>
  <c r="R9" i="118"/>
  <c r="Q9" i="118"/>
  <c r="N9" i="118"/>
  <c r="M9" i="118"/>
  <c r="L9" i="118"/>
  <c r="I9" i="118"/>
  <c r="H9" i="118"/>
  <c r="G9" i="118"/>
  <c r="F9" i="118"/>
  <c r="E9" i="118"/>
  <c r="D9" i="118"/>
  <c r="C9" i="118"/>
  <c r="B9" i="118"/>
  <c r="AM8" i="118"/>
  <c r="AL8" i="118"/>
  <c r="AK8" i="118"/>
  <c r="AJ8" i="118"/>
  <c r="AI8" i="118"/>
  <c r="AE8" i="118"/>
  <c r="AD8" i="118"/>
  <c r="Z8" i="118"/>
  <c r="Y8" i="118"/>
  <c r="U8" i="118"/>
  <c r="T8" i="118"/>
  <c r="P8" i="118"/>
  <c r="O8" i="118"/>
  <c r="K8" i="118"/>
  <c r="J8" i="118"/>
  <c r="AM6" i="118"/>
  <c r="AL6" i="118"/>
  <c r="AK6" i="118"/>
  <c r="AJ6" i="118"/>
  <c r="AI6" i="118"/>
  <c r="AE6" i="118"/>
  <c r="AD6" i="118"/>
  <c r="Z6" i="118"/>
  <c r="Y6" i="118"/>
  <c r="U6" i="118"/>
  <c r="T6" i="118"/>
  <c r="P6" i="118"/>
  <c r="O6" i="118"/>
  <c r="K6" i="118"/>
  <c r="J6" i="118"/>
  <c r="F6" i="118"/>
  <c r="E6" i="118"/>
  <c r="AH23" i="117"/>
  <c r="AJ23" i="117" s="1"/>
  <c r="AG23" i="117"/>
  <c r="AF23" i="117"/>
  <c r="AC23" i="117"/>
  <c r="AB23" i="117"/>
  <c r="AA23" i="117"/>
  <c r="X23" i="117"/>
  <c r="Z23" i="117" s="1"/>
  <c r="W23" i="117"/>
  <c r="V23" i="117"/>
  <c r="S23" i="117"/>
  <c r="R23" i="117"/>
  <c r="Q23" i="117"/>
  <c r="P23" i="117"/>
  <c r="N23" i="117"/>
  <c r="M23" i="117"/>
  <c r="L23" i="117"/>
  <c r="I23" i="117"/>
  <c r="H23" i="117"/>
  <c r="G23" i="117"/>
  <c r="D23" i="117"/>
  <c r="C23" i="117"/>
  <c r="B23" i="117"/>
  <c r="AM22" i="117"/>
  <c r="AO22" i="117" s="1"/>
  <c r="AL22" i="117"/>
  <c r="AK22" i="117"/>
  <c r="AJ22" i="117"/>
  <c r="AI22" i="117"/>
  <c r="AE22" i="117"/>
  <c r="AD22" i="117"/>
  <c r="Z22" i="117"/>
  <c r="Y22" i="117"/>
  <c r="U22" i="117"/>
  <c r="T22" i="117"/>
  <c r="P22" i="117"/>
  <c r="O22" i="117"/>
  <c r="K22" i="117"/>
  <c r="J22" i="117"/>
  <c r="F22" i="117"/>
  <c r="E22" i="117"/>
  <c r="AM21" i="117"/>
  <c r="AL21" i="117"/>
  <c r="C21" i="116" s="1"/>
  <c r="AK21" i="117"/>
  <c r="B21" i="116" s="1"/>
  <c r="AJ21" i="117"/>
  <c r="AI21" i="117"/>
  <c r="AE21" i="117"/>
  <c r="AD21" i="117"/>
  <c r="Z21" i="117"/>
  <c r="Y21" i="117"/>
  <c r="U21" i="117"/>
  <c r="T21" i="117"/>
  <c r="P21" i="117"/>
  <c r="O21" i="117"/>
  <c r="K21" i="117"/>
  <c r="J21" i="117"/>
  <c r="F21" i="117"/>
  <c r="AM20" i="117"/>
  <c r="AL20" i="117"/>
  <c r="C20" i="116" s="1"/>
  <c r="AK20" i="117"/>
  <c r="B20" i="116" s="1"/>
  <c r="AJ20" i="117"/>
  <c r="AI20" i="117"/>
  <c r="AE20" i="117"/>
  <c r="AD20" i="117"/>
  <c r="Z20" i="117"/>
  <c r="Y20" i="117"/>
  <c r="U20" i="117"/>
  <c r="T20" i="117"/>
  <c r="P20" i="117"/>
  <c r="O20" i="117"/>
  <c r="K20" i="117"/>
  <c r="J20" i="117"/>
  <c r="F20" i="117"/>
  <c r="E20" i="117"/>
  <c r="AM19" i="117"/>
  <c r="AO19" i="117" s="1"/>
  <c r="AL19" i="117"/>
  <c r="AK19" i="117"/>
  <c r="AJ19" i="117"/>
  <c r="AI19" i="117"/>
  <c r="AE19" i="117"/>
  <c r="AD19" i="117"/>
  <c r="Z19" i="117"/>
  <c r="Y19" i="117"/>
  <c r="U19" i="117"/>
  <c r="T19" i="117"/>
  <c r="P19" i="117"/>
  <c r="O19" i="117"/>
  <c r="K19" i="117"/>
  <c r="J19" i="117"/>
  <c r="F19" i="117"/>
  <c r="E19" i="117"/>
  <c r="AM18" i="117"/>
  <c r="D18" i="116" s="1"/>
  <c r="AL18" i="117"/>
  <c r="AK18" i="117"/>
  <c r="B18" i="116" s="1"/>
  <c r="AJ18" i="117"/>
  <c r="AI18" i="117"/>
  <c r="AE18" i="117"/>
  <c r="AD18" i="117"/>
  <c r="Z18" i="117"/>
  <c r="Y18" i="117"/>
  <c r="U18" i="117"/>
  <c r="T18" i="117"/>
  <c r="P18" i="117"/>
  <c r="O18" i="117"/>
  <c r="K18" i="117"/>
  <c r="J18" i="117"/>
  <c r="F18" i="117"/>
  <c r="E18" i="117"/>
  <c r="AM17" i="117"/>
  <c r="AL17" i="117"/>
  <c r="AK17" i="117"/>
  <c r="B17" i="116" s="1"/>
  <c r="AJ17" i="117"/>
  <c r="AI17" i="117"/>
  <c r="AE17" i="117"/>
  <c r="AD17" i="117"/>
  <c r="Z17" i="117"/>
  <c r="Y17" i="117"/>
  <c r="U17" i="117"/>
  <c r="T17" i="117"/>
  <c r="P17" i="117"/>
  <c r="O17" i="117"/>
  <c r="K17" i="117"/>
  <c r="J17" i="117"/>
  <c r="F17" i="117"/>
  <c r="E17" i="117"/>
  <c r="AM16" i="117"/>
  <c r="AL16" i="117"/>
  <c r="AO16" i="117" s="1"/>
  <c r="AK16" i="117"/>
  <c r="B16" i="116" s="1"/>
  <c r="AJ16" i="117"/>
  <c r="AI16" i="117"/>
  <c r="AE16" i="117"/>
  <c r="AD16" i="117"/>
  <c r="Z16" i="117"/>
  <c r="Y16" i="117"/>
  <c r="U16" i="117"/>
  <c r="T16" i="117"/>
  <c r="P16" i="117"/>
  <c r="O16" i="117"/>
  <c r="K16" i="117"/>
  <c r="J16" i="117"/>
  <c r="F16" i="117"/>
  <c r="E16" i="117"/>
  <c r="AM15" i="117"/>
  <c r="AL15" i="117"/>
  <c r="AK15" i="117"/>
  <c r="B15" i="116" s="1"/>
  <c r="AJ15" i="117"/>
  <c r="AI15" i="117"/>
  <c r="AE15" i="117"/>
  <c r="AD15" i="117"/>
  <c r="Z15" i="117"/>
  <c r="Y15" i="117"/>
  <c r="U15" i="117"/>
  <c r="T15" i="117"/>
  <c r="P15" i="117"/>
  <c r="O15" i="117"/>
  <c r="K15" i="117"/>
  <c r="J15" i="117"/>
  <c r="F15" i="117"/>
  <c r="E15" i="117"/>
  <c r="AM14" i="117"/>
  <c r="D14" i="116" s="1"/>
  <c r="AL14" i="117"/>
  <c r="AK14" i="117"/>
  <c r="AJ14" i="117"/>
  <c r="AI14" i="117"/>
  <c r="AE14" i="117"/>
  <c r="AD14" i="117"/>
  <c r="Z14" i="117"/>
  <c r="Y14" i="117"/>
  <c r="U14" i="117"/>
  <c r="T14" i="117"/>
  <c r="P14" i="117"/>
  <c r="O14" i="117"/>
  <c r="K14" i="117"/>
  <c r="J14" i="117"/>
  <c r="F14" i="117"/>
  <c r="E14" i="117"/>
  <c r="AM13" i="117"/>
  <c r="AL13" i="117"/>
  <c r="AN13" i="117" s="1"/>
  <c r="AK13" i="117"/>
  <c r="AJ13" i="117"/>
  <c r="AI13" i="117"/>
  <c r="AE13" i="117"/>
  <c r="AD13" i="117"/>
  <c r="Z13" i="117"/>
  <c r="Y13" i="117"/>
  <c r="U13" i="117"/>
  <c r="T13" i="117"/>
  <c r="P13" i="117"/>
  <c r="O13" i="117"/>
  <c r="K13" i="117"/>
  <c r="J13" i="117"/>
  <c r="F13" i="117"/>
  <c r="E13" i="117"/>
  <c r="AM12" i="117"/>
  <c r="D12" i="116" s="1"/>
  <c r="AL12" i="117"/>
  <c r="C12" i="116" s="1"/>
  <c r="AK12" i="117"/>
  <c r="B12" i="116" s="1"/>
  <c r="AJ12" i="117"/>
  <c r="AI12" i="117"/>
  <c r="AE12" i="117"/>
  <c r="AD12" i="117"/>
  <c r="Z12" i="117"/>
  <c r="Y12" i="117"/>
  <c r="U12" i="117"/>
  <c r="T12" i="117"/>
  <c r="P12" i="117"/>
  <c r="O12" i="117"/>
  <c r="K12" i="117"/>
  <c r="J12" i="117"/>
  <c r="F12" i="117"/>
  <c r="E12" i="117"/>
  <c r="AM11" i="117"/>
  <c r="AO11" i="117" s="1"/>
  <c r="AL11" i="117"/>
  <c r="C11" i="116" s="1"/>
  <c r="AK11" i="117"/>
  <c r="AN11" i="117" s="1"/>
  <c r="AJ11" i="117"/>
  <c r="AI11" i="117"/>
  <c r="AE11" i="117"/>
  <c r="AD11" i="117"/>
  <c r="Z11" i="117"/>
  <c r="Y11" i="117"/>
  <c r="U11" i="117"/>
  <c r="T11" i="117"/>
  <c r="P11" i="117"/>
  <c r="O11" i="117"/>
  <c r="K11" i="117"/>
  <c r="J11" i="117"/>
  <c r="F11" i="117"/>
  <c r="E11" i="117"/>
  <c r="AM10" i="117"/>
  <c r="AL10" i="117"/>
  <c r="AK10" i="117"/>
  <c r="AJ10" i="117"/>
  <c r="AI10" i="117"/>
  <c r="AE10" i="117"/>
  <c r="AD10" i="117"/>
  <c r="Z10" i="117"/>
  <c r="Y10" i="117"/>
  <c r="U10" i="117"/>
  <c r="T10" i="117"/>
  <c r="P10" i="117"/>
  <c r="O10" i="117"/>
  <c r="K10" i="117"/>
  <c r="J10" i="117"/>
  <c r="F10" i="117"/>
  <c r="E10" i="117"/>
  <c r="AM9" i="117"/>
  <c r="AL9" i="117"/>
  <c r="C9" i="116" s="1"/>
  <c r="AK9" i="117"/>
  <c r="AN9" i="117" s="1"/>
  <c r="AJ9" i="117"/>
  <c r="AI9" i="117"/>
  <c r="AE9" i="117"/>
  <c r="AD9" i="117"/>
  <c r="Z9" i="117"/>
  <c r="Y9" i="117"/>
  <c r="U9" i="117"/>
  <c r="T9" i="117"/>
  <c r="P9" i="117"/>
  <c r="O9" i="117"/>
  <c r="K9" i="117"/>
  <c r="J9" i="117"/>
  <c r="F9" i="117"/>
  <c r="E9" i="117"/>
  <c r="AO8" i="117"/>
  <c r="AM8" i="117"/>
  <c r="AL8" i="117"/>
  <c r="AN8" i="117" s="1"/>
  <c r="AK8" i="117"/>
  <c r="B8" i="116" s="1"/>
  <c r="AJ8" i="117"/>
  <c r="AI8" i="117"/>
  <c r="AE8" i="117"/>
  <c r="AD8" i="117"/>
  <c r="Z8" i="117"/>
  <c r="Y8" i="117"/>
  <c r="U8" i="117"/>
  <c r="T8" i="117"/>
  <c r="P8" i="117"/>
  <c r="O8" i="117"/>
  <c r="K8" i="117"/>
  <c r="J8" i="117"/>
  <c r="F8" i="117"/>
  <c r="E8" i="117"/>
  <c r="AM7" i="117"/>
  <c r="D7" i="116" s="1"/>
  <c r="AL7" i="117"/>
  <c r="AK7" i="117"/>
  <c r="B7" i="116" s="1"/>
  <c r="AJ7" i="117"/>
  <c r="AI7" i="117"/>
  <c r="AE7" i="117"/>
  <c r="AD7" i="117"/>
  <c r="Z7" i="117"/>
  <c r="Y7" i="117"/>
  <c r="U7" i="117"/>
  <c r="T7" i="117"/>
  <c r="P7" i="117"/>
  <c r="O7" i="117"/>
  <c r="K7" i="117"/>
  <c r="J7" i="117"/>
  <c r="F7" i="117"/>
  <c r="E7" i="117"/>
  <c r="AM6" i="117"/>
  <c r="AO6" i="117" s="1"/>
  <c r="AL6" i="117"/>
  <c r="AK6" i="117"/>
  <c r="AJ6" i="117"/>
  <c r="AI6" i="117"/>
  <c r="AE6" i="117"/>
  <c r="AD6" i="117"/>
  <c r="Z6" i="117"/>
  <c r="Y6" i="117"/>
  <c r="U6" i="117"/>
  <c r="T6" i="117"/>
  <c r="P6" i="117"/>
  <c r="O6" i="117"/>
  <c r="K6" i="117"/>
  <c r="J6" i="117"/>
  <c r="F6" i="117"/>
  <c r="E6" i="117"/>
  <c r="AM5" i="117"/>
  <c r="AL5" i="117"/>
  <c r="C5" i="116" s="1"/>
  <c r="AK5" i="117"/>
  <c r="AJ5" i="117"/>
  <c r="AI5" i="117"/>
  <c r="AE5" i="117"/>
  <c r="AD5" i="117"/>
  <c r="Z5" i="117"/>
  <c r="Y5" i="117"/>
  <c r="U5" i="117"/>
  <c r="T5" i="117"/>
  <c r="P5" i="117"/>
  <c r="O5" i="117"/>
  <c r="K5" i="117"/>
  <c r="J5" i="117"/>
  <c r="F5" i="117"/>
  <c r="E5" i="117"/>
  <c r="D22" i="116"/>
  <c r="C22" i="116"/>
  <c r="B22" i="116"/>
  <c r="D20" i="116"/>
  <c r="D19" i="116"/>
  <c r="C19" i="116"/>
  <c r="B19" i="116"/>
  <c r="C18" i="116"/>
  <c r="D17" i="116"/>
  <c r="D16" i="116"/>
  <c r="C14" i="116"/>
  <c r="B13" i="116"/>
  <c r="D10" i="116"/>
  <c r="C10" i="116"/>
  <c r="B10" i="116"/>
  <c r="D8" i="116"/>
  <c r="C8" i="116"/>
  <c r="C6" i="116"/>
  <c r="B6" i="116"/>
  <c r="T25" i="124" l="1"/>
  <c r="T33" i="124"/>
  <c r="E22" i="124"/>
  <c r="T24" i="124"/>
  <c r="U25" i="124"/>
  <c r="U32" i="124"/>
  <c r="T30" i="124"/>
  <c r="C14" i="123"/>
  <c r="T6" i="124"/>
  <c r="U28" i="124"/>
  <c r="K22" i="124"/>
  <c r="D12" i="123"/>
  <c r="F12" i="123" s="1"/>
  <c r="P22" i="124"/>
  <c r="U31" i="124"/>
  <c r="D15" i="123"/>
  <c r="F15" i="123" s="1"/>
  <c r="Q22" i="124"/>
  <c r="B6" i="123" s="1"/>
  <c r="U29" i="124"/>
  <c r="F22" i="124"/>
  <c r="U33" i="124"/>
  <c r="E12" i="123"/>
  <c r="E11" i="123"/>
  <c r="S22" i="124"/>
  <c r="D6" i="123" s="1"/>
  <c r="T31" i="124"/>
  <c r="C8" i="123"/>
  <c r="E8" i="123" s="1"/>
  <c r="K6" i="124"/>
  <c r="U26" i="124"/>
  <c r="F14" i="123"/>
  <c r="J22" i="124"/>
  <c r="U24" i="124"/>
  <c r="O6" i="124"/>
  <c r="F9" i="123"/>
  <c r="T34" i="124"/>
  <c r="T23" i="124"/>
  <c r="P6" i="124"/>
  <c r="D16" i="123"/>
  <c r="F16" i="123" s="1"/>
  <c r="U23" i="124"/>
  <c r="E17" i="123"/>
  <c r="E14" i="123"/>
  <c r="O22" i="124"/>
  <c r="E6" i="124"/>
  <c r="T27" i="124"/>
  <c r="U27" i="124"/>
  <c r="J6" i="124"/>
  <c r="T26" i="124"/>
  <c r="E14" i="122"/>
  <c r="K14" i="122"/>
  <c r="J14" i="122"/>
  <c r="C7" i="119"/>
  <c r="D7" i="119"/>
  <c r="F7" i="119" s="1"/>
  <c r="U15" i="120"/>
  <c r="U13" i="120"/>
  <c r="AD9" i="118"/>
  <c r="Z9" i="118"/>
  <c r="P9" i="118"/>
  <c r="U9" i="118"/>
  <c r="AO12" i="118"/>
  <c r="AO10" i="118"/>
  <c r="J9" i="118"/>
  <c r="AO6" i="118"/>
  <c r="AM9" i="118"/>
  <c r="O9" i="118"/>
  <c r="AO11" i="118"/>
  <c r="E8" i="118"/>
  <c r="AN12" i="118"/>
  <c r="AK9" i="118"/>
  <c r="AN8" i="118"/>
  <c r="AO8" i="118"/>
  <c r="AE9" i="118"/>
  <c r="AN11" i="118"/>
  <c r="F8" i="118"/>
  <c r="AJ9" i="118"/>
  <c r="T9" i="118"/>
  <c r="K9" i="118"/>
  <c r="Y9" i="118"/>
  <c r="AN10" i="118"/>
  <c r="AN7" i="117"/>
  <c r="J23" i="117"/>
  <c r="AO9" i="117"/>
  <c r="AN14" i="117"/>
  <c r="AO21" i="117"/>
  <c r="K23" i="117"/>
  <c r="AN21" i="117"/>
  <c r="AN17" i="117"/>
  <c r="AI23" i="117"/>
  <c r="AO10" i="117"/>
  <c r="AN15" i="117"/>
  <c r="AN6" i="117"/>
  <c r="AO13" i="117"/>
  <c r="E21" i="117"/>
  <c r="AO18" i="117"/>
  <c r="Y23" i="117"/>
  <c r="D13" i="116"/>
  <c r="AK23" i="117"/>
  <c r="AN18" i="117"/>
  <c r="AN22" i="117"/>
  <c r="O23" i="117"/>
  <c r="AN20" i="117"/>
  <c r="AO20" i="117"/>
  <c r="F23" i="117"/>
  <c r="T23" i="117"/>
  <c r="C7" i="116"/>
  <c r="E7" i="116" s="1"/>
  <c r="AM23" i="117"/>
  <c r="AO23" i="117" s="1"/>
  <c r="B9" i="116"/>
  <c r="E9" i="116" s="1"/>
  <c r="AN10" i="117"/>
  <c r="AN19" i="117"/>
  <c r="E23" i="117"/>
  <c r="U23" i="117"/>
  <c r="AO7" i="117"/>
  <c r="C15" i="116"/>
  <c r="E15" i="116" s="1"/>
  <c r="C16" i="116"/>
  <c r="F16" i="116" s="1"/>
  <c r="AO17" i="117"/>
  <c r="E10" i="116"/>
  <c r="D5" i="116"/>
  <c r="F5" i="116" s="1"/>
  <c r="AO15" i="117"/>
  <c r="D11" i="116"/>
  <c r="F11" i="116" s="1"/>
  <c r="AE23" i="117"/>
  <c r="E6" i="116"/>
  <c r="F19" i="116"/>
  <c r="E8" i="116"/>
  <c r="F20" i="116"/>
  <c r="E12" i="116"/>
  <c r="E18" i="116"/>
  <c r="F22" i="116"/>
  <c r="E19" i="116"/>
  <c r="F8" i="116"/>
  <c r="E21" i="116"/>
  <c r="F10" i="116"/>
  <c r="E22" i="116"/>
  <c r="F12" i="116"/>
  <c r="F18" i="116"/>
  <c r="F14" i="116"/>
  <c r="F6" i="119"/>
  <c r="E7" i="119"/>
  <c r="F8" i="119"/>
  <c r="E16" i="123"/>
  <c r="C13" i="116"/>
  <c r="AO5" i="117"/>
  <c r="AL23" i="117"/>
  <c r="T15" i="120"/>
  <c r="U34" i="124"/>
  <c r="C17" i="116"/>
  <c r="AN5" i="117"/>
  <c r="B11" i="116"/>
  <c r="E11" i="116" s="1"/>
  <c r="D21" i="116"/>
  <c r="F21" i="116" s="1"/>
  <c r="AN12" i="117"/>
  <c r="D6" i="116"/>
  <c r="F6" i="116" s="1"/>
  <c r="AO12" i="117"/>
  <c r="AL9" i="118"/>
  <c r="C10" i="123"/>
  <c r="E10" i="123" s="1"/>
  <c r="D17" i="123"/>
  <c r="F17" i="123" s="1"/>
  <c r="F6" i="124"/>
  <c r="T32" i="124"/>
  <c r="B14" i="116"/>
  <c r="AO14" i="117"/>
  <c r="D9" i="116"/>
  <c r="F9" i="116" s="1"/>
  <c r="E20" i="116"/>
  <c r="AN16" i="117"/>
  <c r="AD23" i="117"/>
  <c r="AN6" i="118"/>
  <c r="T13" i="120"/>
  <c r="D8" i="123"/>
  <c r="C13" i="123"/>
  <c r="E13" i="123" s="1"/>
  <c r="E15" i="123"/>
  <c r="T29" i="124"/>
  <c r="U30" i="124"/>
  <c r="C18" i="123"/>
  <c r="E18" i="123" s="1"/>
  <c r="C6" i="119"/>
  <c r="E6" i="119" s="1"/>
  <c r="T28" i="124"/>
  <c r="B5" i="116"/>
  <c r="E5" i="116" s="1"/>
  <c r="D11" i="123"/>
  <c r="F11" i="123" s="1"/>
  <c r="R22" i="124"/>
  <c r="D15" i="116"/>
  <c r="C7" i="123"/>
  <c r="E7" i="123" s="1"/>
  <c r="D7" i="123"/>
  <c r="F7" i="123" s="1"/>
  <c r="U22" i="124" l="1"/>
  <c r="F8" i="123"/>
  <c r="AN9" i="118"/>
  <c r="E16" i="116"/>
  <c r="AN23" i="117"/>
  <c r="F7" i="116"/>
  <c r="T22" i="124"/>
  <c r="C6" i="123"/>
  <c r="E6" i="123" s="1"/>
  <c r="F18" i="123"/>
  <c r="F10" i="123"/>
  <c r="F13" i="116"/>
  <c r="E13" i="116"/>
  <c r="F17" i="116"/>
  <c r="E17" i="116"/>
  <c r="AO9" i="118"/>
  <c r="F15" i="116"/>
  <c r="B23" i="116"/>
  <c r="C23" i="116"/>
  <c r="F13" i="123"/>
  <c r="D23" i="116"/>
  <c r="E14" i="116"/>
  <c r="F6" i="123" l="1"/>
  <c r="F23" i="116"/>
  <c r="E23" i="116"/>
  <c r="U90" i="115" l="1"/>
  <c r="AQ88" i="115"/>
  <c r="AO88" i="115"/>
  <c r="AN88" i="115"/>
  <c r="AP88" i="115" s="1"/>
  <c r="AM88" i="115"/>
  <c r="R88" i="115"/>
  <c r="Q88" i="115"/>
  <c r="AO87" i="115"/>
  <c r="AN87" i="115"/>
  <c r="AM87" i="115"/>
  <c r="D86" i="114" s="1"/>
  <c r="AQ86" i="115"/>
  <c r="AO86" i="115"/>
  <c r="AN86" i="115"/>
  <c r="AP86" i="115" s="1"/>
  <c r="AM86" i="115"/>
  <c r="AB86" i="115"/>
  <c r="AA86" i="115"/>
  <c r="H86" i="115"/>
  <c r="G86" i="115"/>
  <c r="AO85" i="115"/>
  <c r="AQ85" i="115" s="1"/>
  <c r="AN85" i="115"/>
  <c r="E84" i="114" s="1"/>
  <c r="G84" i="114" s="1"/>
  <c r="AM85" i="115"/>
  <c r="R85" i="115"/>
  <c r="Q85" i="115"/>
  <c r="AO84" i="115"/>
  <c r="AN84" i="115"/>
  <c r="AM84" i="115"/>
  <c r="AO83" i="115"/>
  <c r="AN83" i="115"/>
  <c r="AM83" i="115"/>
  <c r="AP82" i="115"/>
  <c r="AO82" i="115"/>
  <c r="F81" i="114" s="1"/>
  <c r="H81" i="114" s="1"/>
  <c r="AN82" i="115"/>
  <c r="AM82" i="115"/>
  <c r="H82" i="115"/>
  <c r="G82" i="115"/>
  <c r="AO81" i="115"/>
  <c r="AN81" i="115"/>
  <c r="AM81" i="115"/>
  <c r="AO80" i="115"/>
  <c r="AN80" i="115"/>
  <c r="E79" i="114" s="1"/>
  <c r="AM80" i="115"/>
  <c r="D79" i="114" s="1"/>
  <c r="R80" i="115"/>
  <c r="Q80" i="115"/>
  <c r="AO79" i="115"/>
  <c r="AQ79" i="115" s="1"/>
  <c r="AN79" i="115"/>
  <c r="AP79" i="115" s="1"/>
  <c r="AM79" i="115"/>
  <c r="AB79" i="115"/>
  <c r="AA79" i="115"/>
  <c r="AO78" i="115"/>
  <c r="AN78" i="115"/>
  <c r="AM78" i="115"/>
  <c r="D77" i="114" s="1"/>
  <c r="AP77" i="115"/>
  <c r="AO77" i="115"/>
  <c r="AQ77" i="115" s="1"/>
  <c r="AN77" i="115"/>
  <c r="AM77" i="115"/>
  <c r="AB77" i="115"/>
  <c r="AA77" i="115"/>
  <c r="M77" i="115"/>
  <c r="L77" i="115"/>
  <c r="AP76" i="115"/>
  <c r="AO76" i="115"/>
  <c r="F75" i="114" s="1"/>
  <c r="H75" i="114" s="1"/>
  <c r="AN76" i="115"/>
  <c r="AM76" i="115"/>
  <c r="M76" i="115"/>
  <c r="L76" i="115"/>
  <c r="H76" i="115"/>
  <c r="G76" i="115"/>
  <c r="AO75" i="115"/>
  <c r="AN75" i="115"/>
  <c r="AM75" i="115"/>
  <c r="AP74" i="115"/>
  <c r="AO74" i="115"/>
  <c r="F73" i="114" s="1"/>
  <c r="AN74" i="115"/>
  <c r="AM74" i="115"/>
  <c r="AB74" i="115"/>
  <c r="AA74" i="115"/>
  <c r="AO73" i="115"/>
  <c r="AN73" i="115"/>
  <c r="AQ73" i="115" s="1"/>
  <c r="AM73" i="115"/>
  <c r="M73" i="115"/>
  <c r="L73" i="115"/>
  <c r="H73" i="115"/>
  <c r="G73" i="115"/>
  <c r="AQ72" i="115"/>
  <c r="AO72" i="115"/>
  <c r="AN72" i="115"/>
  <c r="AP72" i="115" s="1"/>
  <c r="AM72" i="115"/>
  <c r="M72" i="115"/>
  <c r="L72" i="115"/>
  <c r="AO71" i="115"/>
  <c r="AQ71" i="115" s="1"/>
  <c r="AN71" i="115"/>
  <c r="AP71" i="115" s="1"/>
  <c r="AM71" i="115"/>
  <c r="AB71" i="115"/>
  <c r="AA71" i="115"/>
  <c r="M71" i="115"/>
  <c r="L71" i="115"/>
  <c r="H71" i="115"/>
  <c r="G71" i="115"/>
  <c r="AO70" i="115"/>
  <c r="AN70" i="115"/>
  <c r="AM70" i="115"/>
  <c r="AO69" i="115"/>
  <c r="F68" i="114" s="1"/>
  <c r="AN69" i="115"/>
  <c r="E68" i="114" s="1"/>
  <c r="G68" i="114" s="1"/>
  <c r="AM69" i="115"/>
  <c r="AQ68" i="115"/>
  <c r="AO68" i="115"/>
  <c r="AN68" i="115"/>
  <c r="AM68" i="115"/>
  <c r="AL68" i="115"/>
  <c r="AO67" i="115"/>
  <c r="AQ67" i="115" s="1"/>
  <c r="AN67" i="115"/>
  <c r="AM67" i="115"/>
  <c r="D66" i="114" s="1"/>
  <c r="G66" i="114" s="1"/>
  <c r="AB67" i="115"/>
  <c r="AA67" i="115"/>
  <c r="W67" i="115"/>
  <c r="V67" i="115"/>
  <c r="R67" i="115"/>
  <c r="Q67" i="115"/>
  <c r="M67" i="115"/>
  <c r="L67" i="115"/>
  <c r="H67" i="115"/>
  <c r="G67" i="115"/>
  <c r="AP66" i="115"/>
  <c r="AO66" i="115"/>
  <c r="AQ66" i="115" s="1"/>
  <c r="AN66" i="115"/>
  <c r="AM66" i="115"/>
  <c r="AL66" i="115"/>
  <c r="AK66" i="115"/>
  <c r="W66" i="115"/>
  <c r="V66" i="115"/>
  <c r="R66" i="115"/>
  <c r="Q66" i="115"/>
  <c r="H66" i="115"/>
  <c r="G66" i="115"/>
  <c r="AO65" i="115"/>
  <c r="F64" i="114" s="1"/>
  <c r="H64" i="114" s="1"/>
  <c r="AN65" i="115"/>
  <c r="E64" i="114" s="1"/>
  <c r="G64" i="114" s="1"/>
  <c r="AM65" i="115"/>
  <c r="AQ64" i="115"/>
  <c r="AO64" i="115"/>
  <c r="AN64" i="115"/>
  <c r="AP64" i="115" s="1"/>
  <c r="AM64" i="115"/>
  <c r="AO63" i="115"/>
  <c r="AQ63" i="115" s="1"/>
  <c r="AN63" i="115"/>
  <c r="AM63" i="115"/>
  <c r="D62" i="114" s="1"/>
  <c r="G62" i="114" s="1"/>
  <c r="AG63" i="115"/>
  <c r="AF63" i="115"/>
  <c r="AB63" i="115"/>
  <c r="AA63" i="115"/>
  <c r="H63" i="115"/>
  <c r="G63" i="115"/>
  <c r="AO62" i="115"/>
  <c r="AN62" i="115"/>
  <c r="AM62" i="115"/>
  <c r="AO61" i="115"/>
  <c r="AQ61" i="115" s="1"/>
  <c r="AN61" i="115"/>
  <c r="AP61" i="115" s="1"/>
  <c r="AM61" i="115"/>
  <c r="M61" i="115"/>
  <c r="L61" i="115"/>
  <c r="H61" i="115"/>
  <c r="G61" i="115"/>
  <c r="AO60" i="115"/>
  <c r="AQ60" i="115" s="1"/>
  <c r="AN60" i="115"/>
  <c r="AP60" i="115" s="1"/>
  <c r="AM60" i="115"/>
  <c r="AB60" i="115"/>
  <c r="AA60" i="115"/>
  <c r="W60" i="115"/>
  <c r="V60" i="115"/>
  <c r="R60" i="115"/>
  <c r="Q60" i="115"/>
  <c r="M60" i="115"/>
  <c r="L60" i="115"/>
  <c r="AO59" i="115"/>
  <c r="AQ59" i="115" s="1"/>
  <c r="AN59" i="115"/>
  <c r="AM59" i="115"/>
  <c r="AP59" i="115" s="1"/>
  <c r="AB59" i="115"/>
  <c r="AA59" i="115"/>
  <c r="W59" i="115"/>
  <c r="V59" i="115"/>
  <c r="R59" i="115"/>
  <c r="Q59" i="115"/>
  <c r="M59" i="115"/>
  <c r="L59" i="115"/>
  <c r="AO58" i="115"/>
  <c r="AN58" i="115"/>
  <c r="E57" i="114" s="1"/>
  <c r="AM58" i="115"/>
  <c r="D57" i="114" s="1"/>
  <c r="AB58" i="115"/>
  <c r="AA58" i="115"/>
  <c r="W58" i="115"/>
  <c r="V58" i="115"/>
  <c r="R58" i="115"/>
  <c r="Q58" i="115"/>
  <c r="M58" i="115"/>
  <c r="L58" i="115"/>
  <c r="AO57" i="115"/>
  <c r="F56" i="114" s="1"/>
  <c r="AN57" i="115"/>
  <c r="E56" i="114" s="1"/>
  <c r="G56" i="114" s="1"/>
  <c r="AM57" i="115"/>
  <c r="AB57" i="115"/>
  <c r="AA57" i="115"/>
  <c r="W57" i="115"/>
  <c r="V57" i="115"/>
  <c r="R57" i="115"/>
  <c r="Q57" i="115"/>
  <c r="M57" i="115"/>
  <c r="L57" i="115"/>
  <c r="AP56" i="115"/>
  <c r="AO56" i="115"/>
  <c r="AQ56" i="115" s="1"/>
  <c r="AN56" i="115"/>
  <c r="AM56" i="115"/>
  <c r="AB56" i="115"/>
  <c r="AA56" i="115"/>
  <c r="W56" i="115"/>
  <c r="V56" i="115"/>
  <c r="R56" i="115"/>
  <c r="Q56" i="115"/>
  <c r="M56" i="115"/>
  <c r="L56" i="115"/>
  <c r="AQ55" i="115"/>
  <c r="AP55" i="115"/>
  <c r="AO55" i="115"/>
  <c r="AN55" i="115"/>
  <c r="E54" i="114" s="1"/>
  <c r="G54" i="114" s="1"/>
  <c r="AM55" i="115"/>
  <c r="R55" i="115"/>
  <c r="Q55" i="115"/>
  <c r="AO54" i="115"/>
  <c r="AN54" i="115"/>
  <c r="AM54" i="115"/>
  <c r="AO53" i="115"/>
  <c r="AN53" i="115"/>
  <c r="AM53" i="115"/>
  <c r="D52" i="114" s="1"/>
  <c r="G52" i="114" s="1"/>
  <c r="AQ52" i="115"/>
  <c r="AO52" i="115"/>
  <c r="AN52" i="115"/>
  <c r="AP52" i="115" s="1"/>
  <c r="AM52" i="115"/>
  <c r="AB52" i="115"/>
  <c r="AA52" i="115"/>
  <c r="AO51" i="115"/>
  <c r="AN51" i="115"/>
  <c r="AM51" i="115"/>
  <c r="AP50" i="115"/>
  <c r="AO50" i="115"/>
  <c r="F49" i="114" s="1"/>
  <c r="H49" i="114" s="1"/>
  <c r="AN50" i="115"/>
  <c r="AM50" i="115"/>
  <c r="AG50" i="115"/>
  <c r="AF50" i="115"/>
  <c r="AB50" i="115"/>
  <c r="AA50" i="115"/>
  <c r="M50" i="115"/>
  <c r="L50" i="115"/>
  <c r="H50" i="115"/>
  <c r="G50" i="115"/>
  <c r="AO49" i="115"/>
  <c r="AN49" i="115"/>
  <c r="AM49" i="115"/>
  <c r="AQ48" i="115"/>
  <c r="AO48" i="115"/>
  <c r="AN48" i="115"/>
  <c r="AP48" i="115" s="1"/>
  <c r="AM48" i="115"/>
  <c r="AB48" i="115"/>
  <c r="AA48" i="115"/>
  <c r="AO47" i="115"/>
  <c r="AN47" i="115"/>
  <c r="AM47" i="115"/>
  <c r="AQ46" i="115"/>
  <c r="AO46" i="115"/>
  <c r="AN46" i="115"/>
  <c r="AP46" i="115" s="1"/>
  <c r="AM46" i="115"/>
  <c r="AG46" i="115"/>
  <c r="AF46" i="115"/>
  <c r="AO45" i="115"/>
  <c r="AN45" i="115"/>
  <c r="AM45" i="115"/>
  <c r="AP44" i="115"/>
  <c r="AO44" i="115"/>
  <c r="AQ44" i="115" s="1"/>
  <c r="AN44" i="115"/>
  <c r="AM44" i="115"/>
  <c r="M44" i="115"/>
  <c r="L44" i="115"/>
  <c r="AO43" i="115"/>
  <c r="AN43" i="115"/>
  <c r="AQ43" i="115" s="1"/>
  <c r="AM43" i="115"/>
  <c r="H43" i="115"/>
  <c r="G43" i="115"/>
  <c r="AO42" i="115"/>
  <c r="F41" i="114" s="1"/>
  <c r="H41" i="114" s="1"/>
  <c r="AN42" i="115"/>
  <c r="AM42" i="115"/>
  <c r="AO41" i="115"/>
  <c r="AQ41" i="115" s="1"/>
  <c r="AN41" i="115"/>
  <c r="AM41" i="115"/>
  <c r="AP41" i="115" s="1"/>
  <c r="H41" i="115"/>
  <c r="G41" i="115"/>
  <c r="AO40" i="115"/>
  <c r="AN40" i="115"/>
  <c r="E39" i="114" s="1"/>
  <c r="AM40" i="115"/>
  <c r="D39" i="114" s="1"/>
  <c r="AO39" i="115"/>
  <c r="AN39" i="115"/>
  <c r="AM39" i="115"/>
  <c r="AO38" i="115"/>
  <c r="AN38" i="115"/>
  <c r="AM38" i="115"/>
  <c r="AO37" i="115"/>
  <c r="AQ37" i="115" s="1"/>
  <c r="AN37" i="115"/>
  <c r="AM37" i="115"/>
  <c r="D36" i="114" s="1"/>
  <c r="AG37" i="115"/>
  <c r="AF37" i="115"/>
  <c r="AQ36" i="115"/>
  <c r="AO36" i="115"/>
  <c r="AN36" i="115"/>
  <c r="AP36" i="115" s="1"/>
  <c r="AM36" i="115"/>
  <c r="R36" i="115"/>
  <c r="Q36" i="115"/>
  <c r="H36" i="115"/>
  <c r="G36" i="115"/>
  <c r="AO35" i="115"/>
  <c r="F34" i="114" s="1"/>
  <c r="H34" i="114" s="1"/>
  <c r="AN35" i="115"/>
  <c r="E34" i="114" s="1"/>
  <c r="G34" i="114" s="1"/>
  <c r="AM35" i="115"/>
  <c r="AO34" i="115"/>
  <c r="AN34" i="115"/>
  <c r="AM34" i="115"/>
  <c r="AO33" i="115"/>
  <c r="AN33" i="115"/>
  <c r="AM33" i="115"/>
  <c r="AO32" i="115"/>
  <c r="AN32" i="115"/>
  <c r="E31" i="114" s="1"/>
  <c r="AM32" i="115"/>
  <c r="D31" i="114" s="1"/>
  <c r="AB32" i="115"/>
  <c r="AA32" i="115"/>
  <c r="M32" i="115"/>
  <c r="L32" i="115"/>
  <c r="H32" i="115"/>
  <c r="G32" i="115"/>
  <c r="AO31" i="115"/>
  <c r="AQ31" i="115" s="1"/>
  <c r="AN31" i="115"/>
  <c r="AM31" i="115"/>
  <c r="D30" i="114" s="1"/>
  <c r="G30" i="114" s="1"/>
  <c r="M31" i="115"/>
  <c r="L31" i="115"/>
  <c r="H31" i="115"/>
  <c r="G31" i="115"/>
  <c r="AO30" i="115"/>
  <c r="AN30" i="115"/>
  <c r="AM30" i="115"/>
  <c r="AO29" i="115"/>
  <c r="AQ29" i="115" s="1"/>
  <c r="AN29" i="115"/>
  <c r="AM29" i="115"/>
  <c r="D28" i="114" s="1"/>
  <c r="G28" i="114" s="1"/>
  <c r="W29" i="115"/>
  <c r="V29" i="115"/>
  <c r="R29" i="115"/>
  <c r="Q29" i="115"/>
  <c r="M29" i="115"/>
  <c r="L29" i="115"/>
  <c r="AO28" i="115"/>
  <c r="AN28" i="115"/>
  <c r="AM28" i="115"/>
  <c r="AO27" i="115"/>
  <c r="F26" i="114" s="1"/>
  <c r="H26" i="114" s="1"/>
  <c r="AN27" i="115"/>
  <c r="E26" i="114" s="1"/>
  <c r="G26" i="114" s="1"/>
  <c r="AM27" i="115"/>
  <c r="R27" i="115"/>
  <c r="Q27" i="115"/>
  <c r="M27" i="115"/>
  <c r="L27" i="115"/>
  <c r="AO26" i="115"/>
  <c r="AQ26" i="115" s="1"/>
  <c r="AN26" i="115"/>
  <c r="AP26" i="115" s="1"/>
  <c r="AM26" i="115"/>
  <c r="AB26" i="115"/>
  <c r="AA26" i="115"/>
  <c r="W26" i="115"/>
  <c r="V26" i="115"/>
  <c r="R26" i="115"/>
  <c r="Q26" i="115"/>
  <c r="AO25" i="115"/>
  <c r="AN25" i="115"/>
  <c r="AQ25" i="115" s="1"/>
  <c r="AM25" i="115"/>
  <c r="AB25" i="115"/>
  <c r="AA25" i="115"/>
  <c r="M25" i="115"/>
  <c r="L25" i="115"/>
  <c r="AO24" i="115"/>
  <c r="AN24" i="115"/>
  <c r="AM24" i="115"/>
  <c r="AO23" i="115"/>
  <c r="AN23" i="115"/>
  <c r="AQ23" i="115" s="1"/>
  <c r="AM23" i="115"/>
  <c r="AB23" i="115"/>
  <c r="AA23" i="115"/>
  <c r="AQ22" i="115"/>
  <c r="AO22" i="115"/>
  <c r="AN22" i="115"/>
  <c r="AP22" i="115" s="1"/>
  <c r="AM22" i="115"/>
  <c r="AG22" i="115"/>
  <c r="AF22" i="115"/>
  <c r="H22" i="115"/>
  <c r="G22" i="115"/>
  <c r="AO21" i="115"/>
  <c r="F21" i="114" s="1"/>
  <c r="AN21" i="115"/>
  <c r="E21" i="114" s="1"/>
  <c r="G21" i="114" s="1"/>
  <c r="AM21" i="115"/>
  <c r="AB21" i="115"/>
  <c r="AA21" i="115"/>
  <c r="W21" i="115"/>
  <c r="V21" i="115"/>
  <c r="R21" i="115"/>
  <c r="Q21" i="115"/>
  <c r="H21" i="115"/>
  <c r="G21" i="115"/>
  <c r="AP20" i="115"/>
  <c r="AO20" i="115"/>
  <c r="F20" i="114" s="1"/>
  <c r="H20" i="114" s="1"/>
  <c r="AN20" i="115"/>
  <c r="AM20" i="115"/>
  <c r="W20" i="115"/>
  <c r="V20" i="115"/>
  <c r="AO19" i="115"/>
  <c r="AN19" i="115"/>
  <c r="AQ19" i="115" s="1"/>
  <c r="AM19" i="115"/>
  <c r="AL19" i="115"/>
  <c r="AK19" i="115"/>
  <c r="M19" i="115"/>
  <c r="L19" i="115"/>
  <c r="H19" i="115"/>
  <c r="G19" i="115"/>
  <c r="AO18" i="115"/>
  <c r="AN18" i="115"/>
  <c r="E18" i="114" s="1"/>
  <c r="G18" i="114" s="1"/>
  <c r="AM18" i="115"/>
  <c r="AO17" i="115"/>
  <c r="AQ17" i="115" s="1"/>
  <c r="AN17" i="115"/>
  <c r="AM17" i="115"/>
  <c r="AP17" i="115" s="1"/>
  <c r="W17" i="115"/>
  <c r="V17" i="115"/>
  <c r="R17" i="115"/>
  <c r="Q17" i="115"/>
  <c r="H17" i="115"/>
  <c r="G17" i="115"/>
  <c r="AO16" i="115"/>
  <c r="AN16" i="115"/>
  <c r="AM16" i="115"/>
  <c r="AO15" i="115"/>
  <c r="F15" i="114" s="1"/>
  <c r="AN15" i="115"/>
  <c r="E15" i="114" s="1"/>
  <c r="G15" i="114" s="1"/>
  <c r="AM15" i="115"/>
  <c r="AG15" i="115"/>
  <c r="AF15" i="115"/>
  <c r="AB15" i="115"/>
  <c r="AA15" i="115"/>
  <c r="R15" i="115"/>
  <c r="Q15" i="115"/>
  <c r="M15" i="115"/>
  <c r="L15" i="115"/>
  <c r="H15" i="115"/>
  <c r="G15" i="115"/>
  <c r="AQ14" i="115"/>
  <c r="AO14" i="115"/>
  <c r="AN14" i="115"/>
  <c r="AP14" i="115" s="1"/>
  <c r="AM14" i="115"/>
  <c r="AL14" i="115"/>
  <c r="AK14" i="115"/>
  <c r="AG14" i="115"/>
  <c r="AF14" i="115"/>
  <c r="AB14" i="115"/>
  <c r="AA14" i="115"/>
  <c r="M14" i="115"/>
  <c r="L14" i="115"/>
  <c r="AP13" i="115"/>
  <c r="AO13" i="115"/>
  <c r="AQ13" i="115" s="1"/>
  <c r="AN13" i="115"/>
  <c r="AM13" i="115"/>
  <c r="AL13" i="115"/>
  <c r="AK13" i="115"/>
  <c r="AG13" i="115"/>
  <c r="AF13" i="115"/>
  <c r="AB13" i="115"/>
  <c r="AA13" i="115"/>
  <c r="M13" i="115"/>
  <c r="L13" i="115"/>
  <c r="H13" i="115"/>
  <c r="G13" i="115"/>
  <c r="AN12" i="115"/>
  <c r="AM12" i="115"/>
  <c r="AP11" i="115"/>
  <c r="AO11" i="115"/>
  <c r="AQ11" i="115" s="1"/>
  <c r="AN11" i="115"/>
  <c r="AM11" i="115"/>
  <c r="AG11" i="115"/>
  <c r="AF11" i="115"/>
  <c r="W11" i="115"/>
  <c r="V11" i="115"/>
  <c r="R11" i="115"/>
  <c r="Q11" i="115"/>
  <c r="H11" i="115"/>
  <c r="G11" i="115"/>
  <c r="AO10" i="115"/>
  <c r="AN10" i="115"/>
  <c r="AM10" i="115"/>
  <c r="AP9" i="115"/>
  <c r="AO9" i="115"/>
  <c r="F9" i="114" s="1"/>
  <c r="H9" i="114" s="1"/>
  <c r="AN9" i="115"/>
  <c r="AM9" i="115"/>
  <c r="M9" i="115"/>
  <c r="L9" i="115"/>
  <c r="H9" i="115"/>
  <c r="G9" i="115"/>
  <c r="AQ8" i="115"/>
  <c r="AO8" i="115"/>
  <c r="AN8" i="115"/>
  <c r="AM8" i="115"/>
  <c r="AP8" i="115" s="1"/>
  <c r="AL8" i="115"/>
  <c r="AK8" i="115"/>
  <c r="AB8" i="115"/>
  <c r="AA8" i="115"/>
  <c r="W8" i="115"/>
  <c r="V8" i="115"/>
  <c r="M8" i="115"/>
  <c r="L8" i="115"/>
  <c r="H8" i="115"/>
  <c r="G8" i="115"/>
  <c r="AP7" i="115"/>
  <c r="AO7" i="115"/>
  <c r="AQ7" i="115" s="1"/>
  <c r="AN7" i="115"/>
  <c r="AM7" i="115"/>
  <c r="M7" i="115"/>
  <c r="L7" i="115"/>
  <c r="H7" i="115"/>
  <c r="G7" i="115"/>
  <c r="H87" i="114"/>
  <c r="F87" i="114"/>
  <c r="E87" i="114"/>
  <c r="D87" i="114"/>
  <c r="G87" i="114" s="1"/>
  <c r="H86" i="114"/>
  <c r="F86" i="114"/>
  <c r="E86" i="114"/>
  <c r="G86" i="114" s="1"/>
  <c r="F85" i="114"/>
  <c r="E85" i="114"/>
  <c r="H85" i="114" s="1"/>
  <c r="D85" i="114"/>
  <c r="F84" i="114"/>
  <c r="D84" i="114"/>
  <c r="F83" i="114"/>
  <c r="H83" i="114" s="1"/>
  <c r="E83" i="114"/>
  <c r="D83" i="114"/>
  <c r="G83" i="114" s="1"/>
  <c r="F82" i="114"/>
  <c r="E82" i="114"/>
  <c r="H82" i="114" s="1"/>
  <c r="D82" i="114"/>
  <c r="G81" i="114"/>
  <c r="E81" i="114"/>
  <c r="D81" i="114"/>
  <c r="G80" i="114"/>
  <c r="F80" i="114"/>
  <c r="H80" i="114" s="1"/>
  <c r="E80" i="114"/>
  <c r="D80" i="114"/>
  <c r="F79" i="114"/>
  <c r="F78" i="114"/>
  <c r="E78" i="114"/>
  <c r="H78" i="114" s="1"/>
  <c r="D78" i="114"/>
  <c r="F77" i="114"/>
  <c r="H77" i="114" s="1"/>
  <c r="E77" i="114"/>
  <c r="H76" i="114"/>
  <c r="F76" i="114"/>
  <c r="E76" i="114"/>
  <c r="G76" i="114" s="1"/>
  <c r="D76" i="114"/>
  <c r="E75" i="114"/>
  <c r="D75" i="114"/>
  <c r="G75" i="114" s="1"/>
  <c r="H74" i="114"/>
  <c r="F74" i="114"/>
  <c r="E74" i="114"/>
  <c r="G74" i="114" s="1"/>
  <c r="D74" i="114"/>
  <c r="E73" i="114"/>
  <c r="G73" i="114" s="1"/>
  <c r="D73" i="114"/>
  <c r="F72" i="114"/>
  <c r="H72" i="114" s="1"/>
  <c r="E72" i="114"/>
  <c r="G72" i="114" s="1"/>
  <c r="D72" i="114"/>
  <c r="H71" i="114"/>
  <c r="F71" i="114"/>
  <c r="E71" i="114"/>
  <c r="G71" i="114" s="1"/>
  <c r="D71" i="114"/>
  <c r="D70" i="114"/>
  <c r="H69" i="114"/>
  <c r="F69" i="114"/>
  <c r="E69" i="114"/>
  <c r="G69" i="114" s="1"/>
  <c r="D69" i="114"/>
  <c r="D68" i="114"/>
  <c r="G67" i="114"/>
  <c r="F67" i="114"/>
  <c r="H67" i="114" s="1"/>
  <c r="E67" i="114"/>
  <c r="D67" i="114"/>
  <c r="F66" i="114"/>
  <c r="H66" i="114" s="1"/>
  <c r="E66" i="114"/>
  <c r="E65" i="114"/>
  <c r="G65" i="114" s="1"/>
  <c r="D65" i="114"/>
  <c r="D64" i="114"/>
  <c r="G63" i="114"/>
  <c r="F63" i="114"/>
  <c r="H63" i="114" s="1"/>
  <c r="E63" i="114"/>
  <c r="D63" i="114"/>
  <c r="H62" i="114"/>
  <c r="F62" i="114"/>
  <c r="E62" i="114"/>
  <c r="F61" i="114"/>
  <c r="E61" i="114"/>
  <c r="H61" i="114" s="1"/>
  <c r="D61" i="114"/>
  <c r="F60" i="114"/>
  <c r="H60" i="114" s="1"/>
  <c r="E60" i="114"/>
  <c r="G60" i="114" s="1"/>
  <c r="D60" i="114"/>
  <c r="H59" i="114"/>
  <c r="F59" i="114"/>
  <c r="E59" i="114"/>
  <c r="G59" i="114" s="1"/>
  <c r="D59" i="114"/>
  <c r="H58" i="114"/>
  <c r="F58" i="114"/>
  <c r="E58" i="114"/>
  <c r="D58" i="114"/>
  <c r="G58" i="114" s="1"/>
  <c r="F57" i="114"/>
  <c r="D56" i="114"/>
  <c r="G55" i="114"/>
  <c r="F55" i="114"/>
  <c r="H55" i="114" s="1"/>
  <c r="E55" i="114"/>
  <c r="D55" i="114"/>
  <c r="F54" i="114"/>
  <c r="H54" i="114" s="1"/>
  <c r="D54" i="114"/>
  <c r="F53" i="114"/>
  <c r="E53" i="114"/>
  <c r="H53" i="114" s="1"/>
  <c r="D53" i="114"/>
  <c r="H52" i="114"/>
  <c r="F52" i="114"/>
  <c r="E52" i="114"/>
  <c r="G51" i="114"/>
  <c r="F51" i="114"/>
  <c r="H51" i="114" s="1"/>
  <c r="E51" i="114"/>
  <c r="D51" i="114"/>
  <c r="H50" i="114"/>
  <c r="G50" i="114"/>
  <c r="F50" i="114"/>
  <c r="E50" i="114"/>
  <c r="D50" i="114"/>
  <c r="E49" i="114"/>
  <c r="G49" i="114" s="1"/>
  <c r="D49" i="114"/>
  <c r="F48" i="114"/>
  <c r="H48" i="114" s="1"/>
  <c r="E48" i="114"/>
  <c r="G48" i="114" s="1"/>
  <c r="D48" i="114"/>
  <c r="H47" i="114"/>
  <c r="F47" i="114"/>
  <c r="E47" i="114"/>
  <c r="G47" i="114" s="1"/>
  <c r="D47" i="114"/>
  <c r="H46" i="114"/>
  <c r="F46" i="114"/>
  <c r="E46" i="114"/>
  <c r="D46" i="114"/>
  <c r="G46" i="114" s="1"/>
  <c r="H45" i="114"/>
  <c r="G45" i="114"/>
  <c r="F45" i="114"/>
  <c r="E45" i="114"/>
  <c r="D45" i="114"/>
  <c r="F44" i="114"/>
  <c r="H44" i="114" s="1"/>
  <c r="E44" i="114"/>
  <c r="G44" i="114" s="1"/>
  <c r="D44" i="114"/>
  <c r="G43" i="114"/>
  <c r="F43" i="114"/>
  <c r="H43" i="114" s="1"/>
  <c r="E43" i="114"/>
  <c r="D43" i="114"/>
  <c r="F42" i="114"/>
  <c r="D42" i="114"/>
  <c r="E41" i="114"/>
  <c r="G41" i="114" s="1"/>
  <c r="D41" i="114"/>
  <c r="H40" i="114"/>
  <c r="G40" i="114"/>
  <c r="F40" i="114"/>
  <c r="E40" i="114"/>
  <c r="D40" i="114"/>
  <c r="F39" i="114"/>
  <c r="H38" i="114"/>
  <c r="G38" i="114"/>
  <c r="F38" i="114"/>
  <c r="E38" i="114"/>
  <c r="D38" i="114"/>
  <c r="F37" i="114"/>
  <c r="E37" i="114"/>
  <c r="H37" i="114" s="1"/>
  <c r="D37" i="114"/>
  <c r="F36" i="114"/>
  <c r="H36" i="114" s="1"/>
  <c r="E36" i="114"/>
  <c r="G36" i="114" s="1"/>
  <c r="H35" i="114"/>
  <c r="F35" i="114"/>
  <c r="E35" i="114"/>
  <c r="G35" i="114" s="1"/>
  <c r="D35" i="114"/>
  <c r="D34" i="114"/>
  <c r="H33" i="114"/>
  <c r="G33" i="114"/>
  <c r="F33" i="114"/>
  <c r="E33" i="114"/>
  <c r="D33" i="114"/>
  <c r="F32" i="114"/>
  <c r="H32" i="114" s="1"/>
  <c r="E32" i="114"/>
  <c r="G32" i="114" s="1"/>
  <c r="D32" i="114"/>
  <c r="F31" i="114"/>
  <c r="F30" i="114"/>
  <c r="H30" i="114" s="1"/>
  <c r="E30" i="114"/>
  <c r="F29" i="114"/>
  <c r="E29" i="114"/>
  <c r="H29" i="114" s="1"/>
  <c r="D29" i="114"/>
  <c r="H28" i="114"/>
  <c r="F28" i="114"/>
  <c r="E28" i="114"/>
  <c r="G27" i="114"/>
  <c r="F27" i="114"/>
  <c r="H27" i="114" s="1"/>
  <c r="E27" i="114"/>
  <c r="D27" i="114"/>
  <c r="D26" i="114"/>
  <c r="E25" i="114"/>
  <c r="G25" i="114" s="1"/>
  <c r="D25" i="114"/>
  <c r="F24" i="114"/>
  <c r="H24" i="114" s="1"/>
  <c r="E24" i="114"/>
  <c r="G24" i="114" s="1"/>
  <c r="D24" i="114"/>
  <c r="H23" i="114"/>
  <c r="F23" i="114"/>
  <c r="E23" i="114"/>
  <c r="G23" i="114" s="1"/>
  <c r="D23" i="114"/>
  <c r="H22" i="114"/>
  <c r="F22" i="114"/>
  <c r="E22" i="114"/>
  <c r="D22" i="114"/>
  <c r="G22" i="114" s="1"/>
  <c r="D21" i="114"/>
  <c r="E20" i="114"/>
  <c r="G20" i="114" s="1"/>
  <c r="D20" i="114"/>
  <c r="G19" i="114"/>
  <c r="F19" i="114"/>
  <c r="H19" i="114" s="1"/>
  <c r="E19" i="114"/>
  <c r="D19" i="114"/>
  <c r="F18" i="114"/>
  <c r="H18" i="114" s="1"/>
  <c r="D18" i="114"/>
  <c r="F17" i="114"/>
  <c r="E17" i="114"/>
  <c r="H17" i="114" s="1"/>
  <c r="D17" i="114"/>
  <c r="H16" i="114"/>
  <c r="G16" i="114"/>
  <c r="F16" i="114"/>
  <c r="E16" i="114"/>
  <c r="D16" i="114"/>
  <c r="D15" i="114"/>
  <c r="H14" i="114"/>
  <c r="G14" i="114"/>
  <c r="F14" i="114"/>
  <c r="E14" i="114"/>
  <c r="D14" i="114"/>
  <c r="E13" i="114"/>
  <c r="G13" i="114" s="1"/>
  <c r="D13" i="114"/>
  <c r="F12" i="114"/>
  <c r="H12" i="114" s="1"/>
  <c r="E12" i="114"/>
  <c r="G12" i="114" s="1"/>
  <c r="D12" i="114"/>
  <c r="H11" i="114"/>
  <c r="G11" i="114"/>
  <c r="F11" i="114"/>
  <c r="E11" i="114"/>
  <c r="D11" i="114"/>
  <c r="H10" i="114"/>
  <c r="F10" i="114"/>
  <c r="E10" i="114"/>
  <c r="D10" i="114"/>
  <c r="G10" i="114" s="1"/>
  <c r="G9" i="114"/>
  <c r="E9" i="114"/>
  <c r="D9" i="114"/>
  <c r="F8" i="114"/>
  <c r="H8" i="114" s="1"/>
  <c r="E8" i="114"/>
  <c r="G7" i="114"/>
  <c r="F7" i="114"/>
  <c r="H7" i="114" s="1"/>
  <c r="E7" i="114"/>
  <c r="D7" i="114"/>
  <c r="H6" i="114"/>
  <c r="F6" i="114"/>
  <c r="E6" i="114"/>
  <c r="D6" i="114"/>
  <c r="G6" i="114" s="1"/>
  <c r="AH69" i="113"/>
  <c r="AD69" i="113"/>
  <c r="Z69" i="113"/>
  <c r="V69" i="113"/>
  <c r="R69" i="113"/>
  <c r="N69" i="113"/>
  <c r="K69" i="113"/>
  <c r="J69" i="113"/>
  <c r="G69" i="113"/>
  <c r="F69" i="113"/>
  <c r="AG68" i="113"/>
  <c r="AF68" i="113"/>
  <c r="AI68" i="113" s="1"/>
  <c r="AI67" i="113"/>
  <c r="AG67" i="113"/>
  <c r="AF67" i="113"/>
  <c r="W67" i="113"/>
  <c r="O67" i="113"/>
  <c r="AG66" i="113"/>
  <c r="E66" i="112" s="1"/>
  <c r="AF66" i="113"/>
  <c r="D66" i="112" s="1"/>
  <c r="AG65" i="113"/>
  <c r="AF65" i="113"/>
  <c r="O65" i="113"/>
  <c r="AG64" i="113"/>
  <c r="E64" i="112" s="1"/>
  <c r="AF64" i="113"/>
  <c r="O64" i="113"/>
  <c r="AG63" i="113"/>
  <c r="E63" i="112" s="1"/>
  <c r="AF63" i="113"/>
  <c r="D63" i="112" s="1"/>
  <c r="AG62" i="113"/>
  <c r="AI62" i="113" s="1"/>
  <c r="AF62" i="113"/>
  <c r="W62" i="113"/>
  <c r="O62" i="113"/>
  <c r="AG61" i="113"/>
  <c r="AF61" i="113"/>
  <c r="AI61" i="113" s="1"/>
  <c r="W61" i="113"/>
  <c r="O61" i="113"/>
  <c r="AG60" i="113"/>
  <c r="AI60" i="113" s="1"/>
  <c r="AF60" i="113"/>
  <c r="O60" i="113"/>
  <c r="AG59" i="113"/>
  <c r="E59" i="112" s="1"/>
  <c r="AF59" i="113"/>
  <c r="O59" i="113"/>
  <c r="AI58" i="113"/>
  <c r="G58" i="112" s="1"/>
  <c r="AG58" i="113"/>
  <c r="AF58" i="113"/>
  <c r="O58" i="113"/>
  <c r="AG57" i="113"/>
  <c r="AF57" i="113"/>
  <c r="AI57" i="113" s="1"/>
  <c r="O57" i="113"/>
  <c r="AG56" i="113"/>
  <c r="E56" i="112" s="1"/>
  <c r="AF56" i="113"/>
  <c r="D56" i="112" s="1"/>
  <c r="W56" i="113"/>
  <c r="O56" i="113"/>
  <c r="AG55" i="113"/>
  <c r="AF55" i="113"/>
  <c r="O55" i="113"/>
  <c r="AI54" i="113"/>
  <c r="AG54" i="113"/>
  <c r="E54" i="112" s="1"/>
  <c r="AF54" i="113"/>
  <c r="D54" i="112" s="1"/>
  <c r="AE54" i="113"/>
  <c r="O54" i="113"/>
  <c r="AI53" i="113"/>
  <c r="AG53" i="113"/>
  <c r="AF53" i="113"/>
  <c r="W53" i="113"/>
  <c r="S53" i="113"/>
  <c r="AG52" i="113"/>
  <c r="AF52" i="113"/>
  <c r="D52" i="112" s="1"/>
  <c r="AE52" i="113"/>
  <c r="S52" i="113"/>
  <c r="AG51" i="113"/>
  <c r="AF51" i="113"/>
  <c r="D51" i="112" s="1"/>
  <c r="O51" i="113"/>
  <c r="AG50" i="113"/>
  <c r="AF50" i="113"/>
  <c r="AI50" i="113" s="1"/>
  <c r="W50" i="113"/>
  <c r="O50" i="113"/>
  <c r="AG49" i="113"/>
  <c r="E49" i="112" s="1"/>
  <c r="AF49" i="113"/>
  <c r="AI49" i="113" s="1"/>
  <c r="AE49" i="113"/>
  <c r="W49" i="113"/>
  <c r="O49" i="113"/>
  <c r="AG48" i="113"/>
  <c r="AI48" i="113" s="1"/>
  <c r="AF48" i="113"/>
  <c r="W48" i="113"/>
  <c r="S48" i="113"/>
  <c r="AG47" i="113"/>
  <c r="E47" i="112" s="1"/>
  <c r="AF47" i="113"/>
  <c r="W47" i="113"/>
  <c r="S47" i="113"/>
  <c r="AG46" i="113"/>
  <c r="AF46" i="113"/>
  <c r="W46" i="113"/>
  <c r="S46" i="113"/>
  <c r="AG45" i="113"/>
  <c r="E45" i="112" s="1"/>
  <c r="AF45" i="113"/>
  <c r="W45" i="113"/>
  <c r="S45" i="113"/>
  <c r="AG44" i="113"/>
  <c r="AI44" i="113" s="1"/>
  <c r="AF44" i="113"/>
  <c r="W44" i="113"/>
  <c r="S44" i="113"/>
  <c r="AG43" i="113"/>
  <c r="E43" i="112" s="1"/>
  <c r="AF43" i="113"/>
  <c r="AI43" i="113" s="1"/>
  <c r="AG42" i="113"/>
  <c r="AF42" i="113"/>
  <c r="D42" i="112" s="1"/>
  <c r="O42" i="113"/>
  <c r="AG41" i="113"/>
  <c r="AF41" i="113"/>
  <c r="D41" i="112" s="1"/>
  <c r="AE41" i="113"/>
  <c r="W41" i="113"/>
  <c r="O41" i="113"/>
  <c r="AI40" i="113"/>
  <c r="AG40" i="113"/>
  <c r="AF40" i="113"/>
  <c r="AA40" i="113"/>
  <c r="W40" i="113"/>
  <c r="O40" i="113"/>
  <c r="AG39" i="113"/>
  <c r="E39" i="112" s="1"/>
  <c r="AF39" i="113"/>
  <c r="D39" i="112" s="1"/>
  <c r="O39" i="113"/>
  <c r="AG38" i="113"/>
  <c r="AF38" i="113"/>
  <c r="W38" i="113"/>
  <c r="O38" i="113"/>
  <c r="AG37" i="113"/>
  <c r="E37" i="112" s="1"/>
  <c r="AF37" i="113"/>
  <c r="AA37" i="113"/>
  <c r="O37" i="113"/>
  <c r="AG36" i="113"/>
  <c r="AF36" i="113"/>
  <c r="O36" i="113"/>
  <c r="AG35" i="113"/>
  <c r="AF35" i="113"/>
  <c r="AI35" i="113" s="1"/>
  <c r="O35" i="113"/>
  <c r="AG34" i="113"/>
  <c r="AI34" i="113" s="1"/>
  <c r="AF34" i="113"/>
  <c r="O34" i="113"/>
  <c r="AG33" i="113"/>
  <c r="AF33" i="113"/>
  <c r="O33" i="113"/>
  <c r="AG32" i="113"/>
  <c r="AF32" i="113"/>
  <c r="O32" i="113"/>
  <c r="AG31" i="113"/>
  <c r="AF31" i="113"/>
  <c r="AI31" i="113" s="1"/>
  <c r="AA31" i="113"/>
  <c r="O31" i="113"/>
  <c r="AG30" i="113"/>
  <c r="E30" i="112" s="1"/>
  <c r="AF30" i="113"/>
  <c r="AG29" i="113"/>
  <c r="E29" i="112" s="1"/>
  <c r="AF29" i="113"/>
  <c r="D29" i="112" s="1"/>
  <c r="O29" i="113"/>
  <c r="AG28" i="113"/>
  <c r="E28" i="112" s="1"/>
  <c r="AF28" i="113"/>
  <c r="D28" i="112" s="1"/>
  <c r="O28" i="113"/>
  <c r="AG27" i="113"/>
  <c r="AF27" i="113"/>
  <c r="D27" i="112" s="1"/>
  <c r="O27" i="113"/>
  <c r="AG26" i="113"/>
  <c r="E26" i="112" s="1"/>
  <c r="AF26" i="113"/>
  <c r="W26" i="113"/>
  <c r="O26" i="113"/>
  <c r="AG25" i="113"/>
  <c r="AF25" i="113"/>
  <c r="AI25" i="113" s="1"/>
  <c r="O25" i="113"/>
  <c r="AG24" i="113"/>
  <c r="E24" i="112" s="1"/>
  <c r="AF24" i="113"/>
  <c r="D24" i="112" s="1"/>
  <c r="S24" i="113"/>
  <c r="AG23" i="113"/>
  <c r="AI23" i="113" s="1"/>
  <c r="AF23" i="113"/>
  <c r="AG22" i="113"/>
  <c r="AF22" i="113"/>
  <c r="AI22" i="113" s="1"/>
  <c r="W22" i="113"/>
  <c r="S22" i="113"/>
  <c r="AG21" i="113"/>
  <c r="AF21" i="113"/>
  <c r="AI21" i="113" s="1"/>
  <c r="W21" i="113"/>
  <c r="O21" i="113"/>
  <c r="AG20" i="113"/>
  <c r="AF20" i="113"/>
  <c r="W20" i="113"/>
  <c r="AI19" i="113"/>
  <c r="AG19" i="113"/>
  <c r="E19" i="112" s="1"/>
  <c r="AF19" i="113"/>
  <c r="O19" i="113"/>
  <c r="AG18" i="113"/>
  <c r="AF18" i="113"/>
  <c r="AI18" i="113" s="1"/>
  <c r="W18" i="113"/>
  <c r="S18" i="113"/>
  <c r="AG17" i="113"/>
  <c r="E17" i="112" s="1"/>
  <c r="AF17" i="113"/>
  <c r="S17" i="113"/>
  <c r="O17" i="113"/>
  <c r="AG16" i="113"/>
  <c r="E16" i="112" s="1"/>
  <c r="AF16" i="113"/>
  <c r="AE16" i="113"/>
  <c r="O16" i="113"/>
  <c r="AG15" i="113"/>
  <c r="E15" i="112" s="1"/>
  <c r="AF15" i="113"/>
  <c r="D15" i="112" s="1"/>
  <c r="O15" i="113"/>
  <c r="AG14" i="113"/>
  <c r="AI14" i="113" s="1"/>
  <c r="AF14" i="113"/>
  <c r="S14" i="113"/>
  <c r="AI13" i="113"/>
  <c r="AG13" i="113"/>
  <c r="E13" i="112" s="1"/>
  <c r="AF13" i="113"/>
  <c r="AA13" i="113"/>
  <c r="W13" i="113"/>
  <c r="AG12" i="113"/>
  <c r="AF12" i="113"/>
  <c r="AI12" i="113" s="1"/>
  <c r="AE12" i="113"/>
  <c r="AA12" i="113"/>
  <c r="W12" i="113"/>
  <c r="O12" i="113"/>
  <c r="AG11" i="113"/>
  <c r="E11" i="112" s="1"/>
  <c r="AF11" i="113"/>
  <c r="D11" i="112" s="1"/>
  <c r="AE11" i="113"/>
  <c r="AA11" i="113"/>
  <c r="W11" i="113"/>
  <c r="O11" i="113"/>
  <c r="AG10" i="113"/>
  <c r="AF10" i="113"/>
  <c r="AI10" i="113" s="1"/>
  <c r="AA10" i="113"/>
  <c r="S10" i="113"/>
  <c r="AG9" i="113"/>
  <c r="AF9" i="113"/>
  <c r="AI9" i="113" s="1"/>
  <c r="G9" i="112" s="1"/>
  <c r="AI8" i="113"/>
  <c r="AG8" i="113"/>
  <c r="AF8" i="113"/>
  <c r="AE8" i="113"/>
  <c r="AE69" i="113" s="1"/>
  <c r="W8" i="113"/>
  <c r="S8" i="113"/>
  <c r="AG7" i="113"/>
  <c r="E7" i="112" s="1"/>
  <c r="AF7" i="113"/>
  <c r="D7" i="112" s="1"/>
  <c r="F68" i="112"/>
  <c r="E68" i="112"/>
  <c r="D68" i="112"/>
  <c r="G67" i="112"/>
  <c r="F67" i="112"/>
  <c r="E67" i="112"/>
  <c r="D67" i="112"/>
  <c r="F66" i="112"/>
  <c r="G65" i="112"/>
  <c r="F65" i="112"/>
  <c r="E65" i="112"/>
  <c r="D65" i="112"/>
  <c r="F64" i="112"/>
  <c r="D64" i="112"/>
  <c r="F63" i="112"/>
  <c r="F62" i="112"/>
  <c r="E62" i="112"/>
  <c r="D62" i="112"/>
  <c r="F61" i="112"/>
  <c r="E61" i="112"/>
  <c r="D61" i="112"/>
  <c r="F60" i="112"/>
  <c r="D60" i="112"/>
  <c r="G59" i="112"/>
  <c r="F59" i="112"/>
  <c r="D59" i="112"/>
  <c r="F58" i="112"/>
  <c r="E58" i="112"/>
  <c r="D58" i="112"/>
  <c r="F57" i="112"/>
  <c r="E57" i="112"/>
  <c r="D57" i="112"/>
  <c r="F56" i="112"/>
  <c r="G55" i="112"/>
  <c r="F55" i="112"/>
  <c r="E55" i="112"/>
  <c r="D55" i="112"/>
  <c r="G54" i="112"/>
  <c r="F54" i="112"/>
  <c r="G53" i="112"/>
  <c r="F53" i="112"/>
  <c r="E53" i="112"/>
  <c r="D53" i="112"/>
  <c r="F52" i="112"/>
  <c r="E52" i="112"/>
  <c r="G51" i="112"/>
  <c r="F51" i="112"/>
  <c r="E51" i="112"/>
  <c r="F50" i="112"/>
  <c r="E50" i="112"/>
  <c r="D50" i="112"/>
  <c r="F49" i="112"/>
  <c r="D49" i="112"/>
  <c r="F48" i="112"/>
  <c r="D48" i="112"/>
  <c r="F47" i="112"/>
  <c r="D47" i="112"/>
  <c r="F46" i="112"/>
  <c r="E46" i="112"/>
  <c r="D46" i="112"/>
  <c r="F45" i="112"/>
  <c r="D45" i="112"/>
  <c r="F44" i="112"/>
  <c r="D44" i="112"/>
  <c r="F43" i="112"/>
  <c r="G42" i="112"/>
  <c r="F42" i="112"/>
  <c r="E42" i="112"/>
  <c r="F41" i="112"/>
  <c r="E41" i="112"/>
  <c r="G40" i="112"/>
  <c r="F40" i="112"/>
  <c r="E40" i="112"/>
  <c r="D40" i="112"/>
  <c r="G39" i="112"/>
  <c r="F39" i="112"/>
  <c r="F38" i="112"/>
  <c r="E38" i="112"/>
  <c r="D38" i="112"/>
  <c r="F37" i="112"/>
  <c r="D37" i="112"/>
  <c r="G36" i="112"/>
  <c r="F36" i="112"/>
  <c r="E36" i="112"/>
  <c r="D36" i="112"/>
  <c r="F35" i="112"/>
  <c r="E35" i="112"/>
  <c r="D35" i="112"/>
  <c r="F34" i="112"/>
  <c r="E34" i="112"/>
  <c r="D34" i="112"/>
  <c r="G33" i="112"/>
  <c r="F33" i="112"/>
  <c r="E33" i="112"/>
  <c r="D33" i="112"/>
  <c r="G32" i="112"/>
  <c r="F32" i="112"/>
  <c r="E32" i="112"/>
  <c r="D32" i="112"/>
  <c r="F31" i="112"/>
  <c r="E31" i="112"/>
  <c r="D31" i="112"/>
  <c r="F30" i="112"/>
  <c r="D30" i="112"/>
  <c r="G29" i="112"/>
  <c r="F29" i="112"/>
  <c r="G28" i="112"/>
  <c r="F28" i="112"/>
  <c r="G27" i="112"/>
  <c r="F27" i="112"/>
  <c r="E27" i="112"/>
  <c r="F26" i="112"/>
  <c r="D26" i="112"/>
  <c r="F25" i="112"/>
  <c r="E25" i="112"/>
  <c r="D25" i="112"/>
  <c r="F24" i="112"/>
  <c r="F23" i="112"/>
  <c r="D23" i="112"/>
  <c r="F22" i="112"/>
  <c r="E22" i="112"/>
  <c r="F21" i="112"/>
  <c r="E21" i="112"/>
  <c r="D21" i="112"/>
  <c r="F20" i="112"/>
  <c r="E20" i="112"/>
  <c r="D20" i="112"/>
  <c r="F19" i="112"/>
  <c r="D19" i="112"/>
  <c r="F18" i="112"/>
  <c r="E18" i="112"/>
  <c r="D18" i="112"/>
  <c r="F17" i="112"/>
  <c r="D17" i="112"/>
  <c r="F16" i="112"/>
  <c r="D16" i="112"/>
  <c r="G15" i="112"/>
  <c r="F15" i="112"/>
  <c r="F14" i="112"/>
  <c r="E14" i="112"/>
  <c r="D14" i="112"/>
  <c r="G13" i="112"/>
  <c r="F13" i="112"/>
  <c r="D13" i="112"/>
  <c r="F12" i="112"/>
  <c r="E12" i="112"/>
  <c r="D12" i="112"/>
  <c r="F11" i="112"/>
  <c r="F10" i="112"/>
  <c r="E10" i="112"/>
  <c r="D10" i="112"/>
  <c r="F9" i="112"/>
  <c r="E9" i="112"/>
  <c r="G8" i="112"/>
  <c r="F8" i="112"/>
  <c r="E8" i="112"/>
  <c r="D8" i="112"/>
  <c r="F7" i="112"/>
  <c r="G12" i="112" l="1"/>
  <c r="D9" i="112"/>
  <c r="AI20" i="113"/>
  <c r="G20" i="112" s="1"/>
  <c r="D22" i="112"/>
  <c r="E60" i="112"/>
  <c r="AI37" i="113"/>
  <c r="AI64" i="113"/>
  <c r="AI46" i="113"/>
  <c r="AI7" i="113"/>
  <c r="G7" i="112" s="1"/>
  <c r="E23" i="112"/>
  <c r="D43" i="112"/>
  <c r="S69" i="113"/>
  <c r="W69" i="113"/>
  <c r="O69" i="113"/>
  <c r="AI38" i="113"/>
  <c r="AI47" i="113"/>
  <c r="AI52" i="113"/>
  <c r="F69" i="112"/>
  <c r="AA69" i="113"/>
  <c r="E44" i="112"/>
  <c r="E48" i="112"/>
  <c r="AI16" i="113"/>
  <c r="AI30" i="113"/>
  <c r="G30" i="112" s="1"/>
  <c r="AI45" i="113"/>
  <c r="G45" i="112" s="1"/>
  <c r="G16" i="112"/>
  <c r="G31" i="114"/>
  <c r="G50" i="112"/>
  <c r="G62" i="112"/>
  <c r="G8" i="114"/>
  <c r="G48" i="112"/>
  <c r="G77" i="114"/>
  <c r="G22" i="112"/>
  <c r="H21" i="114"/>
  <c r="G37" i="112"/>
  <c r="G23" i="112"/>
  <c r="G14" i="112"/>
  <c r="G31" i="112"/>
  <c r="G43" i="112"/>
  <c r="G57" i="112"/>
  <c r="G60" i="112"/>
  <c r="G64" i="112"/>
  <c r="H68" i="114"/>
  <c r="G46" i="112"/>
  <c r="G10" i="112"/>
  <c r="G21" i="112"/>
  <c r="G25" i="112"/>
  <c r="G39" i="114"/>
  <c r="G57" i="114"/>
  <c r="H57" i="114"/>
  <c r="H79" i="114"/>
  <c r="G79" i="114"/>
  <c r="G18" i="112"/>
  <c r="G61" i="112"/>
  <c r="H31" i="114"/>
  <c r="H39" i="114"/>
  <c r="H56" i="114"/>
  <c r="G35" i="112"/>
  <c r="G44" i="112"/>
  <c r="H84" i="114"/>
  <c r="H15" i="114"/>
  <c r="AI17" i="113"/>
  <c r="AI63" i="113"/>
  <c r="AI11" i="113"/>
  <c r="AI69" i="113" s="1"/>
  <c r="AI24" i="113"/>
  <c r="AI56" i="113"/>
  <c r="AI66" i="113"/>
  <c r="F65" i="114"/>
  <c r="H65" i="114" s="1"/>
  <c r="E70" i="114"/>
  <c r="G70" i="114" s="1"/>
  <c r="AQ9" i="115"/>
  <c r="AP15" i="115"/>
  <c r="AQ20" i="115"/>
  <c r="AP21" i="115"/>
  <c r="AP27" i="115"/>
  <c r="AQ50" i="115"/>
  <c r="AP57" i="115"/>
  <c r="AQ74" i="115"/>
  <c r="AQ76" i="115"/>
  <c r="AQ82" i="115"/>
  <c r="AP85" i="115"/>
  <c r="G19" i="112"/>
  <c r="G34" i="112"/>
  <c r="G49" i="112"/>
  <c r="AI41" i="113"/>
  <c r="D8" i="114"/>
  <c r="G17" i="114"/>
  <c r="G29" i="114"/>
  <c r="G53" i="114"/>
  <c r="F70" i="114"/>
  <c r="G82" i="114"/>
  <c r="AQ15" i="115"/>
  <c r="AQ21" i="115"/>
  <c r="AQ27" i="115"/>
  <c r="AP32" i="115"/>
  <c r="AQ57" i="115"/>
  <c r="AP58" i="115"/>
  <c r="AP80" i="115"/>
  <c r="AI26" i="113"/>
  <c r="AP29" i="115"/>
  <c r="AP31" i="115"/>
  <c r="AQ32" i="115"/>
  <c r="AP37" i="115"/>
  <c r="AQ58" i="115"/>
  <c r="AP63" i="115"/>
  <c r="AP67" i="115"/>
  <c r="AQ80" i="115"/>
  <c r="F13" i="114"/>
  <c r="H13" i="114" s="1"/>
  <c r="F25" i="114"/>
  <c r="H25" i="114" s="1"/>
  <c r="E42" i="114"/>
  <c r="G42" i="114" s="1"/>
  <c r="G85" i="114"/>
  <c r="AP19" i="115"/>
  <c r="AP23" i="115"/>
  <c r="AP25" i="115"/>
  <c r="AP43" i="115"/>
  <c r="AP73" i="115"/>
  <c r="G68" i="112"/>
  <c r="G37" i="114"/>
  <c r="G61" i="114"/>
  <c r="G78" i="114"/>
  <c r="G47" i="112" l="1"/>
  <c r="G38" i="112"/>
  <c r="G52" i="112"/>
  <c r="G17" i="112"/>
  <c r="G41" i="112"/>
  <c r="H70" i="114"/>
  <c r="G56" i="112"/>
  <c r="G66" i="112"/>
  <c r="G11" i="112"/>
  <c r="G26" i="112"/>
  <c r="H42" i="114"/>
  <c r="G24" i="112"/>
  <c r="G63" i="112"/>
  <c r="G69" i="112" l="1"/>
  <c r="N43" i="3" l="1"/>
  <c r="N61" i="5"/>
  <c r="AL9" i="67"/>
  <c r="AL10" i="67"/>
  <c r="AL11" i="67"/>
  <c r="AL8" i="67"/>
  <c r="S36" i="7" l="1"/>
  <c r="R36" i="7"/>
  <c r="V37" i="7"/>
  <c r="T36" i="7"/>
  <c r="S35" i="7"/>
  <c r="T35" i="7"/>
  <c r="R35" i="7"/>
  <c r="S34" i="7"/>
  <c r="T34" i="7"/>
  <c r="R34" i="7"/>
  <c r="Q8" i="67" l="1"/>
  <c r="Q9" i="67"/>
  <c r="Q10" i="67"/>
  <c r="Q11" i="67"/>
  <c r="P8" i="67"/>
  <c r="P9" i="67"/>
  <c r="P10" i="67"/>
  <c r="P11" i="67"/>
  <c r="Q7" i="67"/>
  <c r="P7" i="67"/>
  <c r="N7" i="67"/>
  <c r="O7" i="67"/>
  <c r="M7" i="67"/>
  <c r="N23" i="11" l="1"/>
  <c r="I67" i="5" l="1"/>
  <c r="I61" i="5"/>
  <c r="G61" i="5"/>
  <c r="H61" i="5"/>
  <c r="G67" i="5"/>
  <c r="H67" i="5"/>
  <c r="I45" i="11" l="1"/>
  <c r="S18" i="7" l="1"/>
  <c r="T18" i="7"/>
  <c r="R18" i="7"/>
  <c r="B44" i="5" l="1"/>
  <c r="D45" i="11"/>
  <c r="D26" i="7" l="1"/>
  <c r="E26" i="7"/>
  <c r="C26" i="7"/>
  <c r="D31" i="7"/>
  <c r="E31" i="7"/>
  <c r="C31" i="7"/>
  <c r="E36" i="7"/>
  <c r="W7" i="67"/>
  <c r="X7" i="67"/>
  <c r="Y7" i="67"/>
  <c r="AG7" i="67" l="1"/>
  <c r="AH7" i="67"/>
  <c r="AI7" i="67"/>
  <c r="M25" i="71"/>
  <c r="N25" i="71"/>
  <c r="L25" i="71"/>
  <c r="R12" i="71" l="1"/>
  <c r="S12" i="71"/>
  <c r="Q12" i="71"/>
  <c r="H12" i="71"/>
  <c r="I12" i="71"/>
  <c r="G12" i="71"/>
  <c r="C12" i="71"/>
  <c r="D12" i="71"/>
  <c r="B12" i="71"/>
  <c r="S23" i="11" l="1"/>
  <c r="N45" i="11"/>
  <c r="I23" i="11" l="1"/>
  <c r="E18" i="7" l="1"/>
  <c r="S8" i="7"/>
  <c r="T8" i="7"/>
  <c r="R8" i="7"/>
  <c r="I21" i="5"/>
  <c r="M60" i="3"/>
  <c r="N60" i="3"/>
  <c r="L60" i="3"/>
  <c r="H66" i="3"/>
  <c r="I66" i="3"/>
  <c r="G66" i="3"/>
  <c r="H60" i="3"/>
  <c r="I60" i="3"/>
  <c r="G60" i="3"/>
  <c r="C66" i="3"/>
  <c r="D66" i="3"/>
  <c r="B66" i="3"/>
  <c r="B79" i="3"/>
  <c r="E16" i="3" l="1"/>
  <c r="E17" i="3"/>
  <c r="D36" i="7" l="1"/>
  <c r="C36" i="7"/>
  <c r="R7" i="3" l="1"/>
  <c r="Q45" i="5" l="1"/>
  <c r="R45" i="5"/>
  <c r="S45" i="5"/>
  <c r="Q46" i="5"/>
  <c r="R46" i="5"/>
  <c r="S46" i="5"/>
  <c r="Q47" i="5"/>
  <c r="R47" i="5"/>
  <c r="S47" i="5"/>
  <c r="Q48" i="5"/>
  <c r="R48" i="5"/>
  <c r="S48" i="5"/>
  <c r="Q49" i="5"/>
  <c r="R49" i="5"/>
  <c r="S49" i="5"/>
  <c r="Q50" i="5"/>
  <c r="R50" i="5"/>
  <c r="S50" i="5"/>
  <c r="Q51" i="5"/>
  <c r="R51" i="5"/>
  <c r="S51" i="5"/>
  <c r="Q52" i="5"/>
  <c r="R52" i="5"/>
  <c r="S52" i="5"/>
  <c r="Q53" i="5"/>
  <c r="R53" i="5"/>
  <c r="S53" i="5"/>
  <c r="Q54" i="5"/>
  <c r="R54" i="5"/>
  <c r="S54" i="5"/>
  <c r="Q55" i="5"/>
  <c r="R55" i="5"/>
  <c r="S55" i="5"/>
  <c r="Q56" i="5"/>
  <c r="R56" i="5"/>
  <c r="S56" i="5"/>
  <c r="Q57" i="5"/>
  <c r="R57" i="5"/>
  <c r="S57" i="5"/>
  <c r="Q59" i="5"/>
  <c r="R59" i="5"/>
  <c r="S59" i="5"/>
  <c r="Q60" i="5"/>
  <c r="R60" i="5"/>
  <c r="S60" i="5"/>
  <c r="Q62" i="5"/>
  <c r="R62" i="5"/>
  <c r="S62" i="5"/>
  <c r="Q63" i="5"/>
  <c r="R63" i="5"/>
  <c r="S63" i="5"/>
  <c r="Q64" i="5"/>
  <c r="R64" i="5"/>
  <c r="S64" i="5"/>
  <c r="Q65" i="5"/>
  <c r="R65" i="5"/>
  <c r="S65" i="5"/>
  <c r="Q66" i="5"/>
  <c r="R66" i="5"/>
  <c r="S66" i="5"/>
  <c r="Q68" i="5"/>
  <c r="R68" i="5"/>
  <c r="S68" i="5"/>
  <c r="Q69" i="5"/>
  <c r="R69" i="5"/>
  <c r="S69" i="5"/>
  <c r="Q70" i="5"/>
  <c r="R70" i="5"/>
  <c r="S70" i="5"/>
  <c r="Q71" i="5"/>
  <c r="R71" i="5"/>
  <c r="S71" i="5"/>
  <c r="Q72" i="5"/>
  <c r="R72" i="5"/>
  <c r="S72" i="5"/>
  <c r="Q73" i="5"/>
  <c r="R73" i="5"/>
  <c r="S73" i="5"/>
  <c r="Q74" i="5"/>
  <c r="R74" i="5"/>
  <c r="S74" i="5"/>
  <c r="Q75" i="5"/>
  <c r="R75" i="5"/>
  <c r="S75" i="5"/>
  <c r="Q76" i="5"/>
  <c r="R76" i="5"/>
  <c r="S76" i="5"/>
  <c r="F11" i="97" l="1"/>
  <c r="E11" i="97"/>
  <c r="F10" i="97"/>
  <c r="E10" i="97"/>
  <c r="F9" i="97"/>
  <c r="E9" i="97"/>
  <c r="F7" i="97"/>
  <c r="E7" i="97"/>
  <c r="F6" i="97"/>
  <c r="E6" i="97"/>
  <c r="F5" i="97"/>
  <c r="E5" i="97"/>
  <c r="E4" i="98" l="1"/>
  <c r="F8" i="97"/>
  <c r="F4" i="98"/>
  <c r="E8" i="97"/>
  <c r="E4" i="97"/>
  <c r="F4" i="97"/>
  <c r="T37" i="7" l="1"/>
  <c r="N31" i="7"/>
  <c r="O31" i="7"/>
  <c r="S13" i="7"/>
  <c r="T13" i="7"/>
  <c r="R13" i="7"/>
  <c r="I13" i="7"/>
  <c r="J13" i="7"/>
  <c r="C13" i="7"/>
  <c r="C67" i="5" l="1"/>
  <c r="D67" i="5"/>
  <c r="B67" i="5"/>
  <c r="S30" i="5"/>
  <c r="R30" i="5"/>
  <c r="H30" i="5"/>
  <c r="I30" i="5"/>
  <c r="C30" i="5"/>
  <c r="D30" i="5"/>
  <c r="C61" i="5"/>
  <c r="D61" i="5"/>
  <c r="R24" i="5"/>
  <c r="S24" i="5"/>
  <c r="M24" i="5"/>
  <c r="N24" i="5"/>
  <c r="H24" i="5"/>
  <c r="I24" i="5"/>
  <c r="C24" i="5"/>
  <c r="D24" i="5"/>
  <c r="B24" i="5"/>
  <c r="M61" i="5"/>
  <c r="L61" i="5"/>
  <c r="E28" i="5"/>
  <c r="S25" i="71"/>
  <c r="R25" i="71"/>
  <c r="Q25" i="71"/>
  <c r="B13" i="9" s="1"/>
  <c r="S27" i="71"/>
  <c r="R26" i="71"/>
  <c r="R67" i="5" l="1"/>
  <c r="R61" i="5"/>
  <c r="S61" i="5"/>
  <c r="S67" i="5"/>
  <c r="T25" i="71"/>
  <c r="U25" i="71"/>
  <c r="F13" i="9" s="1"/>
  <c r="T78" i="5" l="1"/>
  <c r="J21" i="11"/>
  <c r="S19" i="71" l="1"/>
  <c r="T68" i="5" l="1"/>
  <c r="T69" i="5"/>
  <c r="S73" i="3"/>
  <c r="S52" i="3"/>
  <c r="P22" i="71"/>
  <c r="N36" i="7"/>
  <c r="O36" i="7"/>
  <c r="M36" i="7"/>
  <c r="O26" i="7"/>
  <c r="N26" i="7"/>
  <c r="M26" i="7"/>
  <c r="B16" i="4"/>
  <c r="N44" i="5"/>
  <c r="N58" i="5"/>
  <c r="N57" i="3"/>
  <c r="N75" i="3" s="1"/>
  <c r="N77" i="5" l="1"/>
  <c r="T70" i="5"/>
  <c r="K14" i="5"/>
  <c r="D13" i="4"/>
  <c r="R19" i="71" l="1"/>
  <c r="D7" i="9"/>
  <c r="R20" i="71"/>
  <c r="S20" i="71"/>
  <c r="R21" i="71"/>
  <c r="S21" i="71"/>
  <c r="R22" i="71"/>
  <c r="S22" i="71"/>
  <c r="R23" i="71"/>
  <c r="S23" i="71"/>
  <c r="R24" i="71"/>
  <c r="S24" i="71"/>
  <c r="C14" i="9"/>
  <c r="S26" i="71"/>
  <c r="R27" i="71"/>
  <c r="D15" i="9"/>
  <c r="AM8" i="67"/>
  <c r="AN8" i="67"/>
  <c r="AM9" i="67"/>
  <c r="D9" i="69" s="1"/>
  <c r="AN9" i="67"/>
  <c r="E9" i="69" s="1"/>
  <c r="AM10" i="67"/>
  <c r="D10" i="69" s="1"/>
  <c r="AN10" i="67"/>
  <c r="E10" i="69" s="1"/>
  <c r="AM11" i="67"/>
  <c r="D11" i="69" s="1"/>
  <c r="AN11" i="67"/>
  <c r="E11" i="69" s="1"/>
  <c r="T30" i="7"/>
  <c r="E12" i="6" s="1"/>
  <c r="S25" i="7"/>
  <c r="T25" i="7"/>
  <c r="E7" i="6" s="1"/>
  <c r="S27" i="7"/>
  <c r="T27" i="7"/>
  <c r="E9" i="6" s="1"/>
  <c r="S28" i="7"/>
  <c r="T28" i="7"/>
  <c r="E10" i="6" s="1"/>
  <c r="S29" i="7"/>
  <c r="T29" i="7"/>
  <c r="E11" i="6" s="1"/>
  <c r="S30" i="7"/>
  <c r="S32" i="7"/>
  <c r="T32" i="7"/>
  <c r="E14" i="6" s="1"/>
  <c r="S33" i="7"/>
  <c r="T33" i="7"/>
  <c r="E15" i="6" s="1"/>
  <c r="E16" i="6"/>
  <c r="E17" i="6"/>
  <c r="S37" i="7"/>
  <c r="E19" i="6"/>
  <c r="C23" i="4"/>
  <c r="C31" i="4"/>
  <c r="E31" i="4"/>
  <c r="C32" i="4"/>
  <c r="C33" i="4"/>
  <c r="E33" i="4"/>
  <c r="C35" i="4"/>
  <c r="C38" i="4"/>
  <c r="C39" i="4"/>
  <c r="B31" i="4"/>
  <c r="B32" i="4"/>
  <c r="B33" i="4"/>
  <c r="B35" i="4"/>
  <c r="B37" i="4"/>
  <c r="D11" i="9" l="1"/>
  <c r="U23" i="71"/>
  <c r="C10" i="9"/>
  <c r="D9" i="9"/>
  <c r="U21" i="71"/>
  <c r="D8" i="9"/>
  <c r="U20" i="71"/>
  <c r="C12" i="9"/>
  <c r="D10" i="9"/>
  <c r="U22" i="71"/>
  <c r="C15" i="9"/>
  <c r="U27" i="71"/>
  <c r="C8" i="9"/>
  <c r="D14" i="9"/>
  <c r="U26" i="71"/>
  <c r="C11" i="9"/>
  <c r="U19" i="71"/>
  <c r="F7" i="9" s="1"/>
  <c r="D12" i="9"/>
  <c r="U24" i="71"/>
  <c r="C9" i="9"/>
  <c r="C13" i="9"/>
  <c r="C7" i="9"/>
  <c r="D13" i="9"/>
  <c r="AM7" i="67"/>
  <c r="AN7" i="67"/>
  <c r="E8" i="69"/>
  <c r="D8" i="69"/>
  <c r="O19" i="3"/>
  <c r="P19" i="3"/>
  <c r="I58" i="5" l="1"/>
  <c r="I44" i="5"/>
  <c r="G58" i="5"/>
  <c r="H58" i="5"/>
  <c r="I57" i="3"/>
  <c r="I43" i="3"/>
  <c r="I75" i="3" l="1"/>
  <c r="I77" i="5"/>
  <c r="F32" i="7"/>
  <c r="G32" i="7"/>
  <c r="F33" i="7"/>
  <c r="G33" i="7"/>
  <c r="D58" i="5"/>
  <c r="D44" i="5"/>
  <c r="B61" i="5"/>
  <c r="D57" i="3"/>
  <c r="D43" i="3"/>
  <c r="D60" i="3"/>
  <c r="D75" i="3" l="1"/>
  <c r="D77" i="5"/>
  <c r="R7" i="67" l="1"/>
  <c r="S7" i="67"/>
  <c r="T7" i="67"/>
  <c r="S7" i="5"/>
  <c r="S21" i="5"/>
  <c r="S21" i="3"/>
  <c r="S24" i="3"/>
  <c r="S7" i="3"/>
  <c r="S39" i="3" l="1"/>
  <c r="S40" i="5"/>
  <c r="P13" i="71" l="1"/>
  <c r="P12" i="71"/>
  <c r="P14" i="71"/>
  <c r="N24" i="3"/>
  <c r="L24" i="3"/>
  <c r="M24" i="3"/>
  <c r="N21" i="5"/>
  <c r="N7" i="5"/>
  <c r="N40" i="5" l="1"/>
  <c r="P31" i="3"/>
  <c r="N21" i="3"/>
  <c r="N7" i="3"/>
  <c r="N39" i="3" l="1"/>
  <c r="S28" i="11"/>
  <c r="D6" i="10" s="1"/>
  <c r="S29" i="11"/>
  <c r="D7" i="10" s="1"/>
  <c r="S30" i="11"/>
  <c r="D8" i="10" s="1"/>
  <c r="S31" i="11"/>
  <c r="D9" i="10" s="1"/>
  <c r="S32" i="11"/>
  <c r="D10" i="10" s="1"/>
  <c r="S33" i="11"/>
  <c r="D11" i="10" s="1"/>
  <c r="S34" i="11"/>
  <c r="D12" i="10" s="1"/>
  <c r="S35" i="11"/>
  <c r="D13" i="10" s="1"/>
  <c r="S36" i="11"/>
  <c r="D14" i="10" s="1"/>
  <c r="S37" i="11"/>
  <c r="D15" i="10" s="1"/>
  <c r="S38" i="11"/>
  <c r="D16" i="10" s="1"/>
  <c r="S39" i="11"/>
  <c r="D17" i="10" s="1"/>
  <c r="S40" i="11"/>
  <c r="D18" i="10" s="1"/>
  <c r="S41" i="11"/>
  <c r="S42" i="11"/>
  <c r="D20" i="10" s="1"/>
  <c r="S43" i="11"/>
  <c r="D21" i="10" s="1"/>
  <c r="S44" i="11"/>
  <c r="D22" i="10" s="1"/>
  <c r="S46" i="11"/>
  <c r="S27" i="11"/>
  <c r="D5" i="10" s="1"/>
  <c r="Q27" i="11"/>
  <c r="B5" i="10" s="1"/>
  <c r="D19" i="10" l="1"/>
  <c r="AK7" i="67"/>
  <c r="AJ7" i="67"/>
  <c r="AD7" i="67"/>
  <c r="AC7" i="67"/>
  <c r="AB7" i="67"/>
  <c r="AA7" i="67"/>
  <c r="Z7" i="67"/>
  <c r="V7" i="67"/>
  <c r="U7" i="67"/>
  <c r="J7" i="67"/>
  <c r="I7" i="67"/>
  <c r="H7" i="67"/>
  <c r="C7" i="67"/>
  <c r="E7" i="67"/>
  <c r="D7" i="67"/>
  <c r="J8" i="7"/>
  <c r="J18" i="7"/>
  <c r="E18" i="6" s="1"/>
  <c r="I7" i="5"/>
  <c r="H7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29" i="5"/>
  <c r="J29" i="5"/>
  <c r="K28" i="5"/>
  <c r="J28" i="5"/>
  <c r="K27" i="5"/>
  <c r="J27" i="5"/>
  <c r="K26" i="5"/>
  <c r="J26" i="5"/>
  <c r="K25" i="5"/>
  <c r="J25" i="5"/>
  <c r="K23" i="5"/>
  <c r="J23" i="5"/>
  <c r="K22" i="5"/>
  <c r="J22" i="5"/>
  <c r="K20" i="5"/>
  <c r="J20" i="5"/>
  <c r="K19" i="5"/>
  <c r="J19" i="5"/>
  <c r="K18" i="5"/>
  <c r="J18" i="5"/>
  <c r="K17" i="5"/>
  <c r="J17" i="5"/>
  <c r="K16" i="5"/>
  <c r="K15" i="5"/>
  <c r="J15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I30" i="3"/>
  <c r="I7" i="3"/>
  <c r="I24" i="3"/>
  <c r="I21" i="3"/>
  <c r="L7" i="67" l="1"/>
  <c r="G7" i="67"/>
  <c r="AE7" i="67"/>
  <c r="AF7" i="67"/>
  <c r="K7" i="67"/>
  <c r="I40" i="5"/>
  <c r="I39" i="3"/>
  <c r="F7" i="67"/>
  <c r="K7" i="5"/>
  <c r="D23" i="11" l="1"/>
  <c r="S45" i="11" s="1"/>
  <c r="F10" i="71"/>
  <c r="E10" i="71"/>
  <c r="F9" i="67"/>
  <c r="F8" i="67"/>
  <c r="E13" i="7"/>
  <c r="T31" i="7" s="1"/>
  <c r="E13" i="6" s="1"/>
  <c r="E8" i="7"/>
  <c r="T26" i="7" s="1"/>
  <c r="E8" i="6" s="1"/>
  <c r="D7" i="3"/>
  <c r="S43" i="3" s="1"/>
  <c r="D21" i="3"/>
  <c r="D24" i="3"/>
  <c r="D30" i="3"/>
  <c r="D23" i="10" l="1"/>
  <c r="D39" i="3"/>
  <c r="P44" i="11" l="1"/>
  <c r="O44" i="11"/>
  <c r="P43" i="11"/>
  <c r="O43" i="11"/>
  <c r="P42" i="11"/>
  <c r="O42" i="11"/>
  <c r="P41" i="11"/>
  <c r="O41" i="11"/>
  <c r="P40" i="11"/>
  <c r="O40" i="11"/>
  <c r="P39" i="11"/>
  <c r="O39" i="11"/>
  <c r="P38" i="11"/>
  <c r="O38" i="11"/>
  <c r="P37" i="11"/>
  <c r="O37" i="11"/>
  <c r="P36" i="11"/>
  <c r="O36" i="11"/>
  <c r="P35" i="11"/>
  <c r="O35" i="11"/>
  <c r="P34" i="11"/>
  <c r="O34" i="11"/>
  <c r="P33" i="11"/>
  <c r="O33" i="11"/>
  <c r="P32" i="11"/>
  <c r="O32" i="11"/>
  <c r="P31" i="11"/>
  <c r="O31" i="11"/>
  <c r="P30" i="11"/>
  <c r="O30" i="11"/>
  <c r="P29" i="11"/>
  <c r="O29" i="11"/>
  <c r="P28" i="11"/>
  <c r="O28" i="11"/>
  <c r="P27" i="11"/>
  <c r="O27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L45" i="11"/>
  <c r="M45" i="11"/>
  <c r="P45" i="11" s="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U22" i="11"/>
  <c r="T22" i="11"/>
  <c r="U21" i="11"/>
  <c r="T21" i="11"/>
  <c r="U20" i="11"/>
  <c r="T20" i="11"/>
  <c r="U19" i="11"/>
  <c r="U18" i="11"/>
  <c r="T18" i="11"/>
  <c r="U17" i="11"/>
  <c r="T17" i="11"/>
  <c r="U16" i="11"/>
  <c r="T16" i="11"/>
  <c r="U15" i="11"/>
  <c r="T15" i="11"/>
  <c r="U14" i="11"/>
  <c r="T14" i="11"/>
  <c r="U13" i="11"/>
  <c r="T13" i="11"/>
  <c r="U12" i="11"/>
  <c r="T12" i="11"/>
  <c r="U11" i="11"/>
  <c r="T11" i="11"/>
  <c r="U10" i="11"/>
  <c r="T10" i="11"/>
  <c r="U9" i="11"/>
  <c r="T9" i="11"/>
  <c r="U8" i="11"/>
  <c r="T8" i="11"/>
  <c r="U7" i="11"/>
  <c r="T7" i="11"/>
  <c r="U6" i="11"/>
  <c r="T6" i="11"/>
  <c r="U5" i="11"/>
  <c r="T5" i="11"/>
  <c r="P22" i="11"/>
  <c r="O22" i="11"/>
  <c r="P21" i="11"/>
  <c r="O21" i="11"/>
  <c r="P20" i="11"/>
  <c r="O20" i="11"/>
  <c r="P19" i="11"/>
  <c r="O19" i="11"/>
  <c r="P18" i="11"/>
  <c r="O18" i="11"/>
  <c r="P17" i="11"/>
  <c r="O17" i="11"/>
  <c r="P16" i="11"/>
  <c r="O16" i="11"/>
  <c r="P15" i="11"/>
  <c r="O15" i="11"/>
  <c r="P14" i="11"/>
  <c r="O14" i="11"/>
  <c r="P13" i="11"/>
  <c r="O13" i="11"/>
  <c r="P12" i="11"/>
  <c r="O12" i="11"/>
  <c r="P11" i="11"/>
  <c r="O11" i="11"/>
  <c r="P10" i="11"/>
  <c r="O10" i="11"/>
  <c r="P9" i="11"/>
  <c r="O9" i="11"/>
  <c r="P8" i="11"/>
  <c r="O8" i="11"/>
  <c r="P7" i="11"/>
  <c r="O7" i="11"/>
  <c r="P6" i="11"/>
  <c r="O6" i="11"/>
  <c r="P5" i="11"/>
  <c r="O5" i="11"/>
  <c r="K22" i="11"/>
  <c r="J22" i="11"/>
  <c r="K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E6" i="11"/>
  <c r="F5" i="11"/>
  <c r="E5" i="11"/>
  <c r="F27" i="71"/>
  <c r="E27" i="71"/>
  <c r="F26" i="71"/>
  <c r="E26" i="71"/>
  <c r="F25" i="71"/>
  <c r="E25" i="71"/>
  <c r="F24" i="71"/>
  <c r="E24" i="71"/>
  <c r="F23" i="71"/>
  <c r="E23" i="71"/>
  <c r="F22" i="71"/>
  <c r="E22" i="71"/>
  <c r="F21" i="71"/>
  <c r="E21" i="71"/>
  <c r="F20" i="71"/>
  <c r="E20" i="71"/>
  <c r="F19" i="71"/>
  <c r="E19" i="71"/>
  <c r="K27" i="71"/>
  <c r="J27" i="71"/>
  <c r="K26" i="71"/>
  <c r="J26" i="71"/>
  <c r="K25" i="71"/>
  <c r="J25" i="71"/>
  <c r="K24" i="71"/>
  <c r="J24" i="71"/>
  <c r="K23" i="71"/>
  <c r="J23" i="71"/>
  <c r="K22" i="71"/>
  <c r="J22" i="71"/>
  <c r="K21" i="71"/>
  <c r="J21" i="71"/>
  <c r="K20" i="71"/>
  <c r="J20" i="71"/>
  <c r="K19" i="71"/>
  <c r="J19" i="71"/>
  <c r="P27" i="71"/>
  <c r="O27" i="71"/>
  <c r="P26" i="71"/>
  <c r="O26" i="71"/>
  <c r="P25" i="71"/>
  <c r="O25" i="71"/>
  <c r="P24" i="71"/>
  <c r="O24" i="71"/>
  <c r="P23" i="71"/>
  <c r="O23" i="71"/>
  <c r="O22" i="71"/>
  <c r="P21" i="71"/>
  <c r="O21" i="71"/>
  <c r="P20" i="71"/>
  <c r="O20" i="71"/>
  <c r="P19" i="71"/>
  <c r="O19" i="71"/>
  <c r="U14" i="71"/>
  <c r="T14" i="71"/>
  <c r="U13" i="71"/>
  <c r="T13" i="71"/>
  <c r="U12" i="71"/>
  <c r="T12" i="71"/>
  <c r="U11" i="71"/>
  <c r="T11" i="71"/>
  <c r="U10" i="71"/>
  <c r="T10" i="71"/>
  <c r="U9" i="71"/>
  <c r="T9" i="71"/>
  <c r="U8" i="71"/>
  <c r="T8" i="71"/>
  <c r="U7" i="71"/>
  <c r="T7" i="71"/>
  <c r="U6" i="71"/>
  <c r="T6" i="71"/>
  <c r="O14" i="71"/>
  <c r="O13" i="71"/>
  <c r="O12" i="71"/>
  <c r="P11" i="71"/>
  <c r="O11" i="71"/>
  <c r="P10" i="71"/>
  <c r="O10" i="71"/>
  <c r="P9" i="71"/>
  <c r="O9" i="71"/>
  <c r="P8" i="71"/>
  <c r="O8" i="71"/>
  <c r="P7" i="71"/>
  <c r="O7" i="71"/>
  <c r="P6" i="71"/>
  <c r="O6" i="71"/>
  <c r="K14" i="71"/>
  <c r="J14" i="71"/>
  <c r="K13" i="71"/>
  <c r="J13" i="71"/>
  <c r="K12" i="71"/>
  <c r="J12" i="71"/>
  <c r="K11" i="71"/>
  <c r="J11" i="71"/>
  <c r="K10" i="71"/>
  <c r="J10" i="71"/>
  <c r="K9" i="71"/>
  <c r="J9" i="71"/>
  <c r="K8" i="71"/>
  <c r="J8" i="71"/>
  <c r="K7" i="71"/>
  <c r="J7" i="71"/>
  <c r="K6" i="71"/>
  <c r="J6" i="71"/>
  <c r="F14" i="71"/>
  <c r="E14" i="71"/>
  <c r="F13" i="71"/>
  <c r="E13" i="71"/>
  <c r="F12" i="71"/>
  <c r="E12" i="71"/>
  <c r="F11" i="71"/>
  <c r="E11" i="71"/>
  <c r="F9" i="71"/>
  <c r="E9" i="71"/>
  <c r="F8" i="71"/>
  <c r="E8" i="71"/>
  <c r="F7" i="71"/>
  <c r="E7" i="71"/>
  <c r="F6" i="71"/>
  <c r="E6" i="71"/>
  <c r="AK11" i="67"/>
  <c r="AJ11" i="67"/>
  <c r="AK10" i="67"/>
  <c r="AJ10" i="67"/>
  <c r="AK9" i="67"/>
  <c r="AJ9" i="67"/>
  <c r="AK8" i="67"/>
  <c r="AJ8" i="67"/>
  <c r="AF11" i="67"/>
  <c r="AE11" i="67"/>
  <c r="AF10" i="67"/>
  <c r="AE10" i="67"/>
  <c r="AF9" i="67"/>
  <c r="AE9" i="67"/>
  <c r="AF8" i="67"/>
  <c r="AE8" i="67"/>
  <c r="AA11" i="67"/>
  <c r="Z11" i="67"/>
  <c r="AA10" i="67"/>
  <c r="Z10" i="67"/>
  <c r="AA9" i="67"/>
  <c r="Z9" i="67"/>
  <c r="AA8" i="67"/>
  <c r="Z8" i="67"/>
  <c r="V11" i="67"/>
  <c r="U11" i="67"/>
  <c r="V10" i="67"/>
  <c r="U10" i="67"/>
  <c r="V9" i="67"/>
  <c r="U9" i="67"/>
  <c r="V8" i="67"/>
  <c r="U8" i="67"/>
  <c r="L11" i="67"/>
  <c r="K11" i="67"/>
  <c r="L10" i="67"/>
  <c r="K10" i="67"/>
  <c r="L9" i="67"/>
  <c r="K9" i="67"/>
  <c r="L8" i="67"/>
  <c r="K8" i="67"/>
  <c r="G11" i="67"/>
  <c r="F11" i="67"/>
  <c r="G10" i="67"/>
  <c r="F10" i="67"/>
  <c r="G9" i="67"/>
  <c r="G8" i="67"/>
  <c r="Q37" i="7"/>
  <c r="P37" i="7"/>
  <c r="Q35" i="7"/>
  <c r="P35" i="7"/>
  <c r="Q34" i="7"/>
  <c r="P34" i="7"/>
  <c r="Q33" i="7"/>
  <c r="P33" i="7"/>
  <c r="Q32" i="7"/>
  <c r="P32" i="7"/>
  <c r="Q30" i="7"/>
  <c r="P30" i="7"/>
  <c r="Q29" i="7"/>
  <c r="P29" i="7"/>
  <c r="Q28" i="7"/>
  <c r="P28" i="7"/>
  <c r="Q27" i="7"/>
  <c r="P27" i="7"/>
  <c r="Q25" i="7"/>
  <c r="P25" i="7"/>
  <c r="L37" i="7"/>
  <c r="K37" i="7"/>
  <c r="L35" i="7"/>
  <c r="K35" i="7"/>
  <c r="L34" i="7"/>
  <c r="K34" i="7"/>
  <c r="L33" i="7"/>
  <c r="K33" i="7"/>
  <c r="L32" i="7"/>
  <c r="K32" i="7"/>
  <c r="L30" i="7"/>
  <c r="K30" i="7"/>
  <c r="L29" i="7"/>
  <c r="K29" i="7"/>
  <c r="L28" i="7"/>
  <c r="K28" i="7"/>
  <c r="L27" i="7"/>
  <c r="K27" i="7"/>
  <c r="L25" i="7"/>
  <c r="K25" i="7"/>
  <c r="G37" i="7"/>
  <c r="F37" i="7"/>
  <c r="G36" i="7"/>
  <c r="F36" i="7"/>
  <c r="G35" i="7"/>
  <c r="F35" i="7"/>
  <c r="G34" i="7"/>
  <c r="F34" i="7"/>
  <c r="G30" i="7"/>
  <c r="F30" i="7"/>
  <c r="G29" i="7"/>
  <c r="F29" i="7"/>
  <c r="G28" i="7"/>
  <c r="F28" i="7"/>
  <c r="G27" i="7"/>
  <c r="F27" i="7"/>
  <c r="G25" i="7"/>
  <c r="F25" i="7"/>
  <c r="V19" i="7"/>
  <c r="U19" i="7"/>
  <c r="V18" i="7"/>
  <c r="U18" i="7"/>
  <c r="V17" i="7"/>
  <c r="U17" i="7"/>
  <c r="V16" i="7"/>
  <c r="U16" i="7"/>
  <c r="V15" i="7"/>
  <c r="U15" i="7"/>
  <c r="V14" i="7"/>
  <c r="U14" i="7"/>
  <c r="V13" i="7"/>
  <c r="U13" i="7"/>
  <c r="V12" i="7"/>
  <c r="U12" i="7"/>
  <c r="V11" i="7"/>
  <c r="U11" i="7"/>
  <c r="V10" i="7"/>
  <c r="U10" i="7"/>
  <c r="V9" i="7"/>
  <c r="U9" i="7"/>
  <c r="V8" i="7"/>
  <c r="U8" i="7"/>
  <c r="V7" i="7"/>
  <c r="U7" i="7"/>
  <c r="Q19" i="7"/>
  <c r="P19" i="7"/>
  <c r="Q18" i="7"/>
  <c r="P18" i="7"/>
  <c r="Q17" i="7"/>
  <c r="P17" i="7"/>
  <c r="Q16" i="7"/>
  <c r="P16" i="7"/>
  <c r="Q15" i="7"/>
  <c r="P15" i="7"/>
  <c r="Q14" i="7"/>
  <c r="P14" i="7"/>
  <c r="Q13" i="7"/>
  <c r="P13" i="7"/>
  <c r="Q12" i="7"/>
  <c r="P12" i="7"/>
  <c r="Q11" i="7"/>
  <c r="P11" i="7"/>
  <c r="Q10" i="7"/>
  <c r="P10" i="7"/>
  <c r="Q9" i="7"/>
  <c r="P9" i="7"/>
  <c r="Q8" i="7"/>
  <c r="P8" i="7"/>
  <c r="Q7" i="7"/>
  <c r="P7" i="7"/>
  <c r="L19" i="7"/>
  <c r="K19" i="7"/>
  <c r="L17" i="7"/>
  <c r="K17" i="7"/>
  <c r="L16" i="7"/>
  <c r="K16" i="7"/>
  <c r="L15" i="7"/>
  <c r="K15" i="7"/>
  <c r="L14" i="7"/>
  <c r="K14" i="7"/>
  <c r="L12" i="7"/>
  <c r="K12" i="7"/>
  <c r="L11" i="7"/>
  <c r="K11" i="7"/>
  <c r="L10" i="7"/>
  <c r="K10" i="7"/>
  <c r="L9" i="7"/>
  <c r="K9" i="7"/>
  <c r="L7" i="7"/>
  <c r="K7" i="7"/>
  <c r="G19" i="7"/>
  <c r="F19" i="7"/>
  <c r="G17" i="7"/>
  <c r="F17" i="7"/>
  <c r="G16" i="7"/>
  <c r="F16" i="7"/>
  <c r="G15" i="7"/>
  <c r="F15" i="7"/>
  <c r="G14" i="7"/>
  <c r="F14" i="7"/>
  <c r="G12" i="7"/>
  <c r="F12" i="7"/>
  <c r="G11" i="7"/>
  <c r="F11" i="7"/>
  <c r="G10" i="7"/>
  <c r="F10" i="7"/>
  <c r="G9" i="7"/>
  <c r="F9" i="7"/>
  <c r="G7" i="7"/>
  <c r="F7" i="7"/>
  <c r="O45" i="11" l="1"/>
  <c r="D38" i="4"/>
  <c r="D37" i="4"/>
  <c r="D36" i="4"/>
  <c r="D35" i="4"/>
  <c r="D34" i="4"/>
  <c r="D33" i="4"/>
  <c r="D32" i="4"/>
  <c r="D28" i="4"/>
  <c r="D27" i="4"/>
  <c r="D26" i="4"/>
  <c r="D22" i="4"/>
  <c r="D19" i="4"/>
  <c r="D18" i="4"/>
  <c r="D17" i="4"/>
  <c r="D16" i="4"/>
  <c r="D15" i="4"/>
  <c r="D14" i="4"/>
  <c r="D12" i="4"/>
  <c r="D11" i="4"/>
  <c r="D10" i="4"/>
  <c r="D9" i="4"/>
  <c r="D8" i="4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7" i="5"/>
  <c r="O57" i="5"/>
  <c r="P56" i="5"/>
  <c r="O56" i="5"/>
  <c r="P55" i="5"/>
  <c r="O55" i="5"/>
  <c r="P54" i="5"/>
  <c r="O54" i="5"/>
  <c r="P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7" i="5"/>
  <c r="E57" i="5"/>
  <c r="F56" i="5"/>
  <c r="E56" i="5"/>
  <c r="F55" i="5"/>
  <c r="E55" i="5"/>
  <c r="F54" i="5"/>
  <c r="E54" i="5"/>
  <c r="F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U39" i="5"/>
  <c r="T39" i="5"/>
  <c r="U38" i="5"/>
  <c r="T38" i="5"/>
  <c r="U37" i="5"/>
  <c r="T37" i="5"/>
  <c r="U36" i="5"/>
  <c r="T36" i="5"/>
  <c r="U35" i="5"/>
  <c r="T35" i="5"/>
  <c r="U34" i="5"/>
  <c r="T34" i="5"/>
  <c r="U33" i="5"/>
  <c r="T33" i="5"/>
  <c r="U32" i="5"/>
  <c r="T32" i="5"/>
  <c r="U31" i="5"/>
  <c r="T31" i="5"/>
  <c r="U29" i="5"/>
  <c r="T29" i="5"/>
  <c r="U28" i="5"/>
  <c r="T28" i="5"/>
  <c r="U27" i="5"/>
  <c r="T27" i="5"/>
  <c r="U26" i="5"/>
  <c r="T26" i="5"/>
  <c r="U25" i="5"/>
  <c r="T25" i="5"/>
  <c r="U23" i="5"/>
  <c r="T23" i="5"/>
  <c r="U22" i="5"/>
  <c r="T22" i="5"/>
  <c r="U20" i="5"/>
  <c r="T20" i="5"/>
  <c r="U19" i="5"/>
  <c r="T19" i="5"/>
  <c r="U18" i="5"/>
  <c r="T18" i="5"/>
  <c r="U17" i="5"/>
  <c r="T17" i="5"/>
  <c r="U16" i="5"/>
  <c r="U15" i="5"/>
  <c r="T15" i="5"/>
  <c r="U14" i="5"/>
  <c r="T14" i="5"/>
  <c r="U13" i="5"/>
  <c r="T13" i="5"/>
  <c r="U12" i="5"/>
  <c r="T12" i="5"/>
  <c r="U11" i="5"/>
  <c r="T11" i="5"/>
  <c r="U10" i="5"/>
  <c r="T10" i="5"/>
  <c r="U9" i="5"/>
  <c r="T9" i="5"/>
  <c r="U8" i="5"/>
  <c r="T8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3" i="5"/>
  <c r="O23" i="5"/>
  <c r="P22" i="5"/>
  <c r="O22" i="5"/>
  <c r="P20" i="5"/>
  <c r="O20" i="5"/>
  <c r="P19" i="5"/>
  <c r="O19" i="5"/>
  <c r="P18" i="5"/>
  <c r="O18" i="5"/>
  <c r="P17" i="5"/>
  <c r="O17" i="5"/>
  <c r="P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C21" i="5"/>
  <c r="B21" i="5"/>
  <c r="C7" i="5"/>
  <c r="B7" i="5"/>
  <c r="S74" i="3"/>
  <c r="D38" i="2" s="1"/>
  <c r="R74" i="3"/>
  <c r="C38" i="2" s="1"/>
  <c r="Q74" i="3"/>
  <c r="B38" i="2" s="1"/>
  <c r="D37" i="2"/>
  <c r="R73" i="3"/>
  <c r="Q73" i="3"/>
  <c r="B37" i="2" s="1"/>
  <c r="S72" i="3"/>
  <c r="D36" i="2" s="1"/>
  <c r="R72" i="3"/>
  <c r="C36" i="2" s="1"/>
  <c r="Q72" i="3"/>
  <c r="B36" i="2" s="1"/>
  <c r="S71" i="3"/>
  <c r="D35" i="2" s="1"/>
  <c r="R71" i="3"/>
  <c r="C35" i="2" s="1"/>
  <c r="Q71" i="3"/>
  <c r="B35" i="2" s="1"/>
  <c r="S70" i="3"/>
  <c r="D34" i="2" s="1"/>
  <c r="R70" i="3"/>
  <c r="C34" i="2" s="1"/>
  <c r="Q70" i="3"/>
  <c r="B34" i="2" s="1"/>
  <c r="S69" i="3"/>
  <c r="D33" i="2" s="1"/>
  <c r="R69" i="3"/>
  <c r="C33" i="2" s="1"/>
  <c r="Q69" i="3"/>
  <c r="B33" i="2" s="1"/>
  <c r="S68" i="3"/>
  <c r="D32" i="2" s="1"/>
  <c r="R68" i="3"/>
  <c r="C32" i="2" s="1"/>
  <c r="Q68" i="3"/>
  <c r="B32" i="2" s="1"/>
  <c r="S67" i="3"/>
  <c r="D31" i="2" s="1"/>
  <c r="R67" i="3"/>
  <c r="C31" i="2" s="1"/>
  <c r="Q67" i="3"/>
  <c r="B31" i="2" s="1"/>
  <c r="S66" i="3"/>
  <c r="D30" i="2" s="1"/>
  <c r="S65" i="3"/>
  <c r="D29" i="2" s="1"/>
  <c r="R65" i="3"/>
  <c r="C29" i="2" s="1"/>
  <c r="Q65" i="3"/>
  <c r="B29" i="2" s="1"/>
  <c r="S64" i="3"/>
  <c r="D28" i="2" s="1"/>
  <c r="R64" i="3"/>
  <c r="C28" i="2" s="1"/>
  <c r="Q64" i="3"/>
  <c r="B28" i="2" s="1"/>
  <c r="S63" i="3"/>
  <c r="D27" i="2" s="1"/>
  <c r="R63" i="3"/>
  <c r="C27" i="2" s="1"/>
  <c r="Q63" i="3"/>
  <c r="B27" i="2" s="1"/>
  <c r="S62" i="3"/>
  <c r="D26" i="2" s="1"/>
  <c r="R62" i="3"/>
  <c r="C26" i="2" s="1"/>
  <c r="Q62" i="3"/>
  <c r="B26" i="2" s="1"/>
  <c r="S61" i="3"/>
  <c r="D25" i="2" s="1"/>
  <c r="R61" i="3"/>
  <c r="C25" i="2" s="1"/>
  <c r="Q61" i="3"/>
  <c r="B25" i="2" s="1"/>
  <c r="S60" i="3"/>
  <c r="D24" i="2" s="1"/>
  <c r="S59" i="3"/>
  <c r="D23" i="2" s="1"/>
  <c r="R59" i="3"/>
  <c r="C23" i="2" s="1"/>
  <c r="Q59" i="3"/>
  <c r="B23" i="2" s="1"/>
  <c r="S58" i="3"/>
  <c r="D22" i="2" s="1"/>
  <c r="R58" i="3"/>
  <c r="C22" i="2" s="1"/>
  <c r="Q58" i="3"/>
  <c r="B22" i="2" s="1"/>
  <c r="S57" i="3"/>
  <c r="D21" i="2" s="1"/>
  <c r="S56" i="3"/>
  <c r="D20" i="2" s="1"/>
  <c r="R56" i="3"/>
  <c r="C20" i="2" s="1"/>
  <c r="Q56" i="3"/>
  <c r="B20" i="2" s="1"/>
  <c r="S55" i="3"/>
  <c r="D19" i="2" s="1"/>
  <c r="R55" i="3"/>
  <c r="C19" i="2" s="1"/>
  <c r="Q55" i="3"/>
  <c r="B19" i="2" s="1"/>
  <c r="S54" i="3"/>
  <c r="D18" i="2" s="1"/>
  <c r="R54" i="3"/>
  <c r="C18" i="2" s="1"/>
  <c r="Q54" i="3"/>
  <c r="B18" i="2" s="1"/>
  <c r="S53" i="3"/>
  <c r="R53" i="3"/>
  <c r="C17" i="2" s="1"/>
  <c r="Q53" i="3"/>
  <c r="B17" i="2" s="1"/>
  <c r="D16" i="2"/>
  <c r="R52" i="3"/>
  <c r="C16" i="2" s="1"/>
  <c r="Q52" i="3"/>
  <c r="B16" i="2" s="1"/>
  <c r="S51" i="3"/>
  <c r="D15" i="2" s="1"/>
  <c r="R51" i="3"/>
  <c r="C15" i="2" s="1"/>
  <c r="Q51" i="3"/>
  <c r="B15" i="2" s="1"/>
  <c r="S50" i="3"/>
  <c r="D14" i="2" s="1"/>
  <c r="R50" i="3"/>
  <c r="C14" i="2" s="1"/>
  <c r="Q50" i="3"/>
  <c r="B14" i="2" s="1"/>
  <c r="S49" i="3"/>
  <c r="D13" i="2" s="1"/>
  <c r="R49" i="3"/>
  <c r="C13" i="2" s="1"/>
  <c r="Q49" i="3"/>
  <c r="B13" i="2" s="1"/>
  <c r="S48" i="3"/>
  <c r="D12" i="2" s="1"/>
  <c r="R48" i="3"/>
  <c r="C12" i="2" s="1"/>
  <c r="Q48" i="3"/>
  <c r="B12" i="2" s="1"/>
  <c r="S47" i="3"/>
  <c r="D11" i="2" s="1"/>
  <c r="R47" i="3"/>
  <c r="C11" i="2" s="1"/>
  <c r="Q47" i="3"/>
  <c r="B11" i="2" s="1"/>
  <c r="S46" i="3"/>
  <c r="D10" i="2" s="1"/>
  <c r="R46" i="3"/>
  <c r="C10" i="2" s="1"/>
  <c r="Q46" i="3"/>
  <c r="B10" i="2" s="1"/>
  <c r="S45" i="3"/>
  <c r="D9" i="2" s="1"/>
  <c r="R45" i="3"/>
  <c r="C9" i="2" s="1"/>
  <c r="Q45" i="3"/>
  <c r="B9" i="2" s="1"/>
  <c r="S44" i="3"/>
  <c r="D8" i="2" s="1"/>
  <c r="R44" i="3"/>
  <c r="C8" i="2" s="1"/>
  <c r="Q44" i="3"/>
  <c r="B8" i="2" s="1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5" i="3"/>
  <c r="O65" i="3"/>
  <c r="P64" i="3"/>
  <c r="O64" i="3"/>
  <c r="P63" i="3"/>
  <c r="O63" i="3"/>
  <c r="P62" i="3"/>
  <c r="O62" i="3"/>
  <c r="P61" i="3"/>
  <c r="O61" i="3"/>
  <c r="P59" i="3"/>
  <c r="O59" i="3"/>
  <c r="P58" i="3"/>
  <c r="O58" i="3"/>
  <c r="P56" i="3"/>
  <c r="O56" i="3"/>
  <c r="P55" i="3"/>
  <c r="O55" i="3"/>
  <c r="P54" i="3"/>
  <c r="O54" i="3"/>
  <c r="P53" i="3"/>
  <c r="O53" i="3"/>
  <c r="P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59" i="3"/>
  <c r="J59" i="3"/>
  <c r="K58" i="3"/>
  <c r="J58" i="3"/>
  <c r="K56" i="3"/>
  <c r="J56" i="3"/>
  <c r="K55" i="3"/>
  <c r="J55" i="3"/>
  <c r="K54" i="3"/>
  <c r="J54" i="3"/>
  <c r="K53" i="3"/>
  <c r="J53" i="3"/>
  <c r="K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59" i="3"/>
  <c r="E59" i="3"/>
  <c r="F58" i="3"/>
  <c r="E58" i="3"/>
  <c r="F56" i="3"/>
  <c r="E56" i="3"/>
  <c r="F55" i="3"/>
  <c r="E55" i="3"/>
  <c r="F54" i="3"/>
  <c r="E54" i="3"/>
  <c r="F53" i="3"/>
  <c r="E53" i="3"/>
  <c r="F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U38" i="3"/>
  <c r="T38" i="3"/>
  <c r="U37" i="3"/>
  <c r="T37" i="3"/>
  <c r="U36" i="3"/>
  <c r="T36" i="3"/>
  <c r="U35" i="3"/>
  <c r="T35" i="3"/>
  <c r="U34" i="3"/>
  <c r="T34" i="3"/>
  <c r="U33" i="3"/>
  <c r="T33" i="3"/>
  <c r="U32" i="3"/>
  <c r="T32" i="3"/>
  <c r="U31" i="3"/>
  <c r="T31" i="3"/>
  <c r="U29" i="3"/>
  <c r="T29" i="3"/>
  <c r="U28" i="3"/>
  <c r="T28" i="3"/>
  <c r="U27" i="3"/>
  <c r="T27" i="3"/>
  <c r="U26" i="3"/>
  <c r="T26" i="3"/>
  <c r="U25" i="3"/>
  <c r="T25" i="3"/>
  <c r="U23" i="3"/>
  <c r="T23" i="3"/>
  <c r="U22" i="3"/>
  <c r="T22" i="3"/>
  <c r="U20" i="3"/>
  <c r="T20" i="3"/>
  <c r="U19" i="3"/>
  <c r="T19" i="3"/>
  <c r="U18" i="3"/>
  <c r="T18" i="3"/>
  <c r="U17" i="3"/>
  <c r="T17" i="3"/>
  <c r="U16" i="3"/>
  <c r="U15" i="3"/>
  <c r="T15" i="3"/>
  <c r="U14" i="3"/>
  <c r="T14" i="3"/>
  <c r="U13" i="3"/>
  <c r="T13" i="3"/>
  <c r="U12" i="3"/>
  <c r="T12" i="3"/>
  <c r="U11" i="3"/>
  <c r="T11" i="3"/>
  <c r="U10" i="3"/>
  <c r="T10" i="3"/>
  <c r="U9" i="3"/>
  <c r="T9" i="3"/>
  <c r="U8" i="3"/>
  <c r="T8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3" i="3"/>
  <c r="O23" i="3"/>
  <c r="P22" i="3"/>
  <c r="O22" i="3"/>
  <c r="P20" i="3"/>
  <c r="O20" i="3"/>
  <c r="P18" i="3"/>
  <c r="O18" i="3"/>
  <c r="P17" i="3"/>
  <c r="O17" i="3"/>
  <c r="P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29" i="3"/>
  <c r="J29" i="3"/>
  <c r="K28" i="3"/>
  <c r="J28" i="3"/>
  <c r="K27" i="3"/>
  <c r="J27" i="3"/>
  <c r="K26" i="3"/>
  <c r="J26" i="3"/>
  <c r="K25" i="3"/>
  <c r="J25" i="3"/>
  <c r="K23" i="3"/>
  <c r="J23" i="3"/>
  <c r="K22" i="3"/>
  <c r="J22" i="3"/>
  <c r="K20" i="3"/>
  <c r="J20" i="3"/>
  <c r="K19" i="3"/>
  <c r="J19" i="3"/>
  <c r="K18" i="3"/>
  <c r="J18" i="3"/>
  <c r="K17" i="3"/>
  <c r="J17" i="3"/>
  <c r="K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29" i="3"/>
  <c r="E29" i="3"/>
  <c r="F28" i="3"/>
  <c r="E28" i="3"/>
  <c r="F27" i="3"/>
  <c r="E27" i="3"/>
  <c r="F26" i="3"/>
  <c r="E26" i="3"/>
  <c r="F25" i="3"/>
  <c r="E25" i="3"/>
  <c r="F23" i="3"/>
  <c r="E23" i="3"/>
  <c r="F22" i="3"/>
  <c r="E22" i="3"/>
  <c r="F20" i="3"/>
  <c r="E20" i="3"/>
  <c r="F19" i="3"/>
  <c r="E19" i="3"/>
  <c r="F18" i="3"/>
  <c r="E18" i="3"/>
  <c r="F17" i="3"/>
  <c r="F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C37" i="2" l="1"/>
  <c r="T73" i="3"/>
  <c r="E37" i="2" s="1"/>
  <c r="D7" i="2"/>
  <c r="S75" i="3"/>
  <c r="D39" i="2" s="1"/>
  <c r="C40" i="5"/>
  <c r="B40" i="5"/>
  <c r="D17" i="2"/>
  <c r="U53" i="3"/>
  <c r="F17" i="2" s="1"/>
  <c r="U68" i="3"/>
  <c r="F32" i="2" s="1"/>
  <c r="T67" i="3"/>
  <c r="E31" i="2" s="1"/>
  <c r="T68" i="3"/>
  <c r="E32" i="2" s="1"/>
  <c r="T58" i="3"/>
  <c r="E22" i="2" s="1"/>
  <c r="U72" i="3"/>
  <c r="F36" i="2" s="1"/>
  <c r="U73" i="3"/>
  <c r="F37" i="2" s="1"/>
  <c r="U65" i="3"/>
  <c r="F29" i="2" s="1"/>
  <c r="T63" i="3"/>
  <c r="E27" i="2" s="1"/>
  <c r="U64" i="3"/>
  <c r="F28" i="2" s="1"/>
  <c r="T61" i="3"/>
  <c r="E25" i="2" s="1"/>
  <c r="U44" i="3"/>
  <c r="F8" i="2" s="1"/>
  <c r="T53" i="3"/>
  <c r="E17" i="2" s="1"/>
  <c r="T46" i="3"/>
  <c r="E10" i="2" s="1"/>
  <c r="T54" i="3"/>
  <c r="E18" i="2" s="1"/>
  <c r="T45" i="3"/>
  <c r="E9" i="2" s="1"/>
  <c r="T56" i="3"/>
  <c r="E20" i="2" s="1"/>
  <c r="T50" i="3"/>
  <c r="E14" i="2" s="1"/>
  <c r="T62" i="3"/>
  <c r="E26" i="2" s="1"/>
  <c r="U63" i="3"/>
  <c r="F27" i="2" s="1"/>
  <c r="T64" i="3"/>
  <c r="E28" i="2" s="1"/>
  <c r="T72" i="3"/>
  <c r="E36" i="2" s="1"/>
  <c r="T65" i="3"/>
  <c r="E29" i="2" s="1"/>
  <c r="T70" i="3"/>
  <c r="E34" i="2" s="1"/>
  <c r="U71" i="3"/>
  <c r="F35" i="2" s="1"/>
  <c r="T74" i="3"/>
  <c r="E38" i="2" s="1"/>
  <c r="U69" i="3"/>
  <c r="F33" i="2" s="1"/>
  <c r="T71" i="3"/>
  <c r="E35" i="2" s="1"/>
  <c r="U74" i="3"/>
  <c r="F38" i="2" s="1"/>
  <c r="U62" i="3"/>
  <c r="F26" i="2" s="1"/>
  <c r="U70" i="3"/>
  <c r="F34" i="2" s="1"/>
  <c r="T69" i="3"/>
  <c r="E33" i="2" s="1"/>
  <c r="U67" i="3"/>
  <c r="F31" i="2" s="1"/>
  <c r="U61" i="3"/>
  <c r="F25" i="2" s="1"/>
  <c r="U58" i="3"/>
  <c r="F22" i="2" s="1"/>
  <c r="T59" i="3"/>
  <c r="E23" i="2" s="1"/>
  <c r="U59" i="3"/>
  <c r="F23" i="2" s="1"/>
  <c r="U54" i="3"/>
  <c r="F18" i="2" s="1"/>
  <c r="U47" i="3"/>
  <c r="F11" i="2" s="1"/>
  <c r="T49" i="3"/>
  <c r="E13" i="2" s="1"/>
  <c r="U49" i="3"/>
  <c r="F13" i="2" s="1"/>
  <c r="T51" i="3"/>
  <c r="E15" i="2" s="1"/>
  <c r="U51" i="3"/>
  <c r="F15" i="2" s="1"/>
  <c r="U50" i="3"/>
  <c r="F14" i="2" s="1"/>
  <c r="U46" i="3"/>
  <c r="F10" i="2" s="1"/>
  <c r="U55" i="3"/>
  <c r="F19" i="2" s="1"/>
  <c r="T44" i="3"/>
  <c r="E8" i="2" s="1"/>
  <c r="T52" i="3"/>
  <c r="E16" i="2" s="1"/>
  <c r="U52" i="3"/>
  <c r="F16" i="2" s="1"/>
  <c r="T55" i="3"/>
  <c r="E19" i="2" s="1"/>
  <c r="T47" i="3"/>
  <c r="E11" i="2" s="1"/>
  <c r="T48" i="3"/>
  <c r="E12" i="2" s="1"/>
  <c r="U48" i="3"/>
  <c r="F12" i="2" s="1"/>
  <c r="U56" i="3"/>
  <c r="F20" i="2" s="1"/>
  <c r="U45" i="3"/>
  <c r="F9" i="2" s="1"/>
  <c r="D39" i="4"/>
  <c r="C7" i="3" l="1"/>
  <c r="B7" i="3"/>
  <c r="C30" i="3"/>
  <c r="B30" i="3"/>
  <c r="C24" i="3"/>
  <c r="B24" i="3"/>
  <c r="E30" i="3" l="1"/>
  <c r="E24" i="3"/>
  <c r="F24" i="3"/>
  <c r="F30" i="3"/>
  <c r="F7" i="3"/>
  <c r="E7" i="3"/>
  <c r="Q27" i="71"/>
  <c r="Q26" i="71"/>
  <c r="Q24" i="71"/>
  <c r="Q23" i="71"/>
  <c r="Q22" i="71"/>
  <c r="Q21" i="71"/>
  <c r="Q20" i="71"/>
  <c r="Q19" i="71"/>
  <c r="B12" i="9" l="1"/>
  <c r="T24" i="71"/>
  <c r="E12" i="9" s="1"/>
  <c r="B9" i="9"/>
  <c r="T21" i="71"/>
  <c r="B15" i="9"/>
  <c r="T27" i="71"/>
  <c r="E15" i="9" s="1"/>
  <c r="B10" i="9"/>
  <c r="T22" i="71"/>
  <c r="E10" i="9" s="1"/>
  <c r="B11" i="9"/>
  <c r="T23" i="71"/>
  <c r="E11" i="9" s="1"/>
  <c r="B14" i="9"/>
  <c r="T26" i="71"/>
  <c r="E14" i="9" s="1"/>
  <c r="B7" i="9"/>
  <c r="T19" i="71"/>
  <c r="E7" i="9" s="1"/>
  <c r="B8" i="9"/>
  <c r="T20" i="71"/>
  <c r="E8" i="9" s="1"/>
  <c r="F14" i="9"/>
  <c r="F15" i="9"/>
  <c r="F10" i="9"/>
  <c r="F9" i="9"/>
  <c r="E9" i="9"/>
  <c r="F8" i="9"/>
  <c r="F11" i="9"/>
  <c r="F12" i="9"/>
  <c r="E13" i="9" l="1"/>
  <c r="H45" i="11"/>
  <c r="G45" i="11"/>
  <c r="C45" i="11"/>
  <c r="B45" i="11"/>
  <c r="R44" i="11"/>
  <c r="Q44" i="11"/>
  <c r="R43" i="11"/>
  <c r="Q43" i="11"/>
  <c r="R42" i="11"/>
  <c r="Q42" i="11"/>
  <c r="R41" i="11"/>
  <c r="U41" i="11" s="1"/>
  <c r="Q41" i="11"/>
  <c r="R40" i="11"/>
  <c r="Q40" i="11"/>
  <c r="R39" i="11"/>
  <c r="Q39" i="11"/>
  <c r="B17" i="10" s="1"/>
  <c r="R38" i="11"/>
  <c r="Q38" i="11"/>
  <c r="R37" i="11"/>
  <c r="Q37" i="11"/>
  <c r="B15" i="10" s="1"/>
  <c r="R36" i="11"/>
  <c r="Q36" i="11"/>
  <c r="B14" i="10" s="1"/>
  <c r="R35" i="11"/>
  <c r="Q35" i="11"/>
  <c r="B13" i="10" s="1"/>
  <c r="R34" i="11"/>
  <c r="Q34" i="11"/>
  <c r="R33" i="11"/>
  <c r="Q33" i="11"/>
  <c r="R32" i="11"/>
  <c r="Q32" i="11"/>
  <c r="R31" i="11"/>
  <c r="Q31" i="11"/>
  <c r="B9" i="10" s="1"/>
  <c r="R30" i="11"/>
  <c r="Q30" i="11"/>
  <c r="B8" i="10" s="1"/>
  <c r="R29" i="11"/>
  <c r="Q29" i="11"/>
  <c r="B7" i="10" s="1"/>
  <c r="R28" i="11"/>
  <c r="Q28" i="11"/>
  <c r="B6" i="10" s="1"/>
  <c r="R27" i="11"/>
  <c r="R23" i="11"/>
  <c r="Q23" i="11"/>
  <c r="M23" i="11"/>
  <c r="L23" i="11"/>
  <c r="H23" i="11"/>
  <c r="G23" i="11"/>
  <c r="C23" i="11"/>
  <c r="B23" i="11"/>
  <c r="T43" i="11" l="1"/>
  <c r="E21" i="10" s="1"/>
  <c r="T40" i="11"/>
  <c r="E18" i="10" s="1"/>
  <c r="B18" i="10"/>
  <c r="U36" i="11"/>
  <c r="F14" i="10" s="1"/>
  <c r="C14" i="10"/>
  <c r="T38" i="11"/>
  <c r="E16" i="10" s="1"/>
  <c r="B16" i="10"/>
  <c r="U38" i="11"/>
  <c r="F16" i="10" s="1"/>
  <c r="C16" i="10"/>
  <c r="U27" i="11"/>
  <c r="F5" i="10" s="1"/>
  <c r="C5" i="10"/>
  <c r="U40" i="11"/>
  <c r="F18" i="10" s="1"/>
  <c r="C18" i="10"/>
  <c r="T41" i="11"/>
  <c r="E19" i="10" s="1"/>
  <c r="B19" i="10"/>
  <c r="C19" i="10"/>
  <c r="F19" i="10"/>
  <c r="T42" i="11"/>
  <c r="E20" i="10" s="1"/>
  <c r="B20" i="10"/>
  <c r="U42" i="11"/>
  <c r="F20" i="10" s="1"/>
  <c r="C20" i="10"/>
  <c r="U31" i="11"/>
  <c r="F9" i="10" s="1"/>
  <c r="C9" i="10"/>
  <c r="T32" i="11"/>
  <c r="E10" i="10" s="1"/>
  <c r="B10" i="10"/>
  <c r="U32" i="11"/>
  <c r="F10" i="10" s="1"/>
  <c r="C10" i="10"/>
  <c r="T33" i="11"/>
  <c r="E11" i="10" s="1"/>
  <c r="B11" i="10"/>
  <c r="U33" i="11"/>
  <c r="F11" i="10" s="1"/>
  <c r="C11" i="10"/>
  <c r="U37" i="11"/>
  <c r="F15" i="10" s="1"/>
  <c r="C15" i="10"/>
  <c r="U39" i="11"/>
  <c r="F17" i="10" s="1"/>
  <c r="C17" i="10"/>
  <c r="U28" i="11"/>
  <c r="F6" i="10" s="1"/>
  <c r="C6" i="10"/>
  <c r="U29" i="11"/>
  <c r="F7" i="10" s="1"/>
  <c r="C7" i="10"/>
  <c r="U30" i="11"/>
  <c r="F8" i="10" s="1"/>
  <c r="C8" i="10"/>
  <c r="B21" i="10"/>
  <c r="U43" i="11"/>
  <c r="F21" i="10" s="1"/>
  <c r="C21" i="10"/>
  <c r="T44" i="11"/>
  <c r="E22" i="10" s="1"/>
  <c r="B22" i="10"/>
  <c r="U44" i="11"/>
  <c r="F22" i="10" s="1"/>
  <c r="C22" i="10"/>
  <c r="U34" i="11"/>
  <c r="F12" i="10" s="1"/>
  <c r="C12" i="10"/>
  <c r="U35" i="11"/>
  <c r="F13" i="10" s="1"/>
  <c r="C13" i="10"/>
  <c r="T34" i="11"/>
  <c r="E12" i="10" s="1"/>
  <c r="B12" i="10"/>
  <c r="T28" i="11"/>
  <c r="E6" i="10" s="1"/>
  <c r="K45" i="11"/>
  <c r="J45" i="11"/>
  <c r="T37" i="11"/>
  <c r="E15" i="10" s="1"/>
  <c r="T36" i="11"/>
  <c r="E14" i="10" s="1"/>
  <c r="T29" i="11"/>
  <c r="E7" i="10" s="1"/>
  <c r="T35" i="11"/>
  <c r="E13" i="10" s="1"/>
  <c r="T39" i="11"/>
  <c r="E17" i="10" s="1"/>
  <c r="T30" i="11"/>
  <c r="E8" i="10" s="1"/>
  <c r="T27" i="11"/>
  <c r="E5" i="10" s="1"/>
  <c r="T31" i="11"/>
  <c r="E9" i="10" s="1"/>
  <c r="F45" i="11"/>
  <c r="E45" i="11"/>
  <c r="F23" i="11"/>
  <c r="E23" i="11"/>
  <c r="K23" i="11"/>
  <c r="J23" i="11"/>
  <c r="P23" i="11"/>
  <c r="O23" i="11"/>
  <c r="T23" i="11"/>
  <c r="U23" i="11"/>
  <c r="Q45" i="11"/>
  <c r="R45" i="11"/>
  <c r="U45" i="11" s="1"/>
  <c r="F23" i="10" l="1"/>
  <c r="C23" i="10"/>
  <c r="T45" i="11"/>
  <c r="E23" i="10" s="1"/>
  <c r="B23" i="10"/>
  <c r="C11" i="69"/>
  <c r="C10" i="69"/>
  <c r="C9" i="69"/>
  <c r="D19" i="6"/>
  <c r="R37" i="7"/>
  <c r="C19" i="6" s="1"/>
  <c r="D17" i="6"/>
  <c r="C17" i="6"/>
  <c r="D16" i="6"/>
  <c r="C16" i="6"/>
  <c r="D15" i="6"/>
  <c r="R33" i="7"/>
  <c r="C15" i="6" s="1"/>
  <c r="D14" i="6"/>
  <c r="R32" i="7"/>
  <c r="C14" i="6" s="1"/>
  <c r="S31" i="7"/>
  <c r="M31" i="7"/>
  <c r="D12" i="6"/>
  <c r="R30" i="7"/>
  <c r="C12" i="6" s="1"/>
  <c r="D11" i="6"/>
  <c r="R29" i="7"/>
  <c r="C11" i="6" s="1"/>
  <c r="D10" i="6"/>
  <c r="R28" i="7"/>
  <c r="C10" i="6" s="1"/>
  <c r="D9" i="6"/>
  <c r="R27" i="7"/>
  <c r="C9" i="6" s="1"/>
  <c r="K26" i="7"/>
  <c r="D7" i="6"/>
  <c r="R25" i="7"/>
  <c r="C7" i="6" s="1"/>
  <c r="I18" i="7"/>
  <c r="H18" i="7"/>
  <c r="D18" i="7"/>
  <c r="C18" i="7"/>
  <c r="H13" i="7"/>
  <c r="D13" i="7"/>
  <c r="I8" i="7"/>
  <c r="H8" i="7"/>
  <c r="D8" i="7"/>
  <c r="S26" i="7" s="1"/>
  <c r="C8" i="7"/>
  <c r="C36" i="4"/>
  <c r="B36" i="4"/>
  <c r="C34" i="4"/>
  <c r="B34" i="4"/>
  <c r="C29" i="4"/>
  <c r="B29" i="4"/>
  <c r="C28" i="4"/>
  <c r="B28" i="4"/>
  <c r="C27" i="4"/>
  <c r="B27" i="4"/>
  <c r="C26" i="4"/>
  <c r="B26" i="4"/>
  <c r="B25" i="4"/>
  <c r="B23" i="4"/>
  <c r="C22" i="4"/>
  <c r="B22" i="4"/>
  <c r="M58" i="5"/>
  <c r="L58" i="5"/>
  <c r="C58" i="5"/>
  <c r="B58" i="5"/>
  <c r="C20" i="4"/>
  <c r="B20" i="4"/>
  <c r="C19" i="4"/>
  <c r="B19" i="4"/>
  <c r="C18" i="4"/>
  <c r="B18" i="4"/>
  <c r="C17" i="4"/>
  <c r="B17" i="4"/>
  <c r="C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M44" i="5"/>
  <c r="L44" i="5"/>
  <c r="H44" i="5"/>
  <c r="G44" i="5"/>
  <c r="C44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D31" i="4" s="1"/>
  <c r="E31" i="5"/>
  <c r="Q30" i="5"/>
  <c r="G30" i="5"/>
  <c r="F29" i="5"/>
  <c r="E29" i="5"/>
  <c r="F28" i="5"/>
  <c r="F27" i="5"/>
  <c r="E27" i="5"/>
  <c r="F26" i="5"/>
  <c r="E26" i="5"/>
  <c r="F25" i="5"/>
  <c r="E25" i="5"/>
  <c r="D25" i="4" s="1"/>
  <c r="Q24" i="5"/>
  <c r="L24" i="5"/>
  <c r="G24" i="5"/>
  <c r="D23" i="4"/>
  <c r="F23" i="5"/>
  <c r="E23" i="5"/>
  <c r="F22" i="5"/>
  <c r="E22" i="5"/>
  <c r="R21" i="5"/>
  <c r="Q21" i="5"/>
  <c r="M21" i="5"/>
  <c r="L21" i="5"/>
  <c r="H21" i="5"/>
  <c r="G21" i="5"/>
  <c r="D21" i="5"/>
  <c r="S58" i="5" s="1"/>
  <c r="D21" i="4" s="1"/>
  <c r="F20" i="5"/>
  <c r="E20" i="5"/>
  <c r="F19" i="5"/>
  <c r="E19" i="5"/>
  <c r="F18" i="5"/>
  <c r="E18" i="5"/>
  <c r="F17" i="5"/>
  <c r="E17" i="5"/>
  <c r="F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R7" i="5"/>
  <c r="Q7" i="5"/>
  <c r="M7" i="5"/>
  <c r="L7" i="5"/>
  <c r="G7" i="5"/>
  <c r="D7" i="5"/>
  <c r="S44" i="5" s="1"/>
  <c r="C60" i="3"/>
  <c r="B60" i="3"/>
  <c r="M57" i="3"/>
  <c r="L57" i="3"/>
  <c r="H57" i="3"/>
  <c r="G57" i="3"/>
  <c r="C57" i="3"/>
  <c r="B57" i="3"/>
  <c r="M43" i="3"/>
  <c r="L43" i="3"/>
  <c r="H43" i="3"/>
  <c r="G43" i="3"/>
  <c r="C43" i="3"/>
  <c r="B43" i="3"/>
  <c r="H30" i="3"/>
  <c r="G30" i="3"/>
  <c r="R24" i="3"/>
  <c r="Q24" i="3"/>
  <c r="H24" i="3"/>
  <c r="G24" i="3"/>
  <c r="R21" i="3"/>
  <c r="Q21" i="3"/>
  <c r="M21" i="3"/>
  <c r="H21" i="3"/>
  <c r="G21" i="3"/>
  <c r="C21" i="3"/>
  <c r="C39" i="3" s="1"/>
  <c r="B21" i="3"/>
  <c r="B39" i="3" s="1"/>
  <c r="Q7" i="3"/>
  <c r="M7" i="3"/>
  <c r="L7" i="3"/>
  <c r="H7" i="3"/>
  <c r="G7" i="3"/>
  <c r="Q58" i="5" l="1"/>
  <c r="R58" i="5"/>
  <c r="Q67" i="5"/>
  <c r="B30" i="4" s="1"/>
  <c r="R44" i="5"/>
  <c r="Q61" i="5"/>
  <c r="B24" i="4" s="1"/>
  <c r="J7" i="5"/>
  <c r="Q44" i="5"/>
  <c r="B7" i="4" s="1"/>
  <c r="D18" i="6"/>
  <c r="D20" i="4"/>
  <c r="U24" i="5"/>
  <c r="T24" i="5"/>
  <c r="J24" i="5"/>
  <c r="K24" i="5"/>
  <c r="C25" i="4"/>
  <c r="U30" i="5"/>
  <c r="T30" i="5"/>
  <c r="T74" i="5"/>
  <c r="E37" i="4" s="1"/>
  <c r="U74" i="5"/>
  <c r="F37" i="4" s="1"/>
  <c r="C37" i="4"/>
  <c r="U21" i="5"/>
  <c r="T21" i="5"/>
  <c r="T75" i="5"/>
  <c r="E38" i="4" s="1"/>
  <c r="B38" i="4"/>
  <c r="D30" i="4"/>
  <c r="J30" i="5"/>
  <c r="K30" i="5"/>
  <c r="T76" i="5"/>
  <c r="E39" i="4" s="1"/>
  <c r="B39" i="4"/>
  <c r="AL7" i="67"/>
  <c r="C8" i="69"/>
  <c r="P58" i="5"/>
  <c r="O58" i="5"/>
  <c r="P44" i="5"/>
  <c r="O44" i="5"/>
  <c r="L13" i="7"/>
  <c r="K13" i="7"/>
  <c r="G18" i="7"/>
  <c r="F18" i="7"/>
  <c r="L18" i="7"/>
  <c r="K18" i="7"/>
  <c r="L8" i="7"/>
  <c r="K8" i="7"/>
  <c r="Q31" i="7"/>
  <c r="P31" i="7"/>
  <c r="P26" i="7"/>
  <c r="Q26" i="7"/>
  <c r="P36" i="7"/>
  <c r="Q36" i="7"/>
  <c r="G8" i="7"/>
  <c r="F8" i="7"/>
  <c r="F13" i="7"/>
  <c r="G13" i="7"/>
  <c r="T7" i="5"/>
  <c r="U7" i="5"/>
  <c r="K24" i="3"/>
  <c r="J24" i="3"/>
  <c r="P66" i="3"/>
  <c r="O66" i="3"/>
  <c r="P60" i="3"/>
  <c r="O60" i="3"/>
  <c r="P57" i="3"/>
  <c r="O57" i="3"/>
  <c r="K30" i="3"/>
  <c r="J30" i="3"/>
  <c r="J7" i="3"/>
  <c r="K7" i="3"/>
  <c r="O43" i="3"/>
  <c r="P43" i="3"/>
  <c r="E39" i="3"/>
  <c r="F39" i="3"/>
  <c r="K21" i="3"/>
  <c r="J21" i="3"/>
  <c r="Q66" i="3"/>
  <c r="B30" i="2" s="1"/>
  <c r="L36" i="7"/>
  <c r="K36" i="7"/>
  <c r="K31" i="7"/>
  <c r="L31" i="7"/>
  <c r="L26" i="7"/>
  <c r="J61" i="5"/>
  <c r="K61" i="5"/>
  <c r="J44" i="5"/>
  <c r="K44" i="5"/>
  <c r="K60" i="3"/>
  <c r="K57" i="3"/>
  <c r="J57" i="3"/>
  <c r="J43" i="3"/>
  <c r="K43" i="3"/>
  <c r="G31" i="7"/>
  <c r="F31" i="7"/>
  <c r="F26" i="7"/>
  <c r="G26" i="7"/>
  <c r="U60" i="5"/>
  <c r="F23" i="4" s="1"/>
  <c r="F58" i="5"/>
  <c r="E58" i="5"/>
  <c r="F44" i="5"/>
  <c r="E44" i="5"/>
  <c r="E60" i="3"/>
  <c r="F60" i="3"/>
  <c r="F57" i="3"/>
  <c r="E57" i="3"/>
  <c r="E43" i="3"/>
  <c r="F43" i="3"/>
  <c r="Q43" i="3"/>
  <c r="B7" i="2" s="1"/>
  <c r="R66" i="3"/>
  <c r="C30" i="2" s="1"/>
  <c r="U30" i="3"/>
  <c r="T30" i="3"/>
  <c r="U24" i="3"/>
  <c r="T24" i="3"/>
  <c r="U21" i="3"/>
  <c r="T21" i="3"/>
  <c r="U7" i="3"/>
  <c r="T7" i="3"/>
  <c r="AP11" i="67"/>
  <c r="G11" i="69" s="1"/>
  <c r="AO11" i="67"/>
  <c r="F11" i="69" s="1"/>
  <c r="AP8" i="67"/>
  <c r="G8" i="69" s="1"/>
  <c r="AO8" i="67"/>
  <c r="F8" i="69" s="1"/>
  <c r="AP9" i="67"/>
  <c r="G9" i="69" s="1"/>
  <c r="AO9" i="67"/>
  <c r="F9" i="69" s="1"/>
  <c r="AP10" i="67"/>
  <c r="G10" i="69" s="1"/>
  <c r="AO10" i="67"/>
  <c r="F10" i="69" s="1"/>
  <c r="V30" i="7"/>
  <c r="G12" i="6" s="1"/>
  <c r="U30" i="7"/>
  <c r="F12" i="6" s="1"/>
  <c r="U27" i="7"/>
  <c r="F9" i="6" s="1"/>
  <c r="V27" i="7"/>
  <c r="G9" i="6" s="1"/>
  <c r="V33" i="7"/>
  <c r="G15" i="6" s="1"/>
  <c r="U33" i="7"/>
  <c r="F15" i="6" s="1"/>
  <c r="V35" i="7"/>
  <c r="G17" i="6" s="1"/>
  <c r="U35" i="7"/>
  <c r="F17" i="6" s="1"/>
  <c r="U28" i="7"/>
  <c r="F10" i="6" s="1"/>
  <c r="V28" i="7"/>
  <c r="G10" i="6" s="1"/>
  <c r="U32" i="7"/>
  <c r="F14" i="6" s="1"/>
  <c r="V32" i="7"/>
  <c r="G14" i="6" s="1"/>
  <c r="V34" i="7"/>
  <c r="G16" i="6" s="1"/>
  <c r="U34" i="7"/>
  <c r="F16" i="6" s="1"/>
  <c r="U29" i="7"/>
  <c r="F11" i="6" s="1"/>
  <c r="V29" i="7"/>
  <c r="G11" i="6" s="1"/>
  <c r="U37" i="7"/>
  <c r="F19" i="6" s="1"/>
  <c r="G19" i="6"/>
  <c r="V25" i="7"/>
  <c r="G7" i="6" s="1"/>
  <c r="U25" i="7"/>
  <c r="F7" i="6" s="1"/>
  <c r="Q57" i="3"/>
  <c r="B21" i="2" s="1"/>
  <c r="L39" i="3"/>
  <c r="P24" i="3"/>
  <c r="R60" i="3"/>
  <c r="C24" i="2" s="1"/>
  <c r="O24" i="3"/>
  <c r="O21" i="3"/>
  <c r="P21" i="3"/>
  <c r="R57" i="3"/>
  <c r="C21" i="2" s="1"/>
  <c r="M39" i="3"/>
  <c r="P7" i="3"/>
  <c r="O7" i="3"/>
  <c r="R43" i="3"/>
  <c r="C7" i="2" s="1"/>
  <c r="P24" i="5"/>
  <c r="O24" i="5"/>
  <c r="T60" i="5"/>
  <c r="E23" i="4" s="1"/>
  <c r="O21" i="5"/>
  <c r="P21" i="5"/>
  <c r="P7" i="5"/>
  <c r="O7" i="5"/>
  <c r="J21" i="5"/>
  <c r="K21" i="5"/>
  <c r="U75" i="5"/>
  <c r="F38" i="4" s="1"/>
  <c r="U68" i="5"/>
  <c r="F31" i="4" s="1"/>
  <c r="E32" i="4"/>
  <c r="U69" i="5"/>
  <c r="F32" i="4" s="1"/>
  <c r="U73" i="5"/>
  <c r="F36" i="4" s="1"/>
  <c r="T73" i="5"/>
  <c r="E36" i="4" s="1"/>
  <c r="U70" i="5"/>
  <c r="F33" i="4" s="1"/>
  <c r="T71" i="5"/>
  <c r="E34" i="4" s="1"/>
  <c r="U71" i="5"/>
  <c r="F34" i="4" s="1"/>
  <c r="U76" i="5"/>
  <c r="F39" i="4" s="1"/>
  <c r="T72" i="5"/>
  <c r="E35" i="4" s="1"/>
  <c r="U72" i="5"/>
  <c r="F35" i="4" s="1"/>
  <c r="T65" i="5"/>
  <c r="E28" i="4" s="1"/>
  <c r="U65" i="5"/>
  <c r="F28" i="4" s="1"/>
  <c r="T64" i="5"/>
  <c r="E27" i="4" s="1"/>
  <c r="U64" i="5"/>
  <c r="F27" i="4" s="1"/>
  <c r="T63" i="5"/>
  <c r="E26" i="4" s="1"/>
  <c r="U63" i="5"/>
  <c r="F26" i="4" s="1"/>
  <c r="T66" i="5"/>
  <c r="E29" i="4" s="1"/>
  <c r="T62" i="5"/>
  <c r="E25" i="4" s="1"/>
  <c r="U62" i="5"/>
  <c r="F25" i="4" s="1"/>
  <c r="T59" i="5"/>
  <c r="E22" i="4" s="1"/>
  <c r="U59" i="5"/>
  <c r="F22" i="4" s="1"/>
  <c r="T45" i="5"/>
  <c r="E8" i="4" s="1"/>
  <c r="U45" i="5"/>
  <c r="F8" i="4" s="1"/>
  <c r="T48" i="5"/>
  <c r="E11" i="4" s="1"/>
  <c r="U48" i="5"/>
  <c r="F11" i="4" s="1"/>
  <c r="T47" i="5"/>
  <c r="E10" i="4" s="1"/>
  <c r="U47" i="5"/>
  <c r="F10" i="4" s="1"/>
  <c r="T49" i="5"/>
  <c r="E12" i="4" s="1"/>
  <c r="U49" i="5"/>
  <c r="F12" i="4" s="1"/>
  <c r="U57" i="5"/>
  <c r="F20" i="4" s="1"/>
  <c r="T57" i="5"/>
  <c r="E20" i="4" s="1"/>
  <c r="T51" i="5"/>
  <c r="E14" i="4" s="1"/>
  <c r="U51" i="5"/>
  <c r="F14" i="4" s="1"/>
  <c r="T56" i="5"/>
  <c r="E19" i="4" s="1"/>
  <c r="U56" i="5"/>
  <c r="F19" i="4" s="1"/>
  <c r="T52" i="5"/>
  <c r="E15" i="4" s="1"/>
  <c r="U52" i="5"/>
  <c r="F15" i="4" s="1"/>
  <c r="T55" i="5"/>
  <c r="E18" i="4" s="1"/>
  <c r="U55" i="5"/>
  <c r="F18" i="4" s="1"/>
  <c r="T46" i="5"/>
  <c r="E9" i="4" s="1"/>
  <c r="U46" i="5"/>
  <c r="F9" i="4" s="1"/>
  <c r="T50" i="5"/>
  <c r="E13" i="4" s="1"/>
  <c r="U50" i="5"/>
  <c r="F13" i="4" s="1"/>
  <c r="T53" i="5"/>
  <c r="E16" i="4" s="1"/>
  <c r="U53" i="5"/>
  <c r="F16" i="4" s="1"/>
  <c r="T54" i="5"/>
  <c r="E17" i="4" s="1"/>
  <c r="U54" i="5"/>
  <c r="F17" i="4" s="1"/>
  <c r="G77" i="5"/>
  <c r="E21" i="5"/>
  <c r="E24" i="5"/>
  <c r="C21" i="4"/>
  <c r="F7" i="5"/>
  <c r="F21" i="5"/>
  <c r="B21" i="4"/>
  <c r="F30" i="5"/>
  <c r="R40" i="5"/>
  <c r="E7" i="5"/>
  <c r="G40" i="5"/>
  <c r="F24" i="5"/>
  <c r="R31" i="7"/>
  <c r="C13" i="6" s="1"/>
  <c r="E30" i="5"/>
  <c r="B77" i="5"/>
  <c r="H75" i="3"/>
  <c r="H40" i="5"/>
  <c r="R26" i="7"/>
  <c r="C8" i="6" s="1"/>
  <c r="J60" i="3"/>
  <c r="G39" i="3"/>
  <c r="L75" i="3"/>
  <c r="D13" i="6"/>
  <c r="H39" i="3"/>
  <c r="C30" i="4"/>
  <c r="M40" i="5"/>
  <c r="H77" i="5"/>
  <c r="L77" i="5"/>
  <c r="R39" i="3"/>
  <c r="C75" i="3"/>
  <c r="G34" i="2"/>
  <c r="D8" i="6"/>
  <c r="C18" i="6"/>
  <c r="L40" i="5"/>
  <c r="M77" i="5"/>
  <c r="E40" i="5"/>
  <c r="C77" i="5"/>
  <c r="D40" i="5"/>
  <c r="S77" i="5" s="1"/>
  <c r="C24" i="4"/>
  <c r="Q40" i="5"/>
  <c r="M75" i="3"/>
  <c r="B75" i="3"/>
  <c r="E21" i="3"/>
  <c r="F21" i="3"/>
  <c r="Q39" i="3"/>
  <c r="R77" i="5" l="1"/>
  <c r="C40" i="4" s="1"/>
  <c r="Q77" i="5"/>
  <c r="D29" i="4"/>
  <c r="D24" i="4"/>
  <c r="U66" i="5"/>
  <c r="F29" i="4" s="1"/>
  <c r="C7" i="4"/>
  <c r="D7" i="4"/>
  <c r="O77" i="5"/>
  <c r="P77" i="5"/>
  <c r="U40" i="5"/>
  <c r="T40" i="5"/>
  <c r="P75" i="3"/>
  <c r="O75" i="3"/>
  <c r="K39" i="3"/>
  <c r="J39" i="3"/>
  <c r="K77" i="5"/>
  <c r="J77" i="5"/>
  <c r="Q60" i="3"/>
  <c r="K75" i="3"/>
  <c r="E77" i="5"/>
  <c r="F77" i="5"/>
  <c r="E75" i="3"/>
  <c r="F75" i="3"/>
  <c r="U66" i="3"/>
  <c r="F30" i="2" s="1"/>
  <c r="T66" i="3"/>
  <c r="E30" i="2" s="1"/>
  <c r="U39" i="3"/>
  <c r="T39" i="3"/>
  <c r="AO7" i="67"/>
  <c r="AP7" i="67"/>
  <c r="V26" i="7"/>
  <c r="G8" i="6" s="1"/>
  <c r="U26" i="7"/>
  <c r="F8" i="6" s="1"/>
  <c r="U36" i="7"/>
  <c r="F18" i="6" s="1"/>
  <c r="V36" i="7"/>
  <c r="G18" i="6" s="1"/>
  <c r="U31" i="7"/>
  <c r="F13" i="6" s="1"/>
  <c r="V31" i="7"/>
  <c r="G13" i="6" s="1"/>
  <c r="U60" i="3"/>
  <c r="F24" i="2" s="1"/>
  <c r="T57" i="3"/>
  <c r="E21" i="2" s="1"/>
  <c r="U57" i="3"/>
  <c r="F21" i="2" s="1"/>
  <c r="T43" i="3"/>
  <c r="E7" i="2" s="1"/>
  <c r="U43" i="3"/>
  <c r="F7" i="2" s="1"/>
  <c r="R75" i="3"/>
  <c r="C39" i="2" s="1"/>
  <c r="P39" i="3"/>
  <c r="O39" i="3"/>
  <c r="O40" i="5"/>
  <c r="P40" i="5"/>
  <c r="K40" i="5"/>
  <c r="J40" i="5"/>
  <c r="T67" i="5"/>
  <c r="E30" i="4" s="1"/>
  <c r="U67" i="5"/>
  <c r="F30" i="4" s="1"/>
  <c r="T61" i="5"/>
  <c r="E24" i="4" s="1"/>
  <c r="U61" i="5"/>
  <c r="F24" i="4" s="1"/>
  <c r="T58" i="5"/>
  <c r="E21" i="4" s="1"/>
  <c r="U58" i="5"/>
  <c r="F21" i="4" s="1"/>
  <c r="T44" i="5"/>
  <c r="E7" i="4" s="1"/>
  <c r="U44" i="5"/>
  <c r="F7" i="4" s="1"/>
  <c r="G10" i="2"/>
  <c r="G32" i="2"/>
  <c r="G16" i="2"/>
  <c r="G29" i="2"/>
  <c r="G35" i="2"/>
  <c r="G18" i="2"/>
  <c r="G75" i="3"/>
  <c r="J75" i="3" s="1"/>
  <c r="G24" i="2"/>
  <c r="G15" i="2"/>
  <c r="F40" i="5"/>
  <c r="G8" i="2"/>
  <c r="G39" i="2"/>
  <c r="G38" i="2"/>
  <c r="G30" i="2"/>
  <c r="G37" i="2"/>
  <c r="G33" i="2"/>
  <c r="G31" i="2"/>
  <c r="G25" i="2"/>
  <c r="G28" i="2"/>
  <c r="G27" i="2"/>
  <c r="G13" i="2"/>
  <c r="G9" i="2"/>
  <c r="G23" i="2"/>
  <c r="G17" i="2"/>
  <c r="G11" i="2"/>
  <c r="G22" i="2"/>
  <c r="G19" i="2"/>
  <c r="G21" i="2"/>
  <c r="G20" i="2"/>
  <c r="G36" i="2"/>
  <c r="G26" i="2"/>
  <c r="G12" i="2"/>
  <c r="G14" i="2"/>
  <c r="U77" i="5" l="1"/>
  <c r="F40" i="4" s="1"/>
  <c r="D40" i="4"/>
  <c r="B40" i="4"/>
  <c r="T77" i="5"/>
  <c r="E40" i="4" s="1"/>
  <c r="Q75" i="3"/>
  <c r="B39" i="2" s="1"/>
  <c r="B24" i="2"/>
  <c r="T60" i="3"/>
  <c r="E24" i="2" s="1"/>
  <c r="U75" i="3"/>
  <c r="F39" i="2" s="1"/>
  <c r="T75" i="3" l="1"/>
  <c r="E39" i="2" s="1"/>
</calcChain>
</file>

<file path=xl/sharedStrings.xml><?xml version="1.0" encoding="utf-8"?>
<sst xmlns="http://schemas.openxmlformats.org/spreadsheetml/2006/main" count="2387" uniqueCount="515">
  <si>
    <t>k|d'v s[lif afnLn] 9fs]sf] e"–If]q</t>
  </si>
  <si>
    <t>-x]S6/df_</t>
  </si>
  <si>
    <t>afnLsf] gfd</t>
  </si>
  <si>
    <t>;du|</t>
  </si>
  <si>
    <t>b'O{ jif{ cl3</t>
  </si>
  <si>
    <t>ut cjlw</t>
  </si>
  <si>
    <t>;dLIff cjlw</t>
  </si>
  <si>
    <t xml:space="preserve">ut cjlwsf] k|ltzt kl/jt{g             </t>
  </si>
  <si>
    <t xml:space="preserve">;dLIff cjlwsf] k|ltzt kl/jt{g             </t>
  </si>
  <si>
    <t>vfB tyf cGo afnL</t>
  </si>
  <si>
    <t xml:space="preserve">    wfg  </t>
  </si>
  <si>
    <t xml:space="preserve">    ds}</t>
  </si>
  <si>
    <r>
      <t xml:space="preserve">    </t>
    </r>
    <r>
      <rPr>
        <sz val="12"/>
        <rFont val="Preeti"/>
      </rPr>
      <t>ux'F</t>
    </r>
  </si>
  <si>
    <t xml:space="preserve">    sf]bf]</t>
  </si>
  <si>
    <t xml:space="preserve">    hf}+</t>
  </si>
  <si>
    <t xml:space="preserve">    kmfk/</t>
  </si>
  <si>
    <t xml:space="preserve">    cfn'</t>
  </si>
  <si>
    <t xml:space="preserve">    pv'</t>
  </si>
  <si>
    <t xml:space="preserve">    ;gkf6</t>
  </si>
  <si>
    <t xml:space="preserve">    ;'tL{</t>
  </si>
  <si>
    <t xml:space="preserve">    e6df;</t>
  </si>
  <si>
    <t xml:space="preserve">    bnxg</t>
  </si>
  <si>
    <t xml:space="preserve">    t]nxg</t>
  </si>
  <si>
    <t>t/sf/L tyf afujfgL</t>
  </si>
  <si>
    <t xml:space="preserve">    t/sf/L</t>
  </si>
  <si>
    <t xml:space="preserve">    afujfgL</t>
  </si>
  <si>
    <t xml:space="preserve">    ;'Gtnf</t>
  </si>
  <si>
    <t xml:space="preserve">    cfFk</t>
  </si>
  <si>
    <t xml:space="preserve">    s]/f</t>
  </si>
  <si>
    <t xml:space="preserve">    :ofp</t>
  </si>
  <si>
    <t xml:space="preserve">    cGo kmnkm"n</t>
  </si>
  <si>
    <t xml:space="preserve">    lrof </t>
  </si>
  <si>
    <t xml:space="preserve">    skmL </t>
  </si>
  <si>
    <t>;|f]t M s[lif ljsf; lgb]{zgfno, s[lif 1fg s]Gb| .</t>
  </si>
  <si>
    <t xml:space="preserve"> -x]S6/df_</t>
  </si>
  <si>
    <t>hDdf</t>
  </si>
  <si>
    <t>k|d'v s[lif afnLsf] pTkfbg</t>
  </si>
  <si>
    <t>-d]= 6gdf_</t>
  </si>
  <si>
    <t xml:space="preserve"> -d]= 6gdf_</t>
  </si>
  <si>
    <t>k|d'v kz'k+5L, df5f tyf jghGo pTkfbg</t>
  </si>
  <si>
    <t xml:space="preserve"> ljj/0f</t>
  </si>
  <si>
    <t>PsfO</t>
  </si>
  <si>
    <t>kz'hGo pTkfbg</t>
  </si>
  <si>
    <t xml:space="preserve">  b"w</t>
  </si>
  <si>
    <t>xhf/ ln6/</t>
  </si>
  <si>
    <t xml:space="preserve">  df;'</t>
  </si>
  <si>
    <t>d]=6g</t>
  </si>
  <si>
    <t>e};L÷/fFuf]</t>
  </si>
  <si>
    <t>v;L÷af]sf÷e]+8f</t>
  </si>
  <si>
    <t>;+'u'/÷a+u'/</t>
  </si>
  <si>
    <t>s'v'/f÷xfF;</t>
  </si>
  <si>
    <r>
      <t xml:space="preserve"> </t>
    </r>
    <r>
      <rPr>
        <b/>
        <sz val="12"/>
        <rFont val="Preeti"/>
      </rPr>
      <t>c08f</t>
    </r>
  </si>
  <si>
    <t>xhf/ uf]6f</t>
  </si>
  <si>
    <t>s'v'/f</t>
  </si>
  <si>
    <t>xfF;</t>
  </si>
  <si>
    <t xml:space="preserve">  pmg pTkfbg</t>
  </si>
  <si>
    <t>s]=hL=</t>
  </si>
  <si>
    <t xml:space="preserve">  5fnf pTkfbg</t>
  </si>
  <si>
    <t>xhf/ ju{ ld6/</t>
  </si>
  <si>
    <t>df5fkfngM</t>
  </si>
  <si>
    <r>
      <t xml:space="preserve">  </t>
    </r>
    <r>
      <rPr>
        <sz val="12"/>
        <rFont val="Preeti"/>
      </rPr>
      <t>df5f pTkfbg</t>
    </r>
  </si>
  <si>
    <t>jghGo</t>
  </si>
  <si>
    <t xml:space="preserve">  sf7</t>
  </si>
  <si>
    <t>So'ljs lkm6</t>
  </si>
  <si>
    <t xml:space="preserve">  bfp/f</t>
  </si>
  <si>
    <t>r§f</t>
  </si>
  <si>
    <t xml:space="preserve">  cf}iflwhGo j:t'</t>
  </si>
  <si>
    <t>l;+rfO{</t>
  </si>
  <si>
    <t>l;FrfOsf] k|sf/</t>
  </si>
  <si>
    <t>s'nf]</t>
  </si>
  <si>
    <t>gx/</t>
  </si>
  <si>
    <t>kf]v/L</t>
  </si>
  <si>
    <t>af]l/Ë</t>
  </si>
  <si>
    <t>yf]kf</t>
  </si>
  <si>
    <t>cGo ======</t>
  </si>
  <si>
    <t>s'n l;Flrt If]qkmn</t>
  </si>
  <si>
    <t>s'n v]tLof]Uo If]qkmn</t>
  </si>
  <si>
    <t>v]tL ul/Psf] If]qkmn</t>
  </si>
  <si>
    <t>;|f]tM lgb]{zgfno, hn&gt;f]t tyf l;+rfO{ ljsf; l8lehg sfof{no .</t>
  </si>
  <si>
    <t>ljj/0f</t>
  </si>
  <si>
    <t>cGg afnL</t>
  </si>
  <si>
    <t>t/sf/L afnL</t>
  </si>
  <si>
    <t>lrof÷skmL</t>
  </si>
  <si>
    <t>;"lt{</t>
  </si>
  <si>
    <t>;gkf6</t>
  </si>
  <si>
    <t>cGo gub] afnL</t>
  </si>
  <si>
    <t>kmnkm'n tyf k'ikv]tL</t>
  </si>
  <si>
    <t>zLt e08f/0f</t>
  </si>
  <si>
    <t>dnvfb tyf ls6gf;s</t>
  </si>
  <si>
    <t>kz'kfng÷kz' awzfnf</t>
  </si>
  <si>
    <t>k+IfLkfng</t>
  </si>
  <si>
    <t>dfx'/Lkfng</t>
  </si>
  <si>
    <t>cGo s[lif tyf s[lifhGo ;]jf</t>
  </si>
  <si>
    <t xml:space="preserve">jg  </t>
  </si>
  <si>
    <t>df5fkfng ;DaGwL</t>
  </si>
  <si>
    <t>;|f]t M cWoog If]qsf a}+s tyf ljQLo ;+:yfx? .</t>
  </si>
  <si>
    <t>* Outstanding</t>
  </si>
  <si>
    <t xml:space="preserve">ut cjlwsf] k|ltzt kl/jt{g     </t>
  </si>
  <si>
    <t>cGo</t>
  </si>
  <si>
    <t>cf}Bf]lus pTkfbg</t>
  </si>
  <si>
    <t>ko{6g</t>
  </si>
  <si>
    <t>xf]6n z}ofsf] ;+Vof</t>
  </si>
  <si>
    <t>ko{6s cfudg ;+Vof</t>
  </si>
  <si>
    <t>tflnsf !)</t>
  </si>
  <si>
    <t>;fj{hlgs lgdf{0f tyf l/on:6]6</t>
  </si>
  <si>
    <t>lgIf]k tyf shf{</t>
  </si>
  <si>
    <t>-? bz nfvdf_</t>
  </si>
  <si>
    <t>cGo ljQLo ljj/0f</t>
  </si>
  <si>
    <t>;|f]t M cWoog If]qsf a}+s tyf ljQLo ;+:yfx?</t>
  </si>
  <si>
    <t>oftfoft ;]jf</t>
  </si>
  <si>
    <t>;~rf/ ;'ljwf</t>
  </si>
  <si>
    <t>n'lDagL k|b]z</t>
  </si>
  <si>
    <t>dx pTkfbg</t>
  </si>
  <si>
    <t>tflnsf !-s_</t>
  </si>
  <si>
    <t>tflnsf !-v_</t>
  </si>
  <si>
    <t>tflnsf @-s_</t>
  </si>
  <si>
    <t>tflnsf @-v_</t>
  </si>
  <si>
    <t>tflnsf #-s_</t>
  </si>
  <si>
    <t>tflnsf $-s_</t>
  </si>
  <si>
    <t>tflnsf %-s_</t>
  </si>
  <si>
    <t>tflnsf ^-s_</t>
  </si>
  <si>
    <t>;|f]t M ko{6g ljefu,  g]kfn ko{6g af]8{</t>
  </si>
  <si>
    <t>afudtL k|b]z</t>
  </si>
  <si>
    <t>u08sL k|b]z</t>
  </si>
  <si>
    <t>s0ff{nL k|b]z</t>
  </si>
  <si>
    <t>;'b'/klZrd k|b]z</t>
  </si>
  <si>
    <t>l;FrfO{</t>
  </si>
  <si>
    <t>tflnsfx?</t>
  </si>
  <si>
    <t>qm=;+=</t>
  </si>
  <si>
    <t>tflnsf g+=</t>
  </si>
  <si>
    <t>k|d'v s[lif afnLn] 9fs]sf] e"–If]q-k|b]zut_</t>
  </si>
  <si>
    <t>k|d'v pBf]ux?sf] Ifdtf pkof]u</t>
  </si>
  <si>
    <t>a}+s tyf ljQLo ;+:yfsf zfvfx?</t>
  </si>
  <si>
    <t>k|d'v pBf]ux?sf] Ifdtf pkof]u -k|b]zut_</t>
  </si>
  <si>
    <t>1(b)</t>
  </si>
  <si>
    <t>1(a)</t>
  </si>
  <si>
    <t>2(a)</t>
  </si>
  <si>
    <t>2(b)</t>
  </si>
  <si>
    <t>k|d'v s[lif afnLsf] pTkfbg -k|b]zut_</t>
  </si>
  <si>
    <t>;fj{hlgs lgdf{0f tyf l/on:6]6 -k|b]zut_</t>
  </si>
  <si>
    <t>cGo ljQLo ljj/0f -k|b]zut_</t>
  </si>
  <si>
    <t>3(a)</t>
  </si>
  <si>
    <t>3(b)</t>
  </si>
  <si>
    <t>4(a)</t>
  </si>
  <si>
    <t>4(b)</t>
  </si>
  <si>
    <t>5(a)</t>
  </si>
  <si>
    <t>5(b)</t>
  </si>
  <si>
    <t>s[lif shf{</t>
  </si>
  <si>
    <t>s[lif shf{ -k|b]zut_</t>
  </si>
  <si>
    <t>6(a)</t>
  </si>
  <si>
    <t>6(b)</t>
  </si>
  <si>
    <t>7(a)</t>
  </si>
  <si>
    <t>7(b)</t>
  </si>
  <si>
    <t>8(a)</t>
  </si>
  <si>
    <t>8(b)</t>
  </si>
  <si>
    <t>If]qut shf{</t>
  </si>
  <si>
    <t>If]qut shf{ -k|b]zut_</t>
  </si>
  <si>
    <t>gd"gf 5gf}6df k/]sf art tyf C0f ;xsf/L ;+:yfsf] ljj/0f</t>
  </si>
  <si>
    <t xml:space="preserve">oftfoft ;]jf-k|b]zut_ </t>
  </si>
  <si>
    <t>k|d'v s[lif afnLn] 9fs]sf] e"–If]q -k|b]zut_</t>
  </si>
  <si>
    <t>l;FrfO{ -k|b]zut_</t>
  </si>
  <si>
    <t>cf}Bf]lus pTkfbg -k|b]zut_</t>
  </si>
  <si>
    <t xml:space="preserve">gd"gf 5gf}6df k/]sf art tyf C0f ;xsf/L ;+:yfsf] ljj/0f -k|b]zut_ </t>
  </si>
  <si>
    <t xml:space="preserve">kmnkm"n </t>
  </si>
  <si>
    <t xml:space="preserve">   n;'g</t>
  </si>
  <si>
    <t xml:space="preserve">   Kofh</t>
  </si>
  <si>
    <t xml:space="preserve">   cb'jf</t>
  </si>
  <si>
    <t xml:space="preserve">   cn}+rL</t>
  </si>
  <si>
    <t xml:space="preserve">   a];f/</t>
  </si>
  <si>
    <t xml:space="preserve">   cGo d;nf</t>
  </si>
  <si>
    <t xml:space="preserve">  cGo d;nf</t>
  </si>
  <si>
    <t xml:space="preserve"> d;nf </t>
  </si>
  <si>
    <t xml:space="preserve">  d;nf </t>
  </si>
  <si>
    <t xml:space="preserve">d;nf </t>
  </si>
  <si>
    <t xml:space="preserve">  lrof </t>
  </si>
  <si>
    <t xml:space="preserve">  skmL </t>
  </si>
  <si>
    <t xml:space="preserve">t/sf/L </t>
  </si>
  <si>
    <t xml:space="preserve">    n;'g</t>
  </si>
  <si>
    <t xml:space="preserve">    Kofh</t>
  </si>
  <si>
    <t xml:space="preserve">    cb'jf</t>
  </si>
  <si>
    <t xml:space="preserve">    cn}+rL</t>
  </si>
  <si>
    <t xml:space="preserve">    a];f/</t>
  </si>
  <si>
    <t xml:space="preserve">    cGo d;nf</t>
  </si>
  <si>
    <t xml:space="preserve"> lrof </t>
  </si>
  <si>
    <t xml:space="preserve"> skmL </t>
  </si>
  <si>
    <t>kmnkm"n</t>
  </si>
  <si>
    <r>
      <rPr>
        <sz val="11"/>
        <color theme="1"/>
        <rFont val="Times"/>
        <family val="1"/>
      </rPr>
      <t xml:space="preserve">* </t>
    </r>
    <r>
      <rPr>
        <sz val="11"/>
        <color theme="1"/>
        <rFont val="Preeti"/>
      </rPr>
      <t xml:space="preserve">cGo pTkfbg eP ;f]sf] ljj/0f pNn]v ug]{ . </t>
    </r>
  </si>
  <si>
    <t>;|f]t  M kz'k+IfL tyf dT:o lgb]{zgfno, e]6]/Lg/L c:ktfn tyf kz' ;]jf lj1 s]Gb .</t>
  </si>
  <si>
    <t>;|f]t  M kz'k+IfL tyf dT:o lgb]{zgfno, e]6]/Lg/L c:ktfn tyf kz' ;]jf lj1 s]Gb, .</t>
  </si>
  <si>
    <t xml:space="preserve">jghGo pTkfbg  </t>
  </si>
  <si>
    <r>
      <t xml:space="preserve">  cGo pTkfbg</t>
    </r>
    <r>
      <rPr>
        <sz val="12"/>
        <rFont val="Century"/>
        <family val="1"/>
      </rPr>
      <t>*</t>
    </r>
  </si>
  <si>
    <r>
      <rPr>
        <sz val="12"/>
        <rFont val="Century"/>
        <family val="1"/>
      </rPr>
      <t>*</t>
    </r>
    <r>
      <rPr>
        <sz val="12"/>
        <rFont val="Preeti"/>
      </rPr>
      <t xml:space="preserve"> cGo pTkfbg eP ;f]sf] ljj/0f pNn]v ug]{ . </t>
    </r>
  </si>
  <si>
    <t xml:space="preserve">;|f]t  M l8lehg jg sfof{no . </t>
  </si>
  <si>
    <t>;'b"/klZrd k|b]z</t>
  </si>
  <si>
    <t>aLp</t>
  </si>
  <si>
    <t>s[lif ;fdfu|L e08f/0f</t>
  </si>
  <si>
    <t>sf]7f÷z}of ljlqm ;+Vof</t>
  </si>
  <si>
    <t>k|ToIf /f]huf/L ;+Vof</t>
  </si>
  <si>
    <t>-s_ k"?if ;+Vof</t>
  </si>
  <si>
    <t>-v_ dlxnf ;+Vof</t>
  </si>
  <si>
    <t xml:space="preserve">       ef/t</t>
  </si>
  <si>
    <t xml:space="preserve">       rLg</t>
  </si>
  <si>
    <t xml:space="preserve">       t];|f] d'n's</t>
  </si>
  <si>
    <t>xjfO{ ;]jf sDkgL ;+Vof -;du|_</t>
  </si>
  <si>
    <t xml:space="preserve">       cfGtl/s</t>
  </si>
  <si>
    <t xml:space="preserve">       cGt/f{li6«o</t>
  </si>
  <si>
    <t>dw]z k|b]z</t>
  </si>
  <si>
    <t>k|d'v kz'kG5L tyf df5f pTkfbg</t>
  </si>
  <si>
    <t>k|d'v kz'kG5L tyf df5f pTkfbg -k|b]zut_</t>
  </si>
  <si>
    <t>jghGo pTkfbg -k|b]zut_</t>
  </si>
  <si>
    <t>9(a)</t>
  </si>
  <si>
    <t>9(b)</t>
  </si>
  <si>
    <t>11(a)</t>
  </si>
  <si>
    <t>11(b)</t>
  </si>
  <si>
    <t>14(a)</t>
  </si>
  <si>
    <t>14(b)</t>
  </si>
  <si>
    <t>jfXo If]q</t>
  </si>
  <si>
    <t xml:space="preserve"> ;+3Lo ;/sf/L ljQ </t>
  </si>
  <si>
    <t>xjfO{ ;]jf sDkgLsf] l;6 Ifdtf  -k|ltlbg_</t>
  </si>
  <si>
    <t xml:space="preserve">cf=j= @)&amp;*÷&amp;(  -;fpg–k';_        </t>
  </si>
  <si>
    <t xml:space="preserve">cf=j= @)&amp;(÷*)
-;fpg–k';_        </t>
  </si>
  <si>
    <t xml:space="preserve">      bnxg</t>
  </si>
  <si>
    <t xml:space="preserve"> t]nxg</t>
  </si>
  <si>
    <t xml:space="preserve">   t]nxg</t>
  </si>
  <si>
    <t xml:space="preserve"> bnxg</t>
  </si>
  <si>
    <t>sf]zL k|b]z</t>
  </si>
  <si>
    <t xml:space="preserve"> l;l~rt If]qkmn -x]S6/df_</t>
  </si>
  <si>
    <r>
      <t>s[lif shf{</t>
    </r>
    <r>
      <rPr>
        <b/>
        <sz val="14"/>
        <rFont val="Times New Roman"/>
        <family val="1"/>
      </rPr>
      <t>*</t>
    </r>
    <r>
      <rPr>
        <b/>
        <sz val="14"/>
        <rFont val="Preeti"/>
      </rPr>
      <t xml:space="preserve"> -bz nfvdf_</t>
    </r>
  </si>
  <si>
    <t xml:space="preserve">afudtL k|b]z </t>
  </si>
  <si>
    <t xml:space="preserve">                                                                         l;+rfO{ -k|b]zut_</t>
  </si>
  <si>
    <t xml:space="preserve">                                                                         tflnsf %-v_</t>
  </si>
  <si>
    <t xml:space="preserve">                                                                                               k|d'v kz'k+5L, df5f tyf jghGo pTkfbg-k|b]zut_</t>
  </si>
  <si>
    <t xml:space="preserve">                                                                                                                     tflnsf #-v_</t>
  </si>
  <si>
    <t xml:space="preserve">                                              jghGo pTkfbg  </t>
  </si>
  <si>
    <t xml:space="preserve">                                                    tflnsf $-v_</t>
  </si>
  <si>
    <r>
      <t xml:space="preserve">                                                                                                           s[lif shf{-k|b]zut_</t>
    </r>
    <r>
      <rPr>
        <b/>
        <sz val="14"/>
        <rFont val="Times New Roman"/>
        <family val="1"/>
      </rPr>
      <t>*</t>
    </r>
    <r>
      <rPr>
        <b/>
        <sz val="14"/>
        <rFont val="Preeti"/>
      </rPr>
      <t xml:space="preserve"> -bz nfvdf_</t>
    </r>
  </si>
  <si>
    <t xml:space="preserve">                                                                                                                   tflnsf ^-v_</t>
  </si>
  <si>
    <t xml:space="preserve"> ko{6g</t>
  </si>
  <si>
    <r>
      <t xml:space="preserve">    </t>
    </r>
    <r>
      <rPr>
        <sz val="13"/>
        <rFont val="Preeti"/>
      </rPr>
      <t>ux'F</t>
    </r>
  </si>
  <si>
    <r>
      <t xml:space="preserve"> </t>
    </r>
    <r>
      <rPr>
        <b/>
        <sz val="13"/>
        <rFont val="Preeti"/>
      </rPr>
      <t>c08f</t>
    </r>
  </si>
  <si>
    <r>
      <t xml:space="preserve">  </t>
    </r>
    <r>
      <rPr>
        <sz val="13"/>
        <rFont val="Preeti"/>
      </rPr>
      <t>df5f pTkfbg</t>
    </r>
  </si>
  <si>
    <r>
      <t xml:space="preserve">  cGo pTkfbg</t>
    </r>
    <r>
      <rPr>
        <sz val="13"/>
        <rFont val="Century"/>
        <family val="1"/>
      </rPr>
      <t>*</t>
    </r>
  </si>
  <si>
    <r>
      <rPr>
        <sz val="14"/>
        <rFont val="Century"/>
        <family val="1"/>
      </rPr>
      <t>*</t>
    </r>
    <r>
      <rPr>
        <sz val="14"/>
        <rFont val="Preeti"/>
      </rPr>
      <t xml:space="preserve"> cGo pTkfbg eP ;f]sf] ljj/0f pNn]v ug]{ . </t>
    </r>
  </si>
  <si>
    <t>u09sL k|b]z</t>
  </si>
  <si>
    <t>gf]6 M ljleGg ;|f]tx?af6 tTsflng cj:yfsf] tYofÍ ;+sng ul/Psf] sf/0f k|sflzt tYofÍ cBfjlws tYofÍ eGbf km/s x'g;Sg] .</t>
  </si>
  <si>
    <t xml:space="preserve">cf=j= @)*)÷*!
-;fpg–k';_        </t>
  </si>
  <si>
    <t>k|b]z</t>
  </si>
  <si>
    <t>tflnsf &amp;-s_</t>
  </si>
  <si>
    <t>k|d'v pBf]usf] Ifdtf pkof]u</t>
  </si>
  <si>
    <t>qm=;=</t>
  </si>
  <si>
    <t>pTkflbt j:t'sf] gfd</t>
  </si>
  <si>
    <t>O{sfO</t>
  </si>
  <si>
    <t>;dLIff cjlwsf] pTkfbg
-s_</t>
  </si>
  <si>
    <t>;dLIff cjlwsf] pTkfbg Ifdtf
-v_</t>
  </si>
  <si>
    <t>ut cjlwsf] Ifdtf pkof]u -Ü_</t>
  </si>
  <si>
    <t>;dLIff cjlwsf] Ifdtf pkof]u -Ü_
-s÷v_ × !))</t>
  </si>
  <si>
    <t>jg:ktL l3p tyf t]n</t>
  </si>
  <si>
    <t>jg:ktL l3p</t>
  </si>
  <si>
    <t xml:space="preserve">d]=6g </t>
  </si>
  <si>
    <t>tf]/Lsf] t]n</t>
  </si>
  <si>
    <t>e6df;sf] t]n</t>
  </si>
  <si>
    <t>b'Uw kbfy{</t>
  </si>
  <si>
    <t>k|zf]lwt b"w</t>
  </si>
  <si>
    <t>cGg tyf kz' bfgf</t>
  </si>
  <si>
    <t xml:space="preserve">rfdn </t>
  </si>
  <si>
    <t>d]= 6g</t>
  </si>
  <si>
    <t>ux'+sf] lk7f]</t>
  </si>
  <si>
    <t>kz'bfgf</t>
  </si>
  <si>
    <t>cGo vfB kbfy{</t>
  </si>
  <si>
    <t xml:space="preserve">lj:s'6 </t>
  </si>
  <si>
    <t xml:space="preserve">kfp/f]6L </t>
  </si>
  <si>
    <t>lrgL</t>
  </si>
  <si>
    <t>rsn]6</t>
  </si>
  <si>
    <t>rfprfp</t>
  </si>
  <si>
    <t>k|zf]lwt lrof</t>
  </si>
  <si>
    <t>k]o kbfy{</t>
  </si>
  <si>
    <t>dlb/f</t>
  </si>
  <si>
    <t>ljo/</t>
  </si>
  <si>
    <t>xNsf k]o kbfy{</t>
  </si>
  <si>
    <t>;'tL{hGo j:t'</t>
  </si>
  <si>
    <t>r'/f]6</t>
  </si>
  <si>
    <t>b; nfv lvNnL</t>
  </si>
  <si>
    <t>nQf sk8f</t>
  </si>
  <si>
    <t>wfuf]</t>
  </si>
  <si>
    <t>l;Gy]l6s sk8f</t>
  </si>
  <si>
    <t>xhf/ ld6/</t>
  </si>
  <si>
    <t>;'lt sk8f</t>
  </si>
  <si>
    <t>9fsfsf sk8f</t>
  </si>
  <si>
    <t>klZdgf</t>
  </si>
  <si>
    <t>yfg</t>
  </si>
  <si>
    <t>ufd]{06</t>
  </si>
  <si>
    <t xml:space="preserve">cGo </t>
  </si>
  <si>
    <t>u+n}rf, /f8LkfvL tyf h'6sf ;fdfg</t>
  </si>
  <si>
    <t>un}+rf</t>
  </si>
  <si>
    <t xml:space="preserve">xhf/ ju{ ld6/ </t>
  </si>
  <si>
    <t>/f8L kfvL</t>
  </si>
  <si>
    <t>h'6sf ;fdfg</t>
  </si>
  <si>
    <t>xhf/ yfg</t>
  </si>
  <si>
    <t>5fnf / 5fnfsf] ;fdfg</t>
  </si>
  <si>
    <t>k|zf]lwt 5fnf</t>
  </si>
  <si>
    <t>sRrf 5fnf</t>
  </si>
  <si>
    <t>xhf/ ju{ km'6</t>
  </si>
  <si>
    <t>sf7 tyf sf7sf] ;fdfg</t>
  </si>
  <si>
    <t>lr/]sf] sf7</t>
  </si>
  <si>
    <t>KnfO{p8</t>
  </si>
  <si>
    <t xml:space="preserve">kmlg{r/ </t>
  </si>
  <si>
    <t>sfuh tyf sfuhsf pTkfbg</t>
  </si>
  <si>
    <t>sfuh</t>
  </si>
  <si>
    <t>cfwf/e"t /;fog</t>
  </si>
  <si>
    <t>/f]lhg</t>
  </si>
  <si>
    <t>No'a cfon</t>
  </si>
  <si>
    <t>cGo /f;folgs kbfy{</t>
  </si>
  <si>
    <r>
      <t xml:space="preserve">/+u </t>
    </r>
    <r>
      <rPr>
        <sz val="12"/>
        <rFont val="Times New Roman"/>
        <family val="1"/>
      </rPr>
      <t>(Paints)</t>
    </r>
  </si>
  <si>
    <t>Tablet</t>
  </si>
  <si>
    <t>Capsule</t>
  </si>
  <si>
    <t>Ointment</t>
  </si>
  <si>
    <t>xhf/ 6\o'a</t>
  </si>
  <si>
    <t>Dry Syrup</t>
  </si>
  <si>
    <t>xhf/ af]tn</t>
  </si>
  <si>
    <t>Liquid</t>
  </si>
  <si>
    <t>;fa'g</t>
  </si>
  <si>
    <t>Knfli6shGo pTkfbg</t>
  </si>
  <si>
    <t>Knfli6ssf ;fdfg</t>
  </si>
  <si>
    <t>d]==6g</t>
  </si>
  <si>
    <t>kf]lnlyg kfOk</t>
  </si>
  <si>
    <t>u}/wft' vlghhGo pTkfbg</t>
  </si>
  <si>
    <t>O{+6f</t>
  </si>
  <si>
    <t>b; nfv uf]6f</t>
  </si>
  <si>
    <t>l;d]06</t>
  </si>
  <si>
    <t>s+qmL6</t>
  </si>
  <si>
    <t>x\o'd kfO{k</t>
  </si>
  <si>
    <t>km]la|s]6]8 wft'sf ;fdfg</t>
  </si>
  <si>
    <t>kmnfdsf] 58 tyf klQ tyf ;fdfgx?</t>
  </si>
  <si>
    <t>l:6nhGo pTkfbg</t>
  </si>
  <si>
    <t>lh=cfO{ tf/</t>
  </si>
  <si>
    <t>lh=cfO{=kfO{k</t>
  </si>
  <si>
    <t>wft'sf pks/0f</t>
  </si>
  <si>
    <t>3/]n' wft'sf ;fdfg</t>
  </si>
  <si>
    <t>cfNd'lgod pTkfbg</t>
  </si>
  <si>
    <t>lah'nLsf pks/0f</t>
  </si>
  <si>
    <t>lah'nLsf tf/ / s]a'n</t>
  </si>
  <si>
    <t>6fG;kmd{{/</t>
  </si>
  <si>
    <t>MVA</t>
  </si>
  <si>
    <t>/j/hGo pTkfbg</t>
  </si>
  <si>
    <t>6fo/ tyf 6\o"j</t>
  </si>
  <si>
    <t>;]6</t>
  </si>
  <si>
    <t>h'Qf÷rKkn</t>
  </si>
  <si>
    <t>5fnfsf] h'Qf</t>
  </si>
  <si>
    <t>hf]/</t>
  </si>
  <si>
    <t>sk8fsf] h'Qf</t>
  </si>
  <si>
    <t>rKkn</t>
  </si>
  <si>
    <t>hnljB't</t>
  </si>
  <si>
    <t>ljh'nL</t>
  </si>
  <si>
    <t>cf};t Ifdtf pkof]u</t>
  </si>
  <si>
    <t xml:space="preserve">      tflnsf &amp;-v_</t>
  </si>
  <si>
    <t xml:space="preserve"> k|d'v pBf]usf] Ifdtf pkof]u-k|b]zut_</t>
  </si>
  <si>
    <t>lk7f]</t>
  </si>
  <si>
    <t xml:space="preserve"> 5fnf / 5fnfsf] ;fdfg</t>
  </si>
  <si>
    <t>xhf/ So'= lkm6</t>
  </si>
  <si>
    <t>cfwf/e't /;fog</t>
  </si>
  <si>
    <t>cGo /;folgs kbfy{</t>
  </si>
  <si>
    <r>
      <t xml:space="preserve">/+u </t>
    </r>
    <r>
      <rPr>
        <sz val="10"/>
        <rFont val="Times New Roman"/>
        <family val="1"/>
      </rPr>
      <t>(Paints)</t>
    </r>
  </si>
  <si>
    <t>kmnfdsf] 58, klQ tyf ;fdfgx?</t>
  </si>
  <si>
    <t>luufjf6 cfj/</t>
  </si>
  <si>
    <t>tflnsf *-s_</t>
  </si>
  <si>
    <t>cf=j= @)&amp;*÷&amp;(
-;fpg–k';_</t>
  </si>
  <si>
    <t>cf=j= @)&amp;(÷*)
-;fpg–k';_</t>
  </si>
  <si>
    <t>cf=j= @)*)÷*!
-;fpg–k';_</t>
  </si>
  <si>
    <t>un}+rf, /f8LkfvL tyf h'6sf ;fdfg</t>
  </si>
  <si>
    <t>kmlg{r/</t>
  </si>
  <si>
    <t xml:space="preserve">sfuh </t>
  </si>
  <si>
    <t>kmnfdsf] 58 tyf klQ</t>
  </si>
  <si>
    <t>;|f]t M cWoog If]qsf pBf]ux? .</t>
  </si>
  <si>
    <t>tflnsf *-v_</t>
  </si>
  <si>
    <t>cf}Bf]lus pTkfbg-k|b]zut_</t>
  </si>
  <si>
    <t xml:space="preserve"> un}+rf</t>
  </si>
  <si>
    <r>
      <t xml:space="preserve">/+u </t>
    </r>
    <r>
      <rPr>
        <sz val="13"/>
        <rFont val="Times New Roman"/>
        <family val="1"/>
      </rPr>
      <t>(Paints)</t>
    </r>
  </si>
  <si>
    <t>tflnsf (-s_</t>
  </si>
  <si>
    <r>
      <t>If]qut shf{</t>
    </r>
    <r>
      <rPr>
        <b/>
        <sz val="14"/>
        <rFont val="Times New Roman"/>
        <family val="1"/>
      </rPr>
      <t>*</t>
    </r>
    <r>
      <rPr>
        <b/>
        <sz val="14"/>
        <rFont val="Preeti"/>
      </rPr>
      <t>-bz nfvdf_</t>
    </r>
  </si>
  <si>
    <t>s[lif / jg ;DaGwL</t>
  </si>
  <si>
    <t>vfgL ;DaGwL</t>
  </si>
  <si>
    <t>s[lif, jg tyf k]o kbfy{ pTkfbg ;DaGwL</t>
  </si>
  <si>
    <t>u}/vfB j:t' pTKffbg ;DaGwL</t>
  </si>
  <si>
    <t xml:space="preserve">lgdf{0f </t>
  </si>
  <si>
    <t>ljB't, Uof; tyf kfgL</t>
  </si>
  <si>
    <t xml:space="preserve">wft'sf pTkfbg, d]l;g/L tyf O{n]S6«f]lgs </t>
  </si>
  <si>
    <t>oftfoft, e08f/0f / ;+rf/</t>
  </si>
  <si>
    <t>yf]s tyf v'b|f ljqm]tf</t>
  </si>
  <si>
    <t>ljQ, aLdf tyf crn ;DklQ</t>
  </si>
  <si>
    <t>cGo ;]jf</t>
  </si>
  <si>
    <t>:jf:Yo / cGo ;fdflhs sfo{ ;DaGwL</t>
  </si>
  <si>
    <t>lzIff</t>
  </si>
  <si>
    <t>l/on :6]6</t>
  </si>
  <si>
    <t>pkef]Uo shf{</t>
  </si>
  <si>
    <t>tflnsf (-v_</t>
  </si>
  <si>
    <r>
      <t xml:space="preserve"> If]qut shf{-k|b]zut_</t>
    </r>
    <r>
      <rPr>
        <b/>
        <sz val="14"/>
        <rFont val="Times New Roman"/>
        <family val="1"/>
      </rPr>
      <t>*</t>
    </r>
    <r>
      <rPr>
        <b/>
        <sz val="14"/>
        <rFont val="Preeti"/>
      </rPr>
      <t>-bz nfvdf_</t>
    </r>
  </si>
  <si>
    <t xml:space="preserve">dw]z k|b]z </t>
  </si>
  <si>
    <t>xf]6n z}ofsf] ;+Vof -jflif{s Ifdtf_</t>
  </si>
  <si>
    <t>cs'k]G;L b/</t>
  </si>
  <si>
    <t>tflnsf !!-s_</t>
  </si>
  <si>
    <r>
      <t>3/hUuf /lhi6«]zg ;+Vof</t>
    </r>
    <r>
      <rPr>
        <sz val="11"/>
        <rFont val="Times New Roman"/>
        <family val="1"/>
      </rPr>
      <t>**</t>
    </r>
  </si>
  <si>
    <t>3/÷ejg :yfoL gS;f kf; ;+Vof</t>
  </si>
  <si>
    <r>
      <t>3/hUuf /lhi6«]zg /fh:j</t>
    </r>
    <r>
      <rPr>
        <sz val="12"/>
        <rFont val="Preeti"/>
      </rPr>
      <t xml:space="preserve">          -?= bz nfvdf_</t>
    </r>
  </si>
  <si>
    <t>;|f]t M lhNnf dfnkf]t sfof{no tyf dxfgu/kflnsf÷pk–dxfgu/kflnsf÷gu/kflnsf sfof{no .</t>
  </si>
  <si>
    <t>tflnsf !!-v_</t>
  </si>
  <si>
    <t xml:space="preserve">tflnsf !@ </t>
  </si>
  <si>
    <t>a}+s tyf ljQLo ;+:yfsf zfvf</t>
  </si>
  <si>
    <t>k|sf/</t>
  </si>
  <si>
    <t>jfl0fHo a}+s</t>
  </si>
  <si>
    <t>ljsf; a}+s</t>
  </si>
  <si>
    <t>ljQ sDkgL</t>
  </si>
  <si>
    <t>n3' ljQ ljsf; a}+s</t>
  </si>
  <si>
    <t>k"jf{wf/ ljsf; a}+s</t>
  </si>
  <si>
    <t>tflnsf !#</t>
  </si>
  <si>
    <t>-?= bz nfvdf_</t>
  </si>
  <si>
    <t>lgIf]k</t>
  </si>
  <si>
    <t>shf{</t>
  </si>
  <si>
    <t xml:space="preserve"> k|ltzt kl/jt{g             </t>
  </si>
  <si>
    <t>ut cjlwsf]</t>
  </si>
  <si>
    <t>;dLIff cjlwsf]</t>
  </si>
  <si>
    <t>tflnsf !$-s_</t>
  </si>
  <si>
    <t>cGo ljlQo ljj/0f</t>
  </si>
  <si>
    <t>s'n lgIf]k</t>
  </si>
  <si>
    <t xml:space="preserve">    rNtL</t>
  </si>
  <si>
    <t xml:space="preserve">    art</t>
  </si>
  <si>
    <t xml:space="preserve">    d'4tL</t>
  </si>
  <si>
    <t xml:space="preserve">    cGo</t>
  </si>
  <si>
    <t>lgIf]kstf{sf] ;+Vof</t>
  </si>
  <si>
    <t>s'n shf{</t>
  </si>
  <si>
    <t>ljkGg ju{ shf{</t>
  </si>
  <si>
    <t>k'g/shf{</t>
  </si>
  <si>
    <t>;x'lnotk"0f{ shf{</t>
  </si>
  <si>
    <t>C0fLx?sf] ;+Vof</t>
  </si>
  <si>
    <t>Pl6Pd ;+Vof</t>
  </si>
  <si>
    <t>a}+s zfvf ;+Vof</t>
  </si>
  <si>
    <t>tflnsf !$-v_</t>
  </si>
  <si>
    <t>gd"gf 5gf}6df k/]sf art tyf C0f ;xsf/L ;+:yfsf] ljj/0f -?=bz nfvdf_</t>
  </si>
  <si>
    <t xml:space="preserve">s'n k"FhL </t>
  </si>
  <si>
    <t>s'n art</t>
  </si>
  <si>
    <t>s'n C0f</t>
  </si>
  <si>
    <t>;b:o ;+Vof</t>
  </si>
  <si>
    <t>sd{rf/L ;+Vof</t>
  </si>
  <si>
    <t>;+:yf ;+Vof</t>
  </si>
  <si>
    <t>;|f]tM gd'gf 5gf}6df k/]sf ;xsf/L ;+:yfx? .</t>
  </si>
  <si>
    <t>gd"gf 5gf}6df k/]sf art tyf C0f ;xsf/L ;+:yfsf] ljj/0f -k|b]zut_ -?=bznfvdf_</t>
  </si>
  <si>
    <t>afUfdtL k|b]z</t>
  </si>
  <si>
    <t>s'n k"FhL</t>
  </si>
  <si>
    <t>&gt;f]tM ;xsf/L ljefu</t>
  </si>
  <si>
    <t>oftfoftsf ;fwgsf] s'n ;+Vof</t>
  </si>
  <si>
    <t>df]6/;fO{sn</t>
  </si>
  <si>
    <t>cGo =======</t>
  </si>
  <si>
    <t>;|f]t M oftfoft k"jf{wf/ lgb]{zgfno, sfof{no, l8lehg ;8s sfof{no .</t>
  </si>
  <si>
    <t>oftfoft ;]jf-k|b]zut_</t>
  </si>
  <si>
    <t>;~rf/</t>
  </si>
  <si>
    <t>cf=j= @)&amp;(÷*)
k'; d;fGt;Dd</t>
  </si>
  <si>
    <t>cf=j= @)*)÷*!
k'; d;fGt;Dd</t>
  </si>
  <si>
    <t xml:space="preserve">ut cjlwsf] k|ltzt kl/jt{g    </t>
  </si>
  <si>
    <t xml:space="preserve">;dLIff cjlwsf] k|ltzt kl/jt{g      </t>
  </si>
  <si>
    <t>6]lnkmf]g ;]jf</t>
  </si>
  <si>
    <r>
      <t xml:space="preserve">:yfO{ </t>
    </r>
    <r>
      <rPr>
        <sz val="10"/>
        <rFont val="Times New Roman"/>
        <family val="1"/>
      </rPr>
      <t>(Fixed)</t>
    </r>
  </si>
  <si>
    <t>df]afO{n</t>
  </si>
  <si>
    <t>O{G6/g]6 ;]jf</t>
  </si>
  <si>
    <t>Fixed Broadband (Wired)</t>
  </si>
  <si>
    <t>Fixed Broadband (Wireless)</t>
  </si>
  <si>
    <t>Mobile Broadband</t>
  </si>
  <si>
    <t>afXo If]q -? Nffvdf_</t>
  </si>
  <si>
    <t xml:space="preserve">;dLIff cjlwsf] k|ltzt kl/jt{g    </t>
  </si>
  <si>
    <t>!= s'n lgof{t</t>
  </si>
  <si>
    <t>ef/t</t>
  </si>
  <si>
    <t>rLg</t>
  </si>
  <si>
    <t>cGo d'n's</t>
  </si>
  <si>
    <t>@= s'n cfoft</t>
  </si>
  <si>
    <t>#= s'n Aofkf/ ;Gt'ng</t>
  </si>
  <si>
    <t>$= s'n a}}b]lzs Aofkf/</t>
  </si>
  <si>
    <t>%= s'n a}}b]lzs /f]]]huf/L ;+Vof</t>
  </si>
  <si>
    <t>^= ljk|]if0f cfk|jfx</t>
  </si>
  <si>
    <t>&amp;= s'n k|ToIf a}b]lzs nufgL</t>
  </si>
  <si>
    <t xml:space="preserve">;|f]t M g]kfn /fi6« a}+s tyf cGo lgsfo . </t>
  </si>
  <si>
    <t xml:space="preserve"> ;+3Lo ;/sf/L ljQ -/sd ?=bz nfvdf_</t>
  </si>
  <si>
    <t>zLif{s</t>
  </si>
  <si>
    <t>pk–zLif{s</t>
  </si>
  <si>
    <t>vr{</t>
  </si>
  <si>
    <t>rfn'</t>
  </si>
  <si>
    <t>kF'hLut</t>
  </si>
  <si>
    <t>ljQLo</t>
  </si>
  <si>
    <t>/fhZj</t>
  </si>
  <si>
    <t>s/</t>
  </si>
  <si>
    <t>u}/–s/</t>
  </si>
  <si>
    <t xml:space="preserve"> C0f</t>
  </si>
  <si>
    <t>cfGtl/s</t>
  </si>
  <si>
    <t>afXo</t>
  </si>
  <si>
    <t>;|f]t M g]kfn ;/sf/, cy{ dGqfno÷k|b]z ;/sf/, cfly{s dfldnf tyf of]hgf dGqfno .</t>
  </si>
  <si>
    <t>gf]6M PsLs[t k|ltj]bgdf ;+3Lo ;/sf/L ljQ cj:yf tyf k|fb]lzs k|ltj]bgdf k|b]z ;/sf/sf] ;/sf/L ljQsf] cj:yf pNn]v ug'{kg]{5 .</t>
  </si>
  <si>
    <r>
      <t xml:space="preserve">;|f]t M g]kfn b"/;~rf/ k|flws/0f </t>
    </r>
    <r>
      <rPr>
        <i/>
        <sz val="10"/>
        <rFont val="Times New Roman"/>
        <family val="1"/>
      </rPr>
      <t>(Cumulative Data)</t>
    </r>
    <r>
      <rPr>
        <i/>
        <sz val="10"/>
        <rFont val="Preeti"/>
      </rPr>
      <t xml:space="preserve">. </t>
    </r>
  </si>
  <si>
    <t xml:space="preserve">cf=j= @)*!÷*@
-;fpg–k';_        </t>
  </si>
  <si>
    <t xml:space="preserve">cf=j= @)&amp;(÷*)
-;fpg–k';_                </t>
  </si>
  <si>
    <t xml:space="preserve">cf=j= @)*)÷*!
-;fpg–k';_                </t>
  </si>
  <si>
    <t xml:space="preserve">cf=j= @)*!÷*@
-;fpg–k';_                </t>
  </si>
  <si>
    <t>:GofS;</t>
  </si>
  <si>
    <r>
      <t xml:space="preserve">/+u </t>
    </r>
    <r>
      <rPr>
        <b/>
        <sz val="12"/>
        <rFont val="Times New Roman"/>
        <family val="1"/>
      </rPr>
      <t>(Paints)</t>
    </r>
  </si>
  <si>
    <t>cf=j= @)*!÷*@
-;fpg–k';_</t>
  </si>
  <si>
    <t>-@)*! k'; d;fGt;DDf_</t>
  </si>
  <si>
    <t>`</t>
  </si>
  <si>
    <t>cf=j= @)*!÷*@
k'; d;fGt;Dd</t>
  </si>
  <si>
    <t>tflnsf !%-s_</t>
  </si>
  <si>
    <t>tflnsf !%-v_</t>
  </si>
  <si>
    <t>tflnsf !^-s_</t>
  </si>
  <si>
    <t>tflnsf !^-v_</t>
  </si>
  <si>
    <t>tflnsf !&amp;</t>
  </si>
  <si>
    <t>tflnsf !*</t>
  </si>
  <si>
    <t>tflnsf !(</t>
  </si>
  <si>
    <t>15(a)</t>
  </si>
  <si>
    <t>15(b)</t>
  </si>
  <si>
    <t>16(a)</t>
  </si>
  <si>
    <t>16(b)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</si>
</sst>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\-0;;@"/>
    <numFmt numFmtId="166" formatCode="0.0;\-0.0;;@"/>
    <numFmt numFmtId="167" formatCode="0.00;\-0.00;;@"/>
    <numFmt numFmtId="168" formatCode="0.0"/>
    <numFmt numFmtId="169" formatCode="0.00\ ;\ \-\ 0.00\ ;;\ @"/>
    <numFmt numFmtId="170" formatCode="0.0%"/>
    <numFmt numFmtId="171" formatCode="_(* #,##0.0_);_(* \(#,##0.0\);_(* &quot;-&quot;??_);_(@_)"/>
    <numFmt numFmtId="172" formatCode="_(* #,##0_);_(* \(#,##0\);_(* &quot;-&quot;??_);_(@_)"/>
    <numFmt numFmtId="173" formatCode="#,##0.0"/>
    <numFmt numFmtId="174" formatCode="0.0_);\(0.0\)"/>
    <numFmt numFmtId="175" formatCode="&quot;True&quot;;&quot;True&quot;;&quot;False&quot;"/>
    <numFmt numFmtId="176" formatCode="_(* #,##0.0000_);_(* \(#,##0.0000\);_(* &quot;-&quot;??_);_(@_)"/>
    <numFmt numFmtId="177" formatCode="0.0_)"/>
    <numFmt numFmtId="178" formatCode="_(* #,##0.00_);_(* \(#,##0.00\);_(* \-??_);_(@_)"/>
    <numFmt numFmtId="179" formatCode="0_);[Red]\(0\)"/>
    <numFmt numFmtId="180" formatCode="_(* #,##0_);_(* \(#,##0\);_(* \-??_);_(@_)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Preeti"/>
    </font>
    <font>
      <sz val="11"/>
      <color theme="1"/>
      <name val="Preeti"/>
    </font>
    <font>
      <b/>
      <sz val="12"/>
      <name val="Preeti"/>
    </font>
    <font>
      <sz val="12"/>
      <name val="Preeti"/>
    </font>
    <font>
      <b/>
      <sz val="10"/>
      <name val="Fontasy Himali"/>
      <family val="5"/>
    </font>
    <font>
      <sz val="10"/>
      <name val="Fontasy Himali"/>
      <family val="5"/>
    </font>
    <font>
      <i/>
      <sz val="12"/>
      <name val="Preeti"/>
    </font>
    <font>
      <sz val="10"/>
      <name val="Preeti"/>
    </font>
    <font>
      <sz val="14"/>
      <name val="Preeti"/>
    </font>
    <font>
      <sz val="10"/>
      <color theme="1"/>
      <name val="Fontasy Himali"/>
      <family val="5"/>
    </font>
    <font>
      <b/>
      <sz val="14"/>
      <color theme="1"/>
      <name val="Preeti"/>
    </font>
    <font>
      <sz val="11"/>
      <name val="Preeti"/>
    </font>
    <font>
      <b/>
      <sz val="11"/>
      <name val="Preeti"/>
    </font>
    <font>
      <b/>
      <i/>
      <sz val="12"/>
      <name val="Preeti"/>
    </font>
    <font>
      <sz val="11"/>
      <name val="Arial"/>
      <family val="2"/>
    </font>
    <font>
      <b/>
      <sz val="14"/>
      <name val="Times New Roman"/>
      <family val="1"/>
    </font>
    <font>
      <sz val="9"/>
      <name val="Fontasy Himali"/>
      <family val="5"/>
    </font>
    <font>
      <sz val="10"/>
      <name val="Times New Roman"/>
      <family val="1"/>
    </font>
    <font>
      <sz val="14"/>
      <color theme="1"/>
      <name val="Preeti"/>
    </font>
    <font>
      <sz val="12"/>
      <color theme="1"/>
      <name val="Preeti"/>
    </font>
    <font>
      <b/>
      <sz val="13"/>
      <name val="Preeti"/>
    </font>
    <font>
      <u/>
      <sz val="10"/>
      <color indexed="12"/>
      <name val="Arial"/>
      <family val="2"/>
    </font>
    <font>
      <sz val="11"/>
      <color theme="1"/>
      <name val="Fontasy Himali"/>
      <family val="5"/>
    </font>
    <font>
      <sz val="11"/>
      <color theme="1"/>
      <name val="Arial"/>
      <family val="2"/>
    </font>
    <font>
      <sz val="10"/>
      <name val="Arial"/>
      <family val="2"/>
    </font>
    <font>
      <b/>
      <sz val="14"/>
      <color rgb="FF0070C0"/>
      <name val="Preeti"/>
    </font>
    <font>
      <b/>
      <sz val="13"/>
      <color rgb="FF0070C0"/>
      <name val="Preeti"/>
    </font>
    <font>
      <sz val="11"/>
      <name val="Fontasy Himali"/>
      <family val="5"/>
    </font>
    <font>
      <sz val="11"/>
      <color theme="1"/>
      <name val="Times"/>
      <family val="1"/>
    </font>
    <font>
      <sz val="22"/>
      <name val="Arial"/>
      <family val="2"/>
    </font>
    <font>
      <sz val="24"/>
      <name val="Arial"/>
      <family val="2"/>
    </font>
    <font>
      <sz val="12"/>
      <name val="Arial"/>
      <family val="2"/>
    </font>
    <font>
      <sz val="12"/>
      <name val="Century"/>
      <family val="1"/>
    </font>
    <font>
      <i/>
      <sz val="10"/>
      <name val="Preeti"/>
    </font>
    <font>
      <b/>
      <sz val="11"/>
      <name val="Fontasy Himali"/>
      <family val="5"/>
    </font>
    <font>
      <sz val="12"/>
      <color theme="1"/>
      <name val="Calibri"/>
      <family val="2"/>
      <scheme val="minor"/>
    </font>
    <font>
      <u/>
      <sz val="12.65"/>
      <color theme="10"/>
      <name val="Calibri"/>
      <family val="2"/>
    </font>
    <font>
      <sz val="13"/>
      <name val="Preeti"/>
    </font>
    <font>
      <i/>
      <sz val="13"/>
      <name val="Preeti"/>
    </font>
    <font>
      <b/>
      <i/>
      <sz val="13"/>
      <name val="Preeti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8"/>
      <name val="Preeti"/>
    </font>
    <font>
      <b/>
      <sz val="16"/>
      <name val="Preeti"/>
    </font>
    <font>
      <sz val="13"/>
      <name val="Century"/>
      <family val="1"/>
    </font>
    <font>
      <sz val="14"/>
      <name val="Century"/>
      <family val="1"/>
    </font>
    <font>
      <b/>
      <sz val="11"/>
      <color theme="1"/>
      <name val="Fontasy Himali"/>
      <family val="5"/>
    </font>
    <font>
      <sz val="10"/>
      <color theme="1"/>
      <name val="Calibri"/>
      <family val="2"/>
      <scheme val="minor"/>
    </font>
    <font>
      <sz val="10"/>
      <color theme="1"/>
      <name val="Preeti"/>
    </font>
    <font>
      <sz val="10"/>
      <name val="Arial"/>
      <family val="2"/>
    </font>
    <font>
      <sz val="12"/>
      <name val="Helv"/>
      <family val="2"/>
    </font>
    <font>
      <b/>
      <sz val="14"/>
      <name val="Fontasy Himali"/>
      <family val="5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name val="Times"/>
      <family val="1"/>
    </font>
    <font>
      <b/>
      <sz val="12"/>
      <color theme="1"/>
      <name val="Preeti"/>
    </font>
    <font>
      <b/>
      <sz val="10"/>
      <name val="Preeti"/>
    </font>
    <font>
      <b/>
      <sz val="10"/>
      <color theme="1"/>
      <name val="Preeti"/>
    </font>
    <font>
      <b/>
      <sz val="10"/>
      <color theme="1"/>
      <name val="Fontasy Himali"/>
      <family val="5"/>
    </font>
    <font>
      <sz val="12"/>
      <color theme="1"/>
      <name val="Fontasy Himali"/>
      <family val="5"/>
    </font>
    <font>
      <sz val="13"/>
      <name val="Times New Roman"/>
      <family val="1"/>
    </font>
    <font>
      <b/>
      <sz val="9"/>
      <name val="Fontasy Himali"/>
      <family val="5"/>
    </font>
    <font>
      <sz val="9"/>
      <color theme="1"/>
      <name val="Fontasy Himali"/>
      <family val="5"/>
    </font>
    <font>
      <b/>
      <sz val="11"/>
      <color theme="1"/>
      <name val="Preeti"/>
    </font>
    <font>
      <sz val="10"/>
      <color rgb="FFFF0000"/>
      <name val="Fontasy Himali"/>
      <family val="5"/>
    </font>
    <font>
      <sz val="11"/>
      <name val="Times New Roman"/>
      <family val="1"/>
    </font>
    <font>
      <vertAlign val="superscript"/>
      <sz val="12"/>
      <name val="Times New Roman"/>
      <family val="1"/>
    </font>
    <font>
      <sz val="11"/>
      <name val="Calibri"/>
      <family val="2"/>
      <scheme val="minor"/>
    </font>
    <font>
      <sz val="13"/>
      <color theme="1"/>
      <name val="Preeti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4"/>
      <color theme="1"/>
      <name val="Kalimati"/>
      <charset val="1"/>
    </font>
    <font>
      <sz val="9.5"/>
      <color theme="1"/>
      <name val="Fontasy Himali"/>
      <family val="5"/>
    </font>
    <font>
      <i/>
      <sz val="10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Fontasy Himali"/>
      <family val="5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Helv"/>
      <charset val="134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Fontasy Himali"/>
      <family val="5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2"/>
      <name val="Helv"/>
    </font>
    <font>
      <sz val="14"/>
      <name val="AngsanaUPC"/>
      <family val="1"/>
    </font>
    <font>
      <sz val="10"/>
      <color indexed="8"/>
      <name val="Times New Roman"/>
      <family val="2"/>
    </font>
    <font>
      <sz val="12"/>
      <name val="Univers (WN)"/>
      <family val="2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571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28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/>
    <xf numFmtId="0" fontId="1" fillId="0" borderId="0"/>
    <xf numFmtId="0" fontId="3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43" fontId="54" fillId="0" borderId="0" applyFont="0" applyFill="0" applyBorder="0" applyAlignment="0" applyProtection="0"/>
    <xf numFmtId="0" fontId="53" fillId="0" borderId="0"/>
    <xf numFmtId="0" fontId="5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80" fillId="0" borderId="0" applyNumberFormat="0" applyFill="0" applyBorder="0" applyAlignment="0" applyProtection="0"/>
    <xf numFmtId="0" fontId="81" fillId="0" borderId="13" applyNumberFormat="0" applyFill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3" fillId="0" borderId="0" applyNumberFormat="0" applyFill="0" applyBorder="0" applyAlignment="0" applyProtection="0"/>
    <xf numFmtId="0" fontId="84" fillId="7" borderId="0" applyNumberFormat="0" applyBorder="0" applyAlignment="0" applyProtection="0"/>
    <xf numFmtId="0" fontId="85" fillId="8" borderId="0" applyNumberFormat="0" applyBorder="0" applyAlignment="0" applyProtection="0"/>
    <xf numFmtId="0" fontId="86" fillId="10" borderId="16" applyNumberFormat="0" applyAlignment="0" applyProtection="0"/>
    <xf numFmtId="0" fontId="87" fillId="11" borderId="17" applyNumberFormat="0" applyAlignment="0" applyProtection="0"/>
    <xf numFmtId="0" fontId="88" fillId="11" borderId="16" applyNumberFormat="0" applyAlignment="0" applyProtection="0"/>
    <xf numFmtId="0" fontId="89" fillId="0" borderId="18" applyNumberFormat="0" applyFill="0" applyAlignment="0" applyProtection="0"/>
    <xf numFmtId="0" fontId="90" fillId="12" borderId="19" applyNumberFormat="0" applyAlignment="0" applyProtection="0"/>
    <xf numFmtId="0" fontId="56" fillId="0" borderId="0" applyNumberFormat="0" applyFill="0" applyBorder="0" applyAlignment="0" applyProtection="0"/>
    <xf numFmtId="0" fontId="1" fillId="13" borderId="20" applyNumberFormat="0" applyFont="0" applyAlignment="0" applyProtection="0"/>
    <xf numFmtId="0" fontId="91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9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9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9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9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9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9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93" fillId="0" borderId="0"/>
    <xf numFmtId="0" fontId="9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9" borderId="0" applyNumberFormat="0" applyBorder="0" applyAlignment="0" applyProtection="0"/>
    <xf numFmtId="0" fontId="92" fillId="17" borderId="0" applyNumberFormat="0" applyBorder="0" applyAlignment="0" applyProtection="0"/>
    <xf numFmtId="0" fontId="92" fillId="21" borderId="0" applyNumberFormat="0" applyBorder="0" applyAlignment="0" applyProtection="0"/>
    <xf numFmtId="0" fontId="92" fillId="25" borderId="0" applyNumberFormat="0" applyBorder="0" applyAlignment="0" applyProtection="0"/>
    <xf numFmtId="0" fontId="92" fillId="29" borderId="0" applyNumberFormat="0" applyBorder="0" applyAlignment="0" applyProtection="0"/>
    <xf numFmtId="0" fontId="92" fillId="33" borderId="0" applyNumberFormat="0" applyBorder="0" applyAlignment="0" applyProtection="0"/>
    <xf numFmtId="0" fontId="92" fillId="37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7" fillId="0" borderId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5" fontId="98" fillId="0" borderId="0"/>
    <xf numFmtId="0" fontId="21" fillId="0" borderId="0"/>
    <xf numFmtId="0" fontId="98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 applyAlignment="0"/>
    <xf numFmtId="0" fontId="39" fillId="0" borderId="0"/>
    <xf numFmtId="0" fontId="27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93" fillId="0" borderId="0"/>
    <xf numFmtId="0" fontId="99" fillId="0" borderId="0"/>
    <xf numFmtId="0" fontId="10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0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08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ill="0" applyBorder="0" applyAlignment="0" applyProtection="0"/>
    <xf numFmtId="164" fontId="3" fillId="0" borderId="0" applyFont="0" applyFill="0" applyBorder="0" applyAlignment="0" applyProtection="0"/>
    <xf numFmtId="179" fontId="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5" fillId="0" borderId="0" applyNumberFormat="0" applyFill="0" applyBorder="0" applyAlignment="0" applyProtection="0"/>
    <xf numFmtId="180" fontId="111" fillId="0" borderId="0"/>
    <xf numFmtId="180" fontId="111" fillId="0" borderId="0"/>
    <xf numFmtId="180" fontId="111" fillId="0" borderId="0"/>
    <xf numFmtId="180" fontId="111" fillId="0" borderId="0"/>
    <xf numFmtId="180" fontId="111" fillId="0" borderId="0"/>
    <xf numFmtId="0" fontId="1" fillId="0" borderId="0"/>
    <xf numFmtId="0" fontId="1" fillId="0" borderId="0"/>
    <xf numFmtId="0" fontId="1" fillId="0" borderId="0"/>
    <xf numFmtId="0" fontId="3" fillId="0" borderId="0" applyAlignment="0"/>
    <xf numFmtId="0" fontId="3" fillId="0" borderId="0" applyAlignment="0"/>
    <xf numFmtId="0" fontId="57" fillId="0" borderId="0"/>
    <xf numFmtId="0" fontId="109" fillId="0" borderId="0"/>
    <xf numFmtId="0" fontId="96" fillId="0" borderId="0"/>
    <xf numFmtId="0" fontId="1" fillId="0" borderId="0"/>
    <xf numFmtId="0" fontId="96" fillId="0" borderId="0"/>
    <xf numFmtId="180" fontId="111" fillId="0" borderId="0"/>
    <xf numFmtId="180" fontId="111" fillId="0" borderId="0"/>
    <xf numFmtId="180" fontId="11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177" fontId="10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96" fillId="0" borderId="0"/>
    <xf numFmtId="177" fontId="107" fillId="0" borderId="0"/>
    <xf numFmtId="177" fontId="107" fillId="0" borderId="0"/>
    <xf numFmtId="177" fontId="107" fillId="0" borderId="0"/>
    <xf numFmtId="177" fontId="107" fillId="0" borderId="0"/>
    <xf numFmtId="177" fontId="107" fillId="0" borderId="0"/>
    <xf numFmtId="177" fontId="107" fillId="0" borderId="0"/>
    <xf numFmtId="0" fontId="3" fillId="0" borderId="0"/>
    <xf numFmtId="180" fontId="111" fillId="0" borderId="0"/>
    <xf numFmtId="0" fontId="108" fillId="0" borderId="0" applyFont="0" applyFill="0" applyBorder="0" applyAlignment="0" applyProtection="0"/>
    <xf numFmtId="0" fontId="3" fillId="0" borderId="0" applyAlignment="0"/>
    <xf numFmtId="0" fontId="3" fillId="0" borderId="0" applyAlignment="0"/>
    <xf numFmtId="180" fontId="111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674">
    <xf numFmtId="0" fontId="0" fillId="0" borderId="0" xfId="0"/>
    <xf numFmtId="0" fontId="4" fillId="0" borderId="0" xfId="1" applyFont="1"/>
    <xf numFmtId="0" fontId="5" fillId="0" borderId="0" xfId="0" applyFont="1" applyAlignment="1">
      <alignment horizontal="right"/>
    </xf>
    <xf numFmtId="0" fontId="7" fillId="3" borderId="1" xfId="1" applyFont="1" applyFill="1" applyBorder="1" applyAlignment="1">
      <alignment horizontal="center" vertical="center"/>
    </xf>
    <xf numFmtId="0" fontId="5" fillId="0" borderId="0" xfId="0" applyFont="1"/>
    <xf numFmtId="165" fontId="8" fillId="4" borderId="1" xfId="1" applyNumberFormat="1" applyFont="1" applyFill="1" applyBorder="1"/>
    <xf numFmtId="166" fontId="8" fillId="0" borderId="1" xfId="1" applyNumberFormat="1" applyFont="1" applyBorder="1" applyAlignment="1">
      <alignment horizontal="right" vertical="center"/>
    </xf>
    <xf numFmtId="0" fontId="11" fillId="0" borderId="0" xfId="1" quotePrefix="1" applyFont="1" applyAlignment="1">
      <alignment horizontal="right"/>
    </xf>
    <xf numFmtId="165" fontId="15" fillId="0" borderId="1" xfId="1" applyNumberFormat="1" applyFont="1" applyBorder="1" applyAlignment="1">
      <alignment horizontal="center"/>
    </xf>
    <xf numFmtId="165" fontId="9" fillId="0" borderId="1" xfId="1" applyNumberFormat="1" applyFont="1" applyBorder="1" applyAlignment="1" applyProtection="1">
      <alignment horizontal="right"/>
      <protection locked="0"/>
    </xf>
    <xf numFmtId="166" fontId="9" fillId="0" borderId="1" xfId="1" applyNumberFormat="1" applyFont="1" applyBorder="1" applyAlignment="1">
      <alignment horizontal="right"/>
    </xf>
    <xf numFmtId="165" fontId="16" fillId="0" borderId="1" xfId="1" applyNumberFormat="1" applyFont="1" applyBorder="1" applyAlignment="1" applyProtection="1">
      <alignment horizontal="center"/>
      <protection locked="0"/>
    </xf>
    <xf numFmtId="165" fontId="8" fillId="0" borderId="1" xfId="1" applyNumberFormat="1" applyFont="1" applyBorder="1" applyAlignment="1" applyProtection="1">
      <alignment horizontal="right"/>
      <protection locked="0"/>
    </xf>
    <xf numFmtId="165" fontId="16" fillId="0" borderId="1" xfId="1" applyNumberFormat="1" applyFont="1" applyBorder="1" applyAlignment="1">
      <alignment horizontal="center"/>
    </xf>
    <xf numFmtId="167" fontId="7" fillId="0" borderId="1" xfId="1" applyNumberFormat="1" applyFont="1" applyBorder="1" applyAlignment="1">
      <alignment vertical="center"/>
    </xf>
    <xf numFmtId="168" fontId="0" fillId="0" borderId="0" xfId="0" applyNumberFormat="1"/>
    <xf numFmtId="2" fontId="4" fillId="0" borderId="0" xfId="1" applyNumberFormat="1" applyFont="1"/>
    <xf numFmtId="168" fontId="13" fillId="0" borderId="1" xfId="0" applyNumberFormat="1" applyFont="1" applyBorder="1"/>
    <xf numFmtId="0" fontId="2" fillId="0" borderId="0" xfId="0" applyFont="1"/>
    <xf numFmtId="0" fontId="6" fillId="0" borderId="1" xfId="1" applyFont="1" applyBorder="1"/>
    <xf numFmtId="167" fontId="9" fillId="0" borderId="1" xfId="1" applyNumberFormat="1" applyFont="1" applyBorder="1"/>
    <xf numFmtId="167" fontId="20" fillId="0" borderId="1" xfId="1" applyNumberFormat="1" applyFont="1" applyBorder="1" applyAlignment="1" applyProtection="1">
      <alignment horizontal="right"/>
      <protection locked="0"/>
    </xf>
    <xf numFmtId="0" fontId="22" fillId="0" borderId="0" xfId="0" applyFont="1"/>
    <xf numFmtId="2" fontId="9" fillId="0" borderId="1" xfId="2" applyNumberFormat="1" applyFont="1" applyBorder="1" applyAlignment="1" applyProtection="1">
      <alignment horizontal="right" wrapText="1"/>
      <protection locked="0"/>
    </xf>
    <xf numFmtId="2" fontId="26" fillId="0" borderId="1" xfId="0" applyNumberFormat="1" applyFont="1" applyBorder="1"/>
    <xf numFmtId="165" fontId="9" fillId="0" borderId="1" xfId="1" applyNumberFormat="1" applyFont="1" applyFill="1" applyBorder="1" applyAlignment="1" applyProtection="1">
      <alignment horizontal="right"/>
      <protection locked="0"/>
    </xf>
    <xf numFmtId="166" fontId="9" fillId="0" borderId="1" xfId="1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0" fontId="0" fillId="0" borderId="0" xfId="0" applyFill="1"/>
    <xf numFmtId="0" fontId="4" fillId="0" borderId="0" xfId="1" applyFont="1" applyFill="1" applyAlignment="1">
      <alignment horizontal="centerContinuous"/>
    </xf>
    <xf numFmtId="165" fontId="8" fillId="0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8" fontId="0" fillId="0" borderId="0" xfId="0" applyNumberFormat="1" applyFill="1"/>
    <xf numFmtId="0" fontId="3" fillId="0" borderId="0" xfId="1" applyFill="1"/>
    <xf numFmtId="0" fontId="2" fillId="0" borderId="0" xfId="0" applyFont="1" applyFill="1"/>
    <xf numFmtId="165" fontId="6" fillId="0" borderId="1" xfId="1" applyNumberFormat="1" applyFont="1" applyBorder="1" applyAlignment="1">
      <alignment vertical="top" wrapText="1"/>
    </xf>
    <xf numFmtId="165" fontId="6" fillId="0" borderId="1" xfId="1" applyNumberFormat="1" applyFont="1" applyBorder="1" applyAlignment="1" applyProtection="1">
      <alignment vertical="top" wrapText="1"/>
      <protection locked="0"/>
    </xf>
    <xf numFmtId="165" fontId="7" fillId="0" borderId="1" xfId="1" applyNumberFormat="1" applyFont="1" applyBorder="1" applyAlignment="1">
      <alignment horizontal="left" vertical="top" wrapText="1" indent="2"/>
    </xf>
    <xf numFmtId="165" fontId="17" fillId="0" borderId="1" xfId="1" applyNumberFormat="1" applyFont="1" applyBorder="1" applyAlignment="1">
      <alignment vertical="top" wrapText="1"/>
    </xf>
    <xf numFmtId="165" fontId="7" fillId="0" borderId="1" xfId="1" applyNumberFormat="1" applyFont="1" applyBorder="1" applyAlignment="1">
      <alignment vertical="top" wrapText="1"/>
    </xf>
    <xf numFmtId="165" fontId="7" fillId="0" borderId="1" xfId="1" applyNumberFormat="1" applyFont="1" applyBorder="1"/>
    <xf numFmtId="165" fontId="6" fillId="0" borderId="1" xfId="1" applyNumberFormat="1" applyFont="1" applyBorder="1"/>
    <xf numFmtId="167" fontId="7" fillId="3" borderId="1" xfId="1" applyNumberFormat="1" applyFont="1" applyFill="1" applyBorder="1" applyAlignment="1">
      <alignment vertical="center" wrapText="1"/>
    </xf>
    <xf numFmtId="167" fontId="7" fillId="0" borderId="1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30" fillId="0" borderId="0" xfId="13" applyFont="1" applyAlignment="1">
      <alignment horizontal="center" vertical="top"/>
    </xf>
    <xf numFmtId="0" fontId="31" fillId="0" borderId="0" xfId="13" applyFont="1" applyAlignment="1">
      <alignment horizontal="center" vertical="center"/>
    </xf>
    <xf numFmtId="0" fontId="31" fillId="0" borderId="0" xfId="13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12" fillId="0" borderId="0" xfId="13" applyFont="1" applyAlignment="1">
      <alignment vertical="center"/>
    </xf>
    <xf numFmtId="0" fontId="12" fillId="0" borderId="0" xfId="13" applyFont="1" applyAlignment="1">
      <alignment vertical="center" wrapText="1"/>
    </xf>
    <xf numFmtId="0" fontId="3" fillId="0" borderId="0" xfId="4" applyFill="1"/>
    <xf numFmtId="0" fontId="15" fillId="0" borderId="1" xfId="4" applyFont="1" applyFill="1" applyBorder="1" applyAlignment="1">
      <alignment horizontal="center"/>
    </xf>
    <xf numFmtId="0" fontId="37" fillId="0" borderId="0" xfId="4" applyFont="1" applyFill="1" applyAlignment="1">
      <alignment vertical="center"/>
    </xf>
    <xf numFmtId="0" fontId="7" fillId="0" borderId="1" xfId="1" applyFont="1" applyBorder="1"/>
    <xf numFmtId="0" fontId="7" fillId="2" borderId="1" xfId="1" applyFont="1" applyFill="1" applyBorder="1" applyAlignment="1">
      <alignment horizontal="center" vertical="center" wrapText="1"/>
    </xf>
    <xf numFmtId="0" fontId="23" fillId="0" borderId="0" xfId="0" applyFont="1"/>
    <xf numFmtId="2" fontId="0" fillId="0" borderId="0" xfId="0" applyNumberFormat="1"/>
    <xf numFmtId="0" fontId="0" fillId="0" borderId="0" xfId="0" applyFill="1" applyBorder="1"/>
    <xf numFmtId="2" fontId="13" fillId="0" borderId="1" xfId="0" applyNumberFormat="1" applyFont="1" applyFill="1" applyBorder="1"/>
    <xf numFmtId="167" fontId="20" fillId="0" borderId="1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Alignment="1">
      <alignment horizontal="center"/>
    </xf>
    <xf numFmtId="165" fontId="9" fillId="0" borderId="1" xfId="1" applyNumberFormat="1" applyFont="1" applyFill="1" applyBorder="1" applyProtection="1">
      <protection locked="0"/>
    </xf>
    <xf numFmtId="165" fontId="8" fillId="0" borderId="1" xfId="1" applyNumberFormat="1" applyFont="1" applyFill="1" applyBorder="1" applyAlignment="1">
      <alignment vertical="center"/>
    </xf>
    <xf numFmtId="165" fontId="9" fillId="0" borderId="3" xfId="1" applyNumberFormat="1" applyFont="1" applyFill="1" applyBorder="1" applyAlignment="1" applyProtection="1">
      <alignment horizontal="right"/>
      <protection locked="0"/>
    </xf>
    <xf numFmtId="0" fontId="33" fillId="0" borderId="0" xfId="0" applyFont="1" applyFill="1"/>
    <xf numFmtId="0" fontId="34" fillId="0" borderId="0" xfId="0" applyFont="1" applyFill="1"/>
    <xf numFmtId="0" fontId="4" fillId="0" borderId="0" xfId="0" applyFont="1" applyFill="1" applyBorder="1" applyAlignment="1">
      <alignment horizontal="center"/>
    </xf>
    <xf numFmtId="0" fontId="35" fillId="0" borderId="0" xfId="0" applyFont="1" applyFill="1"/>
    <xf numFmtId="0" fontId="4" fillId="0" borderId="0" xfId="4" applyFont="1" applyFill="1" applyBorder="1" applyAlignment="1">
      <alignment horizontal="center"/>
    </xf>
    <xf numFmtId="0" fontId="3" fillId="0" borderId="1" xfId="4" applyFill="1" applyBorder="1"/>
    <xf numFmtId="0" fontId="3" fillId="0" borderId="0" xfId="4" applyFill="1" applyBorder="1"/>
    <xf numFmtId="166" fontId="9" fillId="0" borderId="0" xfId="1" applyNumberFormat="1" applyFont="1" applyFill="1" applyBorder="1" applyAlignment="1">
      <alignment horizontal="right"/>
    </xf>
    <xf numFmtId="0" fontId="0" fillId="3" borderId="0" xfId="0" applyFill="1"/>
    <xf numFmtId="165" fontId="7" fillId="0" borderId="1" xfId="1" applyNumberFormat="1" applyFont="1" applyFill="1" applyBorder="1"/>
    <xf numFmtId="165" fontId="6" fillId="0" borderId="1" xfId="1" applyNumberFormat="1" applyFont="1" applyFill="1" applyBorder="1"/>
    <xf numFmtId="165" fontId="7" fillId="0" borderId="3" xfId="1" applyNumberFormat="1" applyFont="1" applyFill="1" applyBorder="1"/>
    <xf numFmtId="165" fontId="7" fillId="0" borderId="5" xfId="1" applyNumberFormat="1" applyFont="1" applyFill="1" applyBorder="1"/>
    <xf numFmtId="165" fontId="7" fillId="0" borderId="0" xfId="1" applyNumberFormat="1" applyFont="1" applyFill="1"/>
    <xf numFmtId="0" fontId="7" fillId="5" borderId="1" xfId="1" applyFont="1" applyFill="1" applyBorder="1" applyAlignment="1">
      <alignment horizontal="center" vertical="center"/>
    </xf>
    <xf numFmtId="165" fontId="38" fillId="0" borderId="1" xfId="1" applyNumberFormat="1" applyFont="1" applyFill="1" applyBorder="1"/>
    <xf numFmtId="166" fontId="38" fillId="0" borderId="1" xfId="1" applyNumberFormat="1" applyFont="1" applyFill="1" applyBorder="1" applyAlignment="1">
      <alignment horizontal="right" vertical="center"/>
    </xf>
    <xf numFmtId="165" fontId="31" fillId="0" borderId="1" xfId="1" applyNumberFormat="1" applyFont="1" applyFill="1" applyBorder="1" applyProtection="1">
      <protection locked="0"/>
    </xf>
    <xf numFmtId="166" fontId="31" fillId="0" borderId="1" xfId="1" applyNumberFormat="1" applyFont="1" applyFill="1" applyBorder="1" applyAlignment="1">
      <alignment horizontal="right" vertical="center"/>
    </xf>
    <xf numFmtId="165" fontId="26" fillId="0" borderId="1" xfId="1" applyNumberFormat="1" applyFont="1" applyFill="1" applyBorder="1" applyProtection="1">
      <protection locked="0"/>
    </xf>
    <xf numFmtId="165" fontId="38" fillId="0" borderId="1" xfId="1" applyNumberFormat="1" applyFont="1" applyFill="1" applyBorder="1" applyAlignment="1">
      <alignment vertical="center"/>
    </xf>
    <xf numFmtId="165" fontId="38" fillId="0" borderId="1" xfId="1" applyNumberFormat="1" applyFont="1" applyFill="1" applyBorder="1" applyProtection="1">
      <protection locked="0"/>
    </xf>
    <xf numFmtId="165" fontId="31" fillId="0" borderId="1" xfId="1" applyNumberFormat="1" applyFont="1" applyFill="1" applyBorder="1" applyAlignment="1" applyProtection="1">
      <alignment vertical="center"/>
      <protection locked="0"/>
    </xf>
    <xf numFmtId="165" fontId="18" fillId="0" borderId="1" xfId="1" applyNumberFormat="1" applyFont="1" applyFill="1" applyBorder="1" applyAlignment="1" applyProtection="1">
      <alignment vertical="center"/>
      <protection locked="0"/>
    </xf>
    <xf numFmtId="165" fontId="18" fillId="0" borderId="1" xfId="1" applyNumberFormat="1" applyFont="1" applyFill="1" applyBorder="1" applyProtection="1">
      <protection locked="0"/>
    </xf>
    <xf numFmtId="165" fontId="31" fillId="0" borderId="1" xfId="1" applyNumberFormat="1" applyFont="1" applyFill="1" applyBorder="1" applyAlignment="1" applyProtection="1">
      <alignment horizontal="right" vertical="center"/>
      <protection locked="0"/>
    </xf>
    <xf numFmtId="165" fontId="31" fillId="0" borderId="1" xfId="1" applyNumberFormat="1" applyFont="1" applyFill="1" applyBorder="1" applyAlignment="1" applyProtection="1">
      <alignment horizontal="right"/>
      <protection locked="0"/>
    </xf>
    <xf numFmtId="165" fontId="38" fillId="0" borderId="3" xfId="1" applyNumberFormat="1" applyFont="1" applyFill="1" applyBorder="1" applyAlignment="1" applyProtection="1">
      <alignment horizontal="right"/>
      <protection locked="0"/>
    </xf>
    <xf numFmtId="165" fontId="31" fillId="0" borderId="3" xfId="1" applyNumberFormat="1" applyFont="1" applyFill="1" applyBorder="1" applyAlignment="1" applyProtection="1">
      <alignment horizontal="right" vertical="center"/>
      <protection locked="0"/>
    </xf>
    <xf numFmtId="165" fontId="31" fillId="0" borderId="3" xfId="1" applyNumberFormat="1" applyFont="1" applyFill="1" applyBorder="1" applyAlignment="1" applyProtection="1">
      <alignment horizontal="right"/>
      <protection locked="0"/>
    </xf>
    <xf numFmtId="0" fontId="41" fillId="3" borderId="1" xfId="1" applyFont="1" applyFill="1" applyBorder="1" applyAlignment="1">
      <alignment horizontal="center" vertical="center"/>
    </xf>
    <xf numFmtId="0" fontId="24" fillId="0" borderId="1" xfId="1" applyFont="1" applyFill="1" applyBorder="1"/>
    <xf numFmtId="0" fontId="41" fillId="0" borderId="1" xfId="1" applyFont="1" applyFill="1" applyBorder="1"/>
    <xf numFmtId="0" fontId="42" fillId="0" borderId="1" xfId="1" applyFont="1" applyFill="1" applyBorder="1"/>
    <xf numFmtId="0" fontId="24" fillId="0" borderId="3" xfId="1" applyFont="1" applyFill="1" applyBorder="1"/>
    <xf numFmtId="0" fontId="41" fillId="0" borderId="5" xfId="1" applyFont="1" applyFill="1" applyBorder="1"/>
    <xf numFmtId="0" fontId="41" fillId="0" borderId="0" xfId="1" applyFont="1" applyFill="1"/>
    <xf numFmtId="0" fontId="41" fillId="5" borderId="1" xfId="1" applyFont="1" applyFill="1" applyBorder="1" applyAlignment="1">
      <alignment horizontal="center" vertical="center"/>
    </xf>
    <xf numFmtId="0" fontId="41" fillId="0" borderId="6" xfId="1" applyFont="1" applyFill="1" applyBorder="1"/>
    <xf numFmtId="166" fontId="31" fillId="0" borderId="3" xfId="1" applyNumberFormat="1" applyFont="1" applyFill="1" applyBorder="1" applyProtection="1">
      <protection locked="0"/>
    </xf>
    <xf numFmtId="165" fontId="31" fillId="0" borderId="3" xfId="1" applyNumberFormat="1" applyFont="1" applyFill="1" applyBorder="1" applyProtection="1">
      <protection locked="0"/>
    </xf>
    <xf numFmtId="165" fontId="38" fillId="0" borderId="7" xfId="4" applyNumberFormat="1" applyFont="1" applyFill="1" applyBorder="1" applyAlignment="1" applyProtection="1"/>
    <xf numFmtId="166" fontId="38" fillId="0" borderId="3" xfId="1" applyNumberFormat="1" applyFont="1" applyFill="1" applyBorder="1" applyAlignment="1">
      <alignment horizontal="right" vertical="center"/>
    </xf>
    <xf numFmtId="0" fontId="26" fillId="0" borderId="1" xfId="0" applyFont="1" applyFill="1" applyBorder="1"/>
    <xf numFmtId="0" fontId="38" fillId="0" borderId="1" xfId="9" applyFont="1" applyFill="1" applyBorder="1" applyAlignment="1"/>
    <xf numFmtId="165" fontId="24" fillId="0" borderId="1" xfId="1" applyNumberFormat="1" applyFont="1" applyFill="1" applyBorder="1" applyAlignment="1">
      <alignment vertical="top" wrapText="1"/>
    </xf>
    <xf numFmtId="165" fontId="24" fillId="0" borderId="1" xfId="1" applyNumberFormat="1" applyFont="1" applyFill="1" applyBorder="1" applyAlignment="1" applyProtection="1">
      <alignment vertical="top" wrapText="1"/>
      <protection locked="0"/>
    </xf>
    <xf numFmtId="165" fontId="41" fillId="0" borderId="1" xfId="1" applyNumberFormat="1" applyFont="1" applyFill="1" applyBorder="1" applyAlignment="1">
      <alignment horizontal="left" vertical="top" wrapText="1" indent="2"/>
    </xf>
    <xf numFmtId="165" fontId="43" fillId="0" borderId="1" xfId="1" applyNumberFormat="1" applyFont="1" applyFill="1" applyBorder="1" applyAlignment="1">
      <alignment vertical="top" wrapText="1"/>
    </xf>
    <xf numFmtId="165" fontId="41" fillId="0" borderId="1" xfId="1" applyNumberFormat="1" applyFont="1" applyFill="1" applyBorder="1" applyAlignment="1">
      <alignment vertical="top" wrapText="1"/>
    </xf>
    <xf numFmtId="165" fontId="44" fillId="0" borderId="5" xfId="1" applyNumberFormat="1" applyFont="1" applyFill="1" applyBorder="1"/>
    <xf numFmtId="165" fontId="41" fillId="0" borderId="1" xfId="1" applyNumberFormat="1" applyFont="1" applyFill="1" applyBorder="1" applyAlignment="1">
      <alignment horizontal="center"/>
    </xf>
    <xf numFmtId="165" fontId="24" fillId="0" borderId="1" xfId="1" applyNumberFormat="1" applyFont="1" applyFill="1" applyBorder="1" applyAlignment="1" applyProtection="1">
      <alignment horizontal="center"/>
      <protection locked="0"/>
    </xf>
    <xf numFmtId="165" fontId="24" fillId="0" borderId="1" xfId="1" applyNumberFormat="1" applyFont="1" applyFill="1" applyBorder="1" applyAlignment="1">
      <alignment horizontal="center"/>
    </xf>
    <xf numFmtId="0" fontId="45" fillId="0" borderId="0" xfId="0" applyFont="1" applyFill="1"/>
    <xf numFmtId="165" fontId="31" fillId="0" borderId="1" xfId="1" applyNumberFormat="1" applyFont="1" applyFill="1" applyBorder="1" applyAlignment="1">
      <alignment horizontal="right"/>
    </xf>
    <xf numFmtId="165" fontId="38" fillId="0" borderId="1" xfId="1" applyNumberFormat="1" applyFont="1" applyFill="1" applyBorder="1" applyAlignment="1" applyProtection="1">
      <alignment horizontal="right"/>
      <protection locked="0"/>
    </xf>
    <xf numFmtId="166" fontId="38" fillId="0" borderId="1" xfId="1" applyNumberFormat="1" applyFont="1" applyFill="1" applyBorder="1" applyAlignment="1">
      <alignment horizontal="right"/>
    </xf>
    <xf numFmtId="165" fontId="38" fillId="0" borderId="1" xfId="1" applyNumberFormat="1" applyFont="1" applyFill="1" applyBorder="1" applyAlignment="1">
      <alignment horizontal="right" vertical="center"/>
    </xf>
    <xf numFmtId="166" fontId="31" fillId="0" borderId="1" xfId="1" applyNumberFormat="1" applyFont="1" applyFill="1" applyBorder="1" applyAlignment="1">
      <alignment horizontal="right"/>
    </xf>
    <xf numFmtId="165" fontId="38" fillId="0" borderId="1" xfId="1" applyNumberFormat="1" applyFont="1" applyFill="1" applyBorder="1" applyAlignment="1">
      <alignment horizontal="right"/>
    </xf>
    <xf numFmtId="0" fontId="22" fillId="0" borderId="0" xfId="0" applyFont="1" applyFill="1"/>
    <xf numFmtId="0" fontId="7" fillId="5" borderId="1" xfId="4" applyFon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center"/>
    </xf>
    <xf numFmtId="0" fontId="6" fillId="0" borderId="1" xfId="4" applyFont="1" applyFill="1" applyBorder="1" applyAlignment="1">
      <alignment vertical="top" wrapText="1"/>
    </xf>
    <xf numFmtId="0" fontId="7" fillId="0" borderId="1" xfId="4" applyFont="1" applyFill="1" applyBorder="1" applyAlignment="1">
      <alignment vertical="top" wrapText="1"/>
    </xf>
    <xf numFmtId="0" fontId="41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 vertical="center"/>
    </xf>
    <xf numFmtId="168" fontId="26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top" wrapText="1"/>
    </xf>
    <xf numFmtId="0" fontId="41" fillId="0" borderId="1" xfId="0" applyFont="1" applyFill="1" applyBorder="1" applyAlignment="1">
      <alignment vertical="top" wrapText="1"/>
    </xf>
    <xf numFmtId="167" fontId="24" fillId="3" borderId="1" xfId="1" applyNumberFormat="1" applyFont="1" applyFill="1" applyBorder="1" applyAlignment="1">
      <alignment vertical="center" wrapText="1"/>
    </xf>
    <xf numFmtId="167" fontId="24" fillId="0" borderId="1" xfId="1" applyNumberFormat="1" applyFont="1" applyBorder="1" applyAlignment="1">
      <alignment vertical="center"/>
    </xf>
    <xf numFmtId="167" fontId="24" fillId="0" borderId="3" xfId="1" applyNumberFormat="1" applyFont="1" applyBorder="1" applyAlignment="1">
      <alignment vertical="center"/>
    </xf>
    <xf numFmtId="167" fontId="24" fillId="0" borderId="3" xfId="1" applyNumberFormat="1" applyFont="1" applyBorder="1" applyAlignment="1">
      <alignment horizontal="center" vertical="center"/>
    </xf>
    <xf numFmtId="2" fontId="26" fillId="0" borderId="1" xfId="0" applyNumberFormat="1" applyFont="1" applyFill="1" applyBorder="1"/>
    <xf numFmtId="166" fontId="31" fillId="0" borderId="1" xfId="1" applyNumberFormat="1" applyFont="1" applyBorder="1"/>
    <xf numFmtId="2" fontId="50" fillId="0" borderId="3" xfId="0" applyNumberFormat="1" applyFont="1" applyBorder="1"/>
    <xf numFmtId="166" fontId="38" fillId="0" borderId="1" xfId="1" applyNumberFormat="1" applyFont="1" applyBorder="1"/>
    <xf numFmtId="2" fontId="26" fillId="0" borderId="0" xfId="0" applyNumberFormat="1" applyFont="1"/>
    <xf numFmtId="0" fontId="24" fillId="0" borderId="1" xfId="1" applyFont="1" applyBorder="1" applyAlignment="1">
      <alignment horizontal="left" vertical="center" wrapText="1"/>
    </xf>
    <xf numFmtId="0" fontId="41" fillId="3" borderId="1" xfId="1" applyFont="1" applyFill="1" applyBorder="1" applyAlignment="1">
      <alignment horizontal="center" vertical="center" wrapText="1"/>
    </xf>
    <xf numFmtId="0" fontId="26" fillId="0" borderId="0" xfId="0" applyFont="1" applyFill="1"/>
    <xf numFmtId="1" fontId="26" fillId="0" borderId="0" xfId="0" applyNumberFormat="1" applyFont="1" applyFill="1"/>
    <xf numFmtId="1" fontId="38" fillId="0" borderId="1" xfId="1" applyNumberFormat="1" applyFont="1" applyFill="1" applyBorder="1"/>
    <xf numFmtId="1" fontId="9" fillId="0" borderId="1" xfId="4" applyNumberFormat="1" applyFont="1" applyFill="1" applyBorder="1"/>
    <xf numFmtId="1" fontId="38" fillId="0" borderId="1" xfId="1" applyNumberFormat="1" applyFont="1" applyFill="1" applyBorder="1" applyAlignment="1">
      <alignment vertical="center"/>
    </xf>
    <xf numFmtId="1" fontId="38" fillId="0" borderId="1" xfId="1" applyNumberFormat="1" applyFont="1" applyFill="1" applyBorder="1" applyProtection="1">
      <protection locked="0"/>
    </xf>
    <xf numFmtId="165" fontId="9" fillId="0" borderId="1" xfId="0" applyNumberFormat="1" applyFont="1" applyFill="1" applyBorder="1"/>
    <xf numFmtId="1" fontId="38" fillId="0" borderId="1" xfId="1" applyNumberFormat="1" applyFont="1" applyFill="1" applyBorder="1" applyAlignment="1">
      <alignment horizontal="right" vertical="center"/>
    </xf>
    <xf numFmtId="165" fontId="31" fillId="0" borderId="7" xfId="4" applyNumberFormat="1" applyFont="1" applyFill="1" applyBorder="1" applyAlignment="1" applyProtection="1"/>
    <xf numFmtId="0" fontId="2" fillId="0" borderId="5" xfId="0" applyFont="1" applyFill="1" applyBorder="1"/>
    <xf numFmtId="0" fontId="24" fillId="5" borderId="1" xfId="1" applyFont="1" applyFill="1" applyBorder="1" applyAlignment="1">
      <alignment horizontal="center" vertical="center"/>
    </xf>
    <xf numFmtId="165" fontId="31" fillId="0" borderId="1" xfId="1" applyNumberFormat="1" applyFont="1" applyFill="1" applyBorder="1"/>
    <xf numFmtId="167" fontId="8" fillId="4" borderId="1" xfId="1" applyNumberFormat="1" applyFont="1" applyFill="1" applyBorder="1"/>
    <xf numFmtId="167" fontId="9" fillId="4" borderId="1" xfId="1" applyNumberFormat="1" applyFont="1" applyFill="1" applyBorder="1"/>
    <xf numFmtId="167" fontId="8" fillId="0" borderId="1" xfId="1" applyNumberFormat="1" applyFont="1" applyBorder="1" applyAlignment="1" applyProtection="1">
      <alignment horizontal="right"/>
      <protection locked="0"/>
    </xf>
    <xf numFmtId="167" fontId="9" fillId="0" borderId="1" xfId="1" applyNumberFormat="1" applyFont="1" applyBorder="1" applyAlignment="1" applyProtection="1">
      <alignment horizontal="right"/>
      <protection locked="0"/>
    </xf>
    <xf numFmtId="167" fontId="38" fillId="0" borderId="1" xfId="1" applyNumberFormat="1" applyFont="1" applyFill="1" applyBorder="1" applyAlignment="1">
      <alignment horizontal="right"/>
    </xf>
    <xf numFmtId="167" fontId="31" fillId="0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 applyAlignment="1">
      <alignment horizontal="right"/>
    </xf>
    <xf numFmtId="169" fontId="8" fillId="0" borderId="1" xfId="257" applyNumberFormat="1" applyFont="1" applyFill="1" applyBorder="1"/>
    <xf numFmtId="169" fontId="8" fillId="0" borderId="1" xfId="256" applyNumberFormat="1" applyFont="1" applyFill="1" applyBorder="1"/>
    <xf numFmtId="167" fontId="9" fillId="0" borderId="1" xfId="1" applyNumberFormat="1" applyFont="1" applyFill="1" applyBorder="1"/>
    <xf numFmtId="0" fontId="55" fillId="0" borderId="0" xfId="1" applyFont="1"/>
    <xf numFmtId="0" fontId="5" fillId="0" borderId="0" xfId="0" applyFont="1" applyFill="1"/>
    <xf numFmtId="0" fontId="6" fillId="5" borderId="1" xfId="4" applyFont="1" applyFill="1" applyBorder="1" applyAlignment="1">
      <alignment horizontal="center"/>
    </xf>
    <xf numFmtId="167" fontId="8" fillId="0" borderId="1" xfId="1" applyNumberFormat="1" applyFont="1" applyBorder="1"/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left"/>
    </xf>
    <xf numFmtId="0" fontId="57" fillId="0" borderId="1" xfId="1" applyFont="1" applyBorder="1"/>
    <xf numFmtId="0" fontId="7" fillId="0" borderId="1" xfId="1" applyFont="1" applyBorder="1" applyAlignment="1">
      <alignment vertical="center"/>
    </xf>
    <xf numFmtId="0" fontId="58" fillId="0" borderId="1" xfId="1" applyFont="1" applyBorder="1"/>
    <xf numFmtId="166" fontId="0" fillId="0" borderId="0" xfId="0" applyNumberFormat="1"/>
    <xf numFmtId="0" fontId="56" fillId="0" borderId="0" xfId="0" applyFont="1"/>
    <xf numFmtId="166" fontId="8" fillId="4" borderId="1" xfId="1" applyNumberFormat="1" applyFont="1" applyFill="1" applyBorder="1"/>
    <xf numFmtId="167" fontId="60" fillId="4" borderId="1" xfId="1" applyNumberFormat="1" applyFont="1" applyFill="1" applyBorder="1"/>
    <xf numFmtId="166" fontId="60" fillId="4" borderId="1" xfId="1" applyNumberFormat="1" applyFont="1" applyFill="1" applyBorder="1"/>
    <xf numFmtId="167" fontId="8" fillId="4" borderId="1" xfId="1" applyNumberFormat="1" applyFont="1" applyFill="1" applyBorder="1" applyAlignment="1">
      <alignment wrapText="1"/>
    </xf>
    <xf numFmtId="166" fontId="8" fillId="4" borderId="1" xfId="1" applyNumberFormat="1" applyFont="1" applyFill="1" applyBorder="1" applyAlignment="1">
      <alignment wrapText="1"/>
    </xf>
    <xf numFmtId="167" fontId="21" fillId="0" borderId="1" xfId="1" applyNumberFormat="1" applyFont="1" applyBorder="1"/>
    <xf numFmtId="167" fontId="0" fillId="0" borderId="0" xfId="0" applyNumberFormat="1" applyFill="1"/>
    <xf numFmtId="0" fontId="0" fillId="0" borderId="0" xfId="0" applyFill="1" applyAlignment="1">
      <alignment horizontal="left"/>
    </xf>
    <xf numFmtId="166" fontId="0" fillId="0" borderId="0" xfId="0" applyNumberForma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6" fontId="63" fillId="0" borderId="0" xfId="0" applyNumberFormat="1" applyFont="1" applyFill="1" applyAlignment="1">
      <alignment horizontal="center"/>
    </xf>
    <xf numFmtId="168" fontId="63" fillId="0" borderId="0" xfId="0" applyNumberFormat="1" applyFont="1" applyFill="1" applyAlignment="1">
      <alignment horizontal="center"/>
    </xf>
    <xf numFmtId="166" fontId="0" fillId="6" borderId="0" xfId="0" applyNumberFormat="1" applyFill="1"/>
    <xf numFmtId="2" fontId="13" fillId="0" borderId="0" xfId="0" applyNumberFormat="1" applyFont="1" applyFill="1"/>
    <xf numFmtId="167" fontId="41" fillId="2" borderId="1" xfId="1" quotePrefix="1" applyNumberFormat="1" applyFont="1" applyFill="1" applyBorder="1" applyAlignment="1">
      <alignment horizontal="left" vertical="center" wrapText="1"/>
    </xf>
    <xf numFmtId="167" fontId="6" fillId="0" borderId="1" xfId="1" applyNumberFormat="1" applyFont="1" applyBorder="1"/>
    <xf numFmtId="167" fontId="16" fillId="0" borderId="1" xfId="1" applyNumberFormat="1" applyFont="1" applyBorder="1"/>
    <xf numFmtId="167" fontId="8" fillId="0" borderId="1" xfId="1" applyNumberFormat="1" applyFont="1" applyBorder="1" applyProtection="1">
      <protection locked="0"/>
    </xf>
    <xf numFmtId="167" fontId="15" fillId="0" borderId="1" xfId="1" applyNumberFormat="1" applyFont="1" applyBorder="1"/>
    <xf numFmtId="167" fontId="7" fillId="0" borderId="1" xfId="1" applyNumberFormat="1" applyFont="1" applyBorder="1"/>
    <xf numFmtId="167" fontId="6" fillId="0" borderId="1" xfId="1" applyNumberFormat="1" applyFont="1" applyBorder="1" applyAlignment="1">
      <alignment vertical="top" wrapText="1"/>
    </xf>
    <xf numFmtId="167" fontId="16" fillId="0" borderId="1" xfId="1" applyNumberFormat="1" applyFont="1" applyBorder="1" applyAlignment="1">
      <alignment horizontal="left"/>
    </xf>
    <xf numFmtId="167" fontId="7" fillId="0" borderId="1" xfId="1" applyNumberFormat="1" applyFont="1" applyBorder="1" applyAlignment="1">
      <alignment vertical="top" wrapText="1"/>
    </xf>
    <xf numFmtId="167" fontId="15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vertical="center"/>
    </xf>
    <xf numFmtId="0" fontId="4" fillId="0" borderId="0" xfId="1" applyFont="1" applyFill="1" applyAlignment="1"/>
    <xf numFmtId="0" fontId="4" fillId="0" borderId="0" xfId="1" applyFont="1" applyFill="1" applyBorder="1" applyAlignment="1"/>
    <xf numFmtId="167" fontId="41" fillId="5" borderId="1" xfId="1" applyNumberFormat="1" applyFont="1" applyFill="1" applyBorder="1" applyAlignment="1">
      <alignment horizontal="center" vertical="center"/>
    </xf>
    <xf numFmtId="167" fontId="24" fillId="0" borderId="1" xfId="1" applyNumberFormat="1" applyFont="1" applyFill="1" applyBorder="1"/>
    <xf numFmtId="167" fontId="41" fillId="0" borderId="1" xfId="1" applyNumberFormat="1" applyFont="1" applyFill="1" applyBorder="1"/>
    <xf numFmtId="167" fontId="24" fillId="0" borderId="1" xfId="1" applyNumberFormat="1" applyFont="1" applyFill="1" applyBorder="1" applyAlignment="1">
      <alignment vertical="top" wrapText="1"/>
    </xf>
    <xf numFmtId="167" fontId="24" fillId="0" borderId="1" xfId="1" applyNumberFormat="1" applyFont="1" applyFill="1" applyBorder="1" applyAlignment="1">
      <alignment horizontal="left"/>
    </xf>
    <xf numFmtId="167" fontId="41" fillId="0" borderId="1" xfId="1" applyNumberFormat="1" applyFont="1" applyFill="1" applyBorder="1" applyAlignment="1">
      <alignment vertical="top" wrapText="1"/>
    </xf>
    <xf numFmtId="167" fontId="41" fillId="0" borderId="1" xfId="1" applyNumberFormat="1" applyFont="1" applyFill="1" applyBorder="1" applyAlignment="1">
      <alignment horizontal="left"/>
    </xf>
    <xf numFmtId="167" fontId="64" fillId="0" borderId="1" xfId="1" applyNumberFormat="1" applyFont="1" applyFill="1" applyBorder="1"/>
    <xf numFmtId="167" fontId="41" fillId="0" borderId="1" xfId="1" applyNumberFormat="1" applyFont="1" applyFill="1" applyBorder="1" applyAlignment="1">
      <alignment vertical="center"/>
    </xf>
    <xf numFmtId="167" fontId="24" fillId="0" borderId="1" xfId="1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1" xfId="1" applyFont="1" applyFill="1" applyBorder="1" applyAlignment="1">
      <alignment vertical="top" wrapText="1"/>
    </xf>
    <xf numFmtId="170" fontId="0" fillId="0" borderId="0" xfId="285" applyNumberFormat="1" applyFont="1"/>
    <xf numFmtId="167" fontId="0" fillId="0" borderId="0" xfId="0" applyNumberFormat="1"/>
    <xf numFmtId="0" fontId="57" fillId="0" borderId="0" xfId="1" applyFont="1" applyAlignment="1">
      <alignment vertical="top" wrapText="1"/>
    </xf>
    <xf numFmtId="2" fontId="4" fillId="0" borderId="0" xfId="1" applyNumberFormat="1" applyFont="1" applyAlignment="1"/>
    <xf numFmtId="167" fontId="41" fillId="3" borderId="1" xfId="1" applyNumberFormat="1" applyFont="1" applyFill="1" applyBorder="1" applyAlignment="1">
      <alignment horizontal="left" vertical="center" wrapText="1"/>
    </xf>
    <xf numFmtId="167" fontId="20" fillId="4" borderId="1" xfId="1" applyNumberFormat="1" applyFont="1" applyFill="1" applyBorder="1" applyAlignment="1" applyProtection="1">
      <alignment horizontal="right"/>
      <protection locked="0"/>
    </xf>
    <xf numFmtId="0" fontId="41" fillId="0" borderId="1" xfId="1" applyFont="1" applyFill="1" applyBorder="1" applyAlignment="1">
      <alignment vertical="top" wrapText="1"/>
    </xf>
    <xf numFmtId="167" fontId="9" fillId="0" borderId="1" xfId="1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/>
    <xf numFmtId="0" fontId="0" fillId="6" borderId="0" xfId="0" applyFill="1"/>
    <xf numFmtId="2" fontId="13" fillId="0" borderId="0" xfId="0" applyNumberFormat="1" applyFont="1"/>
    <xf numFmtId="0" fontId="67" fillId="0" borderId="0" xfId="0" applyFont="1"/>
    <xf numFmtId="0" fontId="13" fillId="0" borderId="0" xfId="0" applyFont="1"/>
    <xf numFmtId="43" fontId="13" fillId="0" borderId="0" xfId="284" applyFont="1"/>
    <xf numFmtId="0" fontId="24" fillId="4" borderId="1" xfId="1" applyFont="1" applyFill="1" applyBorder="1" applyAlignment="1">
      <alignment horizontal="left" vertical="center" wrapText="1"/>
    </xf>
    <xf numFmtId="0" fontId="0" fillId="4" borderId="0" xfId="0" applyFill="1"/>
    <xf numFmtId="166" fontId="9" fillId="0" borderId="1" xfId="1" applyNumberFormat="1" applyFont="1" applyBorder="1"/>
    <xf numFmtId="0" fontId="7" fillId="0" borderId="1" xfId="1" applyFont="1" applyBorder="1" applyAlignment="1">
      <alignment vertical="center" wrapText="1"/>
    </xf>
    <xf numFmtId="0" fontId="14" fillId="0" borderId="0" xfId="0" applyFont="1" applyAlignment="1"/>
    <xf numFmtId="0" fontId="7" fillId="0" borderId="1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167" fontId="20" fillId="0" borderId="3" xfId="1" applyNumberFormat="1" applyFont="1" applyFill="1" applyBorder="1" applyAlignment="1" applyProtection="1">
      <alignment horizontal="right"/>
      <protection locked="0"/>
    </xf>
    <xf numFmtId="167" fontId="20" fillId="4" borderId="3" xfId="1" applyNumberFormat="1" applyFont="1" applyFill="1" applyBorder="1" applyAlignment="1" applyProtection="1">
      <alignment horizontal="right"/>
      <protection locked="0"/>
    </xf>
    <xf numFmtId="0" fontId="7" fillId="0" borderId="1" xfId="1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1" fontId="20" fillId="0" borderId="1" xfId="284" applyNumberFormat="1" applyFont="1" applyBorder="1" applyAlignment="1">
      <alignment vertical="center"/>
    </xf>
    <xf numFmtId="167" fontId="9" fillId="0" borderId="1" xfId="1" applyNumberFormat="1" applyFont="1" applyBorder="1" applyAlignment="1" applyProtection="1">
      <alignment vertical="center"/>
      <protection locked="0"/>
    </xf>
    <xf numFmtId="171" fontId="20" fillId="4" borderId="1" xfId="284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1" fontId="65" fillId="0" borderId="1" xfId="284" applyNumberFormat="1" applyFont="1" applyBorder="1"/>
    <xf numFmtId="0" fontId="10" fillId="0" borderId="0" xfId="0" applyFont="1"/>
    <xf numFmtId="167" fontId="24" fillId="5" borderId="1" xfId="1" applyNumberFormat="1" applyFont="1" applyFill="1" applyBorder="1" applyAlignment="1">
      <alignment vertical="center" wrapText="1"/>
    </xf>
    <xf numFmtId="0" fontId="24" fillId="0" borderId="1" xfId="1" applyFont="1" applyFill="1" applyBorder="1" applyAlignment="1">
      <alignment vertical="center"/>
    </xf>
    <xf numFmtId="2" fontId="8" fillId="0" borderId="1" xfId="1" applyNumberFormat="1" applyFont="1" applyFill="1" applyBorder="1" applyAlignment="1">
      <alignment vertical="center"/>
    </xf>
    <xf numFmtId="0" fontId="41" fillId="0" borderId="1" xfId="1" applyFont="1" applyFill="1" applyBorder="1" applyAlignment="1">
      <alignment vertical="center"/>
    </xf>
    <xf numFmtId="0" fontId="71" fillId="0" borderId="0" xfId="0" applyFont="1" applyFill="1"/>
    <xf numFmtId="0" fontId="72" fillId="0" borderId="0" xfId="0" applyFont="1" applyFill="1"/>
    <xf numFmtId="167" fontId="9" fillId="0" borderId="0" xfId="1" applyNumberFormat="1" applyFont="1" applyFill="1" applyBorder="1"/>
    <xf numFmtId="167" fontId="7" fillId="5" borderId="1" xfId="1" quotePrefix="1" applyNumberFormat="1" applyFont="1" applyFill="1" applyBorder="1" applyAlignment="1">
      <alignment horizontal="center" vertical="center" wrapText="1"/>
    </xf>
    <xf numFmtId="167" fontId="7" fillId="5" borderId="1" xfId="1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172" fontId="8" fillId="4" borderId="1" xfId="284" applyNumberFormat="1" applyFont="1" applyFill="1" applyBorder="1" applyAlignment="1">
      <alignment vertical="center"/>
    </xf>
    <xf numFmtId="172" fontId="8" fillId="0" borderId="1" xfId="284" applyNumberFormat="1" applyFont="1" applyFill="1" applyBorder="1" applyAlignment="1">
      <alignment vertical="center"/>
    </xf>
    <xf numFmtId="0" fontId="9" fillId="0" borderId="1" xfId="1" applyFont="1" applyBorder="1" applyAlignment="1" applyProtection="1">
      <alignment vertical="center"/>
      <protection locked="0"/>
    </xf>
    <xf numFmtId="172" fontId="9" fillId="0" borderId="1" xfId="284" applyNumberFormat="1" applyFont="1" applyFill="1" applyBorder="1" applyAlignment="1" applyProtection="1">
      <alignment vertical="center"/>
      <protection locked="0"/>
    </xf>
    <xf numFmtId="0" fontId="9" fillId="4" borderId="1" xfId="1" applyFont="1" applyFill="1" applyBorder="1" applyAlignment="1" applyProtection="1">
      <alignment vertical="center"/>
      <protection locked="0"/>
    </xf>
    <xf numFmtId="172" fontId="9" fillId="4" borderId="1" xfId="284" applyNumberFormat="1" applyFont="1" applyFill="1" applyBorder="1" applyAlignment="1" applyProtection="1">
      <alignment vertical="center"/>
      <protection locked="0"/>
    </xf>
    <xf numFmtId="2" fontId="9" fillId="0" borderId="1" xfId="1" applyNumberFormat="1" applyFont="1" applyBorder="1" applyAlignment="1" applyProtection="1">
      <alignment vertical="center"/>
      <protection locked="0"/>
    </xf>
    <xf numFmtId="172" fontId="8" fillId="0" borderId="1" xfId="284" applyNumberFormat="1" applyFont="1" applyFill="1" applyBorder="1" applyAlignment="1" applyProtection="1">
      <alignment vertical="center"/>
      <protection locked="0"/>
    </xf>
    <xf numFmtId="167" fontId="8" fillId="0" borderId="1" xfId="1" applyNumberFormat="1" applyFont="1" applyFill="1" applyBorder="1"/>
    <xf numFmtId="0" fontId="8" fillId="4" borderId="1" xfId="1" applyFont="1" applyFill="1" applyBorder="1" applyAlignment="1" applyProtection="1">
      <alignment vertical="center"/>
      <protection locked="0"/>
    </xf>
    <xf numFmtId="172" fontId="8" fillId="4" borderId="1" xfId="284" applyNumberFormat="1" applyFont="1" applyFill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6" fillId="4" borderId="1" xfId="1" applyFont="1" applyFill="1" applyBorder="1" applyAlignment="1">
      <alignment vertical="center"/>
    </xf>
    <xf numFmtId="0" fontId="9" fillId="0" borderId="1" xfId="1" applyFont="1" applyFill="1" applyBorder="1" applyAlignment="1" applyProtection="1">
      <alignment vertical="center"/>
      <protection locked="0"/>
    </xf>
    <xf numFmtId="0" fontId="6" fillId="0" borderId="3" xfId="1" applyFont="1" applyFill="1" applyBorder="1" applyAlignment="1">
      <alignment vertical="center"/>
    </xf>
    <xf numFmtId="0" fontId="9" fillId="0" borderId="3" xfId="1" applyFont="1" applyFill="1" applyBorder="1" applyAlignment="1" applyProtection="1">
      <alignment vertical="center"/>
      <protection locked="0"/>
    </xf>
    <xf numFmtId="0" fontId="9" fillId="4" borderId="3" xfId="1" applyFont="1" applyFill="1" applyBorder="1" applyAlignment="1" applyProtection="1">
      <alignment vertical="center"/>
      <protection locked="0"/>
    </xf>
    <xf numFmtId="172" fontId="0" fillId="0" borderId="0" xfId="0" applyNumberFormat="1" applyFill="1"/>
    <xf numFmtId="172" fontId="9" fillId="0" borderId="1" xfId="284" applyNumberFormat="1" applyFont="1" applyFill="1" applyBorder="1" applyAlignment="1">
      <alignment vertical="center"/>
    </xf>
    <xf numFmtId="2" fontId="8" fillId="0" borderId="1" xfId="1" applyNumberFormat="1" applyFont="1" applyBorder="1" applyAlignment="1" applyProtection="1">
      <alignment vertical="center"/>
      <protection locked="0"/>
    </xf>
    <xf numFmtId="172" fontId="2" fillId="0" borderId="0" xfId="0" applyNumberFormat="1" applyFont="1" applyFill="1"/>
    <xf numFmtId="2" fontId="9" fillId="4" borderId="1" xfId="1" applyNumberFormat="1" applyFont="1" applyFill="1" applyBorder="1" applyAlignment="1" applyProtection="1">
      <alignment vertical="center"/>
      <protection locked="0"/>
    </xf>
    <xf numFmtId="2" fontId="9" fillId="0" borderId="1" xfId="1" applyNumberFormat="1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horizontal="right" wrapText="1"/>
      <protection locked="0"/>
    </xf>
    <xf numFmtId="167" fontId="7" fillId="2" borderId="1" xfId="1" quotePrefix="1" applyNumberFormat="1" applyFont="1" applyFill="1" applyBorder="1" applyAlignment="1">
      <alignment horizontal="center" vertical="center" wrapText="1"/>
    </xf>
    <xf numFmtId="0" fontId="6" fillId="0" borderId="1" xfId="9" applyFont="1" applyBorder="1" applyAlignment="1">
      <alignment vertical="center"/>
    </xf>
    <xf numFmtId="0" fontId="26" fillId="0" borderId="0" xfId="0" applyFont="1"/>
    <xf numFmtId="0" fontId="6" fillId="0" borderId="1" xfId="9" applyFont="1" applyBorder="1" applyAlignment="1">
      <alignment vertical="center" wrapText="1"/>
    </xf>
    <xf numFmtId="0" fontId="7" fillId="0" borderId="0" xfId="9" applyFont="1" applyAlignment="1">
      <alignment vertical="center"/>
    </xf>
    <xf numFmtId="2" fontId="9" fillId="0" borderId="1" xfId="2" applyNumberFormat="1" applyFont="1" applyFill="1" applyBorder="1" applyAlignment="1" applyProtection="1">
      <alignment horizontal="right" wrapText="1"/>
      <protection locked="0"/>
    </xf>
    <xf numFmtId="0" fontId="9" fillId="0" borderId="1" xfId="2" applyFont="1" applyFill="1" applyBorder="1" applyAlignment="1" applyProtection="1">
      <alignment horizontal="right" wrapText="1"/>
      <protection locked="0"/>
    </xf>
    <xf numFmtId="0" fontId="6" fillId="0" borderId="1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/>
    </xf>
    <xf numFmtId="167" fontId="7" fillId="3" borderId="1" xfId="1" quotePrefix="1" applyNumberFormat="1" applyFont="1" applyFill="1" applyBorder="1" applyAlignment="1">
      <alignment horizontal="center" vertical="center" wrapText="1"/>
    </xf>
    <xf numFmtId="2" fontId="9" fillId="0" borderId="1" xfId="9" applyNumberFormat="1" applyFont="1" applyFill="1" applyBorder="1"/>
    <xf numFmtId="168" fontId="9" fillId="0" borderId="1" xfId="2" applyNumberFormat="1" applyFont="1" applyFill="1" applyBorder="1" applyAlignment="1" applyProtection="1">
      <alignment horizontal="right" wrapText="1"/>
      <protection locked="0"/>
    </xf>
    <xf numFmtId="0" fontId="9" fillId="0" borderId="1" xfId="9" applyFont="1" applyFill="1" applyBorder="1"/>
    <xf numFmtId="0" fontId="3" fillId="0" borderId="0" xfId="4"/>
    <xf numFmtId="0" fontId="6" fillId="0" borderId="1" xfId="1" applyFont="1" applyBorder="1" applyAlignment="1">
      <alignment horizontal="left"/>
    </xf>
    <xf numFmtId="0" fontId="8" fillId="0" borderId="1" xfId="2" applyFont="1" applyBorder="1" applyAlignment="1">
      <alignment horizontal="right" wrapText="1"/>
    </xf>
    <xf numFmtId="0" fontId="6" fillId="0" borderId="1" xfId="1" quotePrefix="1" applyFont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8" fillId="4" borderId="1" xfId="2" applyFont="1" applyFill="1" applyBorder="1" applyAlignment="1">
      <alignment horizontal="right" wrapText="1"/>
    </xf>
    <xf numFmtId="0" fontId="8" fillId="0" borderId="1" xfId="2" applyFont="1" applyFill="1" applyBorder="1" applyAlignment="1">
      <alignment horizontal="right" wrapText="1"/>
    </xf>
    <xf numFmtId="0" fontId="8" fillId="0" borderId="1" xfId="2" applyFont="1" applyFill="1" applyBorder="1" applyAlignment="1" applyProtection="1">
      <alignment horizontal="right" wrapText="1"/>
      <protection locked="0"/>
    </xf>
    <xf numFmtId="0" fontId="6" fillId="0" borderId="1" xfId="1" quotePrefix="1" applyFont="1" applyFill="1" applyBorder="1" applyAlignment="1">
      <alignment horizontal="left"/>
    </xf>
    <xf numFmtId="1" fontId="8" fillId="4" borderId="1" xfId="2" applyNumberFormat="1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167" fontId="7" fillId="5" borderId="1" xfId="1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/>
    </xf>
    <xf numFmtId="168" fontId="8" fillId="0" borderId="1" xfId="4" quotePrefix="1" applyNumberFormat="1" applyFont="1" applyBorder="1" applyAlignment="1">
      <alignment horizontal="center"/>
    </xf>
    <xf numFmtId="0" fontId="7" fillId="0" borderId="1" xfId="4" applyFont="1" applyFill="1" applyBorder="1" applyAlignment="1">
      <alignment horizontal="left" indent="1"/>
    </xf>
    <xf numFmtId="0" fontId="9" fillId="0" borderId="1" xfId="4" quotePrefix="1" applyFont="1" applyBorder="1" applyAlignment="1">
      <alignment horizontal="center"/>
    </xf>
    <xf numFmtId="168" fontId="9" fillId="0" borderId="1" xfId="4" quotePrefix="1" applyNumberFormat="1" applyFont="1" applyBorder="1" applyAlignment="1">
      <alignment horizontal="center"/>
    </xf>
    <xf numFmtId="3" fontId="9" fillId="0" borderId="1" xfId="4" quotePrefix="1" applyNumberFormat="1" applyFont="1" applyBorder="1" applyAlignment="1">
      <alignment horizontal="center"/>
    </xf>
    <xf numFmtId="3" fontId="0" fillId="0" borderId="0" xfId="0" applyNumberFormat="1"/>
    <xf numFmtId="0" fontId="6" fillId="0" borderId="1" xfId="4" quotePrefix="1" applyFont="1" applyFill="1" applyBorder="1" applyAlignment="1">
      <alignment horizontal="left"/>
    </xf>
    <xf numFmtId="0" fontId="57" fillId="0" borderId="1" xfId="4" applyFont="1" applyFill="1" applyBorder="1" applyAlignment="1">
      <alignment horizontal="left" indent="1"/>
    </xf>
    <xf numFmtId="0" fontId="37" fillId="0" borderId="0" xfId="4" applyFont="1" applyFill="1" applyBorder="1" applyAlignment="1"/>
    <xf numFmtId="0" fontId="7" fillId="0" borderId="0" xfId="4" applyFont="1" applyBorder="1"/>
    <xf numFmtId="173" fontId="0" fillId="0" borderId="0" xfId="0" applyNumberFormat="1"/>
    <xf numFmtId="0" fontId="5" fillId="0" borderId="0" xfId="0" applyFont="1" applyAlignment="1">
      <alignment wrapText="1"/>
    </xf>
    <xf numFmtId="0" fontId="3" fillId="0" borderId="0" xfId="1"/>
    <xf numFmtId="0" fontId="6" fillId="3" borderId="1" xfId="4" applyFont="1" applyFill="1" applyBorder="1" applyAlignment="1">
      <alignment horizontal="center"/>
    </xf>
    <xf numFmtId="168" fontId="9" fillId="0" borderId="1" xfId="286" applyNumberFormat="1" applyFont="1" applyBorder="1"/>
    <xf numFmtId="168" fontId="9" fillId="0" borderId="1" xfId="286" applyNumberFormat="1" applyFont="1" applyFill="1" applyBorder="1"/>
    <xf numFmtId="0" fontId="73" fillId="0" borderId="0" xfId="4" applyFont="1"/>
    <xf numFmtId="167" fontId="9" fillId="0" borderId="1" xfId="2" applyNumberFormat="1" applyFont="1" applyFill="1" applyBorder="1" applyAlignment="1" applyProtection="1">
      <alignment horizontal="right" wrapText="1"/>
      <protection locked="0"/>
    </xf>
    <xf numFmtId="167" fontId="9" fillId="4" borderId="1" xfId="2" applyNumberFormat="1" applyFont="1" applyFill="1" applyBorder="1" applyAlignment="1" applyProtection="1">
      <alignment horizontal="right" wrapText="1"/>
      <protection locked="0"/>
    </xf>
    <xf numFmtId="0" fontId="6" fillId="0" borderId="11" xfId="4" quotePrefix="1" applyFont="1" applyFill="1" applyBorder="1" applyAlignment="1">
      <alignment horizontal="left" vertical="center"/>
    </xf>
    <xf numFmtId="2" fontId="9" fillId="0" borderId="1" xfId="4" quotePrefix="1" applyNumberFormat="1" applyFont="1" applyBorder="1" applyAlignment="1">
      <alignment horizontal="center"/>
    </xf>
    <xf numFmtId="0" fontId="7" fillId="0" borderId="0" xfId="4" applyFont="1"/>
    <xf numFmtId="0" fontId="74" fillId="0" borderId="0" xfId="4" applyFont="1"/>
    <xf numFmtId="0" fontId="10" fillId="0" borderId="0" xfId="1" applyFont="1" applyAlignment="1">
      <alignment horizontal="left"/>
    </xf>
    <xf numFmtId="0" fontId="75" fillId="0" borderId="0" xfId="0" applyFont="1"/>
    <xf numFmtId="0" fontId="76" fillId="0" borderId="0" xfId="0" applyFont="1"/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77" fillId="0" borderId="0" xfId="0" applyFont="1"/>
    <xf numFmtId="0" fontId="22" fillId="0" borderId="1" xfId="0" applyFont="1" applyBorder="1" applyAlignment="1">
      <alignment horizontal="center" vertical="center"/>
    </xf>
    <xf numFmtId="43" fontId="78" fillId="0" borderId="1" xfId="284" applyFont="1" applyBorder="1" applyAlignment="1">
      <alignment horizontal="center" vertical="center"/>
    </xf>
    <xf numFmtId="0" fontId="76" fillId="0" borderId="0" xfId="0" applyFont="1" applyFill="1" applyBorder="1"/>
    <xf numFmtId="0" fontId="76" fillId="0" borderId="0" xfId="0" applyFont="1" applyBorder="1"/>
    <xf numFmtId="1" fontId="26" fillId="0" borderId="1" xfId="0" applyNumberFormat="1" applyFont="1" applyFill="1" applyBorder="1"/>
    <xf numFmtId="43" fontId="78" fillId="0" borderId="1" xfId="284" applyFont="1" applyFill="1" applyBorder="1" applyAlignment="1">
      <alignment horizontal="center" vertical="center"/>
    </xf>
    <xf numFmtId="0" fontId="11" fillId="4" borderId="1" xfId="1" applyFont="1" applyFill="1" applyBorder="1"/>
    <xf numFmtId="2" fontId="8" fillId="4" borderId="1" xfId="1" applyNumberFormat="1" applyFont="1" applyFill="1" applyBorder="1"/>
    <xf numFmtId="0" fontId="11" fillId="4" borderId="1" xfId="1" applyFont="1" applyFill="1" applyBorder="1" applyAlignment="1">
      <alignment horizontal="left"/>
    </xf>
    <xf numFmtId="167" fontId="11" fillId="4" borderId="1" xfId="1" applyNumberFormat="1" applyFont="1" applyFill="1" applyBorder="1"/>
    <xf numFmtId="0" fontId="11" fillId="4" borderId="1" xfId="1" applyFont="1" applyFill="1" applyBorder="1" applyAlignment="1">
      <alignment wrapText="1"/>
    </xf>
    <xf numFmtId="167" fontId="21" fillId="4" borderId="1" xfId="1" applyNumberFormat="1" applyFont="1" applyFill="1" applyBorder="1"/>
    <xf numFmtId="167" fontId="9" fillId="4" borderId="1" xfId="1" applyNumberFormat="1" applyFont="1" applyFill="1" applyBorder="1" applyProtection="1">
      <protection locked="0"/>
    </xf>
    <xf numFmtId="167" fontId="8" fillId="4" borderId="1" xfId="1" applyNumberFormat="1" applyFont="1" applyFill="1" applyBorder="1" applyProtection="1">
      <protection locked="0"/>
    </xf>
    <xf numFmtId="167" fontId="9" fillId="4" borderId="1" xfId="1" applyNumberFormat="1" applyFont="1" applyFill="1" applyBorder="1" applyAlignment="1"/>
    <xf numFmtId="167" fontId="0" fillId="4" borderId="0" xfId="0" applyNumberFormat="1" applyFont="1" applyFill="1"/>
    <xf numFmtId="0" fontId="0" fillId="4" borderId="0" xfId="0" applyFont="1" applyFill="1"/>
    <xf numFmtId="167" fontId="0" fillId="4" borderId="0" xfId="0" applyNumberFormat="1" applyFill="1"/>
    <xf numFmtId="174" fontId="0" fillId="0" borderId="0" xfId="0" applyNumberFormat="1"/>
    <xf numFmtId="166" fontId="31" fillId="0" borderId="1" xfId="0" applyNumberFormat="1" applyFont="1" applyFill="1" applyBorder="1"/>
    <xf numFmtId="168" fontId="9" fillId="0" borderId="1" xfId="0" applyNumberFormat="1" applyFont="1" applyFill="1" applyBorder="1"/>
    <xf numFmtId="0" fontId="7" fillId="0" borderId="1" xfId="1" applyFont="1" applyFill="1" applyBorder="1"/>
    <xf numFmtId="165" fontId="9" fillId="0" borderId="1" xfId="1" applyNumberFormat="1" applyFont="1" applyFill="1" applyBorder="1"/>
    <xf numFmtId="0" fontId="10" fillId="0" borderId="1" xfId="1" applyFont="1" applyFill="1" applyBorder="1"/>
    <xf numFmtId="0" fontId="6" fillId="0" borderId="1" xfId="1" applyFont="1" applyFill="1" applyBorder="1"/>
    <xf numFmtId="0" fontId="7" fillId="0" borderId="0" xfId="1" applyFont="1" applyFill="1" applyBorder="1"/>
    <xf numFmtId="165" fontId="9" fillId="0" borderId="0" xfId="1" applyNumberFormat="1" applyFont="1" applyFill="1" applyProtection="1">
      <protection locked="0"/>
    </xf>
    <xf numFmtId="165" fontId="9" fillId="0" borderId="0" xfId="1" applyNumberFormat="1" applyFont="1" applyFill="1" applyAlignment="1">
      <alignment horizontal="right" vertical="center"/>
    </xf>
    <xf numFmtId="166" fontId="9" fillId="0" borderId="1" xfId="1" applyNumberFormat="1" applyFont="1" applyFill="1" applyBorder="1" applyProtection="1"/>
    <xf numFmtId="166" fontId="9" fillId="0" borderId="1" xfId="0" applyNumberFormat="1" applyFont="1" applyFill="1" applyBorder="1"/>
    <xf numFmtId="0" fontId="9" fillId="0" borderId="1" xfId="9" applyFont="1" applyFill="1" applyBorder="1" applyAlignment="1"/>
    <xf numFmtId="166" fontId="31" fillId="0" borderId="1" xfId="1" applyNumberFormat="1" applyFont="1" applyFill="1" applyBorder="1"/>
    <xf numFmtId="167" fontId="24" fillId="0" borderId="3" xfId="1" applyNumberFormat="1" applyFont="1" applyFill="1" applyBorder="1" applyAlignment="1">
      <alignment vertical="center"/>
    </xf>
    <xf numFmtId="167" fontId="24" fillId="0" borderId="1" xfId="1" applyNumberFormat="1" applyFont="1" applyFill="1" applyBorder="1" applyAlignment="1">
      <alignment horizontal="center" vertical="center"/>
    </xf>
    <xf numFmtId="2" fontId="50" fillId="0" borderId="3" xfId="0" applyNumberFormat="1" applyFont="1" applyFill="1" applyBorder="1"/>
    <xf numFmtId="2" fontId="6" fillId="0" borderId="1" xfId="1" applyNumberFormat="1" applyFont="1" applyFill="1" applyBorder="1" applyAlignment="1">
      <alignment horizontal="center" vertical="center"/>
    </xf>
    <xf numFmtId="43" fontId="65" fillId="0" borderId="1" xfId="284" applyNumberFormat="1" applyFont="1" applyFill="1" applyBorder="1" applyAlignment="1">
      <alignment horizontal="right"/>
    </xf>
    <xf numFmtId="171" fontId="65" fillId="0" borderId="1" xfId="284" applyNumberFormat="1" applyFont="1" applyFill="1" applyBorder="1" applyAlignment="1">
      <alignment horizontal="right"/>
    </xf>
    <xf numFmtId="2" fontId="7" fillId="0" borderId="0" xfId="1" applyNumberFormat="1" applyFont="1" applyFill="1" applyAlignment="1">
      <alignment horizontal="left" vertical="center"/>
    </xf>
    <xf numFmtId="0" fontId="57" fillId="0" borderId="0" xfId="1" applyFont="1" applyFill="1" applyAlignment="1">
      <alignment vertical="top" wrapText="1"/>
    </xf>
    <xf numFmtId="0" fontId="0" fillId="0" borderId="1" xfId="0" applyFill="1" applyBorder="1"/>
    <xf numFmtId="0" fontId="66" fillId="0" borderId="1" xfId="0" applyFont="1" applyFill="1" applyBorder="1"/>
    <xf numFmtId="2" fontId="24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/>
    </xf>
    <xf numFmtId="2" fontId="41" fillId="0" borderId="0" xfId="1" applyNumberFormat="1" applyFont="1" applyFill="1" applyAlignment="1">
      <alignment horizontal="left" vertical="center"/>
    </xf>
    <xf numFmtId="2" fontId="57" fillId="0" borderId="0" xfId="1" applyNumberFormat="1" applyFont="1" applyFill="1" applyAlignment="1">
      <alignment horizontal="left" vertical="center"/>
    </xf>
    <xf numFmtId="2" fontId="0" fillId="0" borderId="0" xfId="0" applyNumberFormat="1" applyFill="1"/>
    <xf numFmtId="167" fontId="68" fillId="0" borderId="1" xfId="1" applyNumberFormat="1" applyFont="1" applyFill="1" applyBorder="1"/>
    <xf numFmtId="165" fontId="0" fillId="0" borderId="0" xfId="0" applyNumberFormat="1" applyFill="1"/>
    <xf numFmtId="0" fontId="41" fillId="3" borderId="1" xfId="1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 wrapText="1"/>
    </xf>
    <xf numFmtId="43" fontId="9" fillId="0" borderId="1" xfId="11" applyFont="1" applyFill="1" applyBorder="1" applyProtection="1"/>
    <xf numFmtId="164" fontId="94" fillId="0" borderId="1" xfId="11" applyNumberFormat="1" applyFont="1" applyFill="1" applyBorder="1" applyProtection="1">
      <protection locked="0"/>
    </xf>
    <xf numFmtId="167" fontId="9" fillId="0" borderId="1" xfId="4" applyNumberFormat="1" applyFont="1" applyBorder="1" applyAlignment="1">
      <alignment horizontal="right"/>
    </xf>
    <xf numFmtId="167" fontId="9" fillId="0" borderId="1" xfId="4" applyNumberFormat="1" applyFont="1" applyBorder="1" applyAlignment="1">
      <alignment horizontal="right"/>
    </xf>
    <xf numFmtId="167" fontId="9" fillId="0" borderId="22" xfId="4" applyNumberFormat="1" applyFont="1" applyBorder="1" applyAlignment="1">
      <alignment horizontal="right"/>
    </xf>
    <xf numFmtId="169" fontId="8" fillId="0" borderId="1" xfId="1992" applyNumberFormat="1" applyFont="1" applyFill="1" applyBorder="1"/>
    <xf numFmtId="172" fontId="8" fillId="0" borderId="1" xfId="25" applyNumberFormat="1" applyFont="1" applyFill="1" applyBorder="1"/>
    <xf numFmtId="0" fontId="50" fillId="0" borderId="1" xfId="0" applyFont="1" applyFill="1" applyBorder="1"/>
    <xf numFmtId="0" fontId="41" fillId="3" borderId="1" xfId="1" applyFont="1" applyFill="1" applyBorder="1" applyAlignment="1">
      <alignment horizontal="center" vertical="center" wrapText="1"/>
    </xf>
    <xf numFmtId="169" fontId="9" fillId="4" borderId="1" xfId="1993" applyNumberFormat="1" applyFont="1" applyFill="1" applyBorder="1"/>
    <xf numFmtId="2" fontId="31" fillId="0" borderId="1" xfId="1" applyNumberFormat="1" applyFont="1" applyFill="1" applyBorder="1" applyAlignment="1" applyProtection="1">
      <alignment horizontal="right"/>
      <protection locked="0"/>
    </xf>
    <xf numFmtId="0" fontId="38" fillId="0" borderId="1" xfId="1" applyFont="1" applyFill="1" applyBorder="1" applyAlignment="1">
      <alignment horizontal="right"/>
    </xf>
    <xf numFmtId="0" fontId="38" fillId="0" borderId="1" xfId="1" applyFont="1" applyFill="1" applyBorder="1" applyAlignment="1">
      <alignment horizontal="right" vertical="center"/>
    </xf>
    <xf numFmtId="0" fontId="38" fillId="0" borderId="1" xfId="1" applyFont="1" applyFill="1" applyBorder="1" applyAlignment="1" applyProtection="1">
      <alignment horizontal="right"/>
      <protection locked="0"/>
    </xf>
    <xf numFmtId="169" fontId="8" fillId="38" borderId="1" xfId="0" applyNumberFormat="1" applyFont="1" applyFill="1" applyBorder="1"/>
    <xf numFmtId="2" fontId="31" fillId="6" borderId="1" xfId="1" applyNumberFormat="1" applyFont="1" applyFill="1" applyBorder="1" applyAlignment="1" applyProtection="1">
      <alignment horizontal="right"/>
      <protection locked="0"/>
    </xf>
    <xf numFmtId="0" fontId="31" fillId="0" borderId="1" xfId="1" applyFont="1" applyFill="1" applyBorder="1" applyAlignment="1" applyProtection="1">
      <alignment horizontal="right"/>
      <protection locked="0"/>
    </xf>
    <xf numFmtId="0" fontId="9" fillId="38" borderId="1" xfId="924" applyNumberFormat="1" applyFont="1" applyFill="1" applyBorder="1" applyAlignment="1">
      <alignment horizontal="center" vertical="center"/>
    </xf>
    <xf numFmtId="169" fontId="9" fillId="4" borderId="1" xfId="1993" applyNumberFormat="1" applyFont="1" applyFill="1" applyBorder="1"/>
    <xf numFmtId="0" fontId="41" fillId="3" borderId="1" xfId="1" applyFont="1" applyFill="1" applyBorder="1" applyAlignment="1">
      <alignment horizontal="center" vertical="center" wrapText="1"/>
    </xf>
    <xf numFmtId="173" fontId="31" fillId="0" borderId="1" xfId="1" applyNumberFormat="1" applyFont="1" applyFill="1" applyBorder="1"/>
    <xf numFmtId="167" fontId="31" fillId="0" borderId="1" xfId="1" applyNumberFormat="1" applyFont="1" applyFill="1" applyBorder="1" applyProtection="1">
      <protection locked="0"/>
    </xf>
    <xf numFmtId="169" fontId="7" fillId="2" borderId="1" xfId="0" applyNumberFormat="1" applyFont="1" applyFill="1" applyBorder="1" applyAlignment="1" applyProtection="1">
      <alignment horizontal="center" vertical="center" wrapText="1"/>
    </xf>
    <xf numFmtId="167" fontId="38" fillId="0" borderId="1" xfId="1" applyNumberFormat="1" applyFont="1" applyFill="1" applyBorder="1"/>
    <xf numFmtId="167" fontId="9" fillId="4" borderId="1" xfId="0" applyNumberFormat="1" applyFont="1" applyFill="1" applyBorder="1" applyAlignment="1" applyProtection="1"/>
    <xf numFmtId="167" fontId="38" fillId="0" borderId="1" xfId="1" applyNumberFormat="1" applyFont="1" applyFill="1" applyBorder="1" applyAlignment="1">
      <alignment vertical="center"/>
    </xf>
    <xf numFmtId="167" fontId="9" fillId="4" borderId="1" xfId="0" applyNumberFormat="1" applyFont="1" applyFill="1" applyBorder="1" applyAlignment="1" applyProtection="1">
      <protection locked="0"/>
    </xf>
    <xf numFmtId="167" fontId="9" fillId="4" borderId="1" xfId="0" applyNumberFormat="1" applyFont="1" applyFill="1" applyBorder="1"/>
    <xf numFmtId="167" fontId="38" fillId="0" borderId="1" xfId="1" applyNumberFormat="1" applyFont="1" applyFill="1" applyBorder="1" applyProtection="1">
      <protection locked="0"/>
    </xf>
    <xf numFmtId="167" fontId="26" fillId="0" borderId="1" xfId="0" applyNumberFormat="1" applyFont="1" applyFill="1" applyBorder="1"/>
    <xf numFmtId="166" fontId="31" fillId="0" borderId="1" xfId="1" applyNumberFormat="1" applyFont="1" applyFill="1" applyBorder="1" applyAlignment="1" applyProtection="1">
      <alignment horizontal="right"/>
      <protection locked="0"/>
    </xf>
    <xf numFmtId="167" fontId="31" fillId="0" borderId="1" xfId="1" applyNumberFormat="1" applyFont="1" applyFill="1" applyBorder="1" applyAlignment="1" applyProtection="1">
      <alignment horizontal="right"/>
      <protection locked="0"/>
    </xf>
    <xf numFmtId="167" fontId="38" fillId="0" borderId="1" xfId="1" applyNumberFormat="1" applyFont="1" applyFill="1" applyBorder="1" applyAlignment="1" applyProtection="1">
      <alignment horizontal="right"/>
      <protection locked="0"/>
    </xf>
    <xf numFmtId="2" fontId="13" fillId="0" borderId="1" xfId="0" applyNumberFormat="1" applyFont="1" applyBorder="1"/>
    <xf numFmtId="169" fontId="0" fillId="0" borderId="0" xfId="0" applyNumberFormat="1" applyFill="1"/>
    <xf numFmtId="2" fontId="9" fillId="0" borderId="1" xfId="4" applyNumberFormat="1" applyFont="1" applyBorder="1"/>
    <xf numFmtId="2" fontId="9" fillId="0" borderId="1" xfId="4" applyNumberFormat="1" applyFont="1" applyBorder="1"/>
    <xf numFmtId="166" fontId="38" fillId="0" borderId="1" xfId="1" applyNumberFormat="1" applyFont="1" applyFill="1" applyBorder="1"/>
    <xf numFmtId="165" fontId="0" fillId="0" borderId="0" xfId="0" applyNumberFormat="1"/>
    <xf numFmtId="167" fontId="50" fillId="0" borderId="1" xfId="1" applyNumberFormat="1" applyFont="1" applyFill="1" applyBorder="1"/>
    <xf numFmtId="165" fontId="50" fillId="0" borderId="7" xfId="4" applyNumberFormat="1" applyFont="1" applyFill="1" applyBorder="1" applyAlignment="1" applyProtection="1"/>
    <xf numFmtId="166" fontId="62" fillId="0" borderId="9" xfId="4" applyNumberFormat="1" applyFont="1" applyFill="1" applyBorder="1" applyAlignment="1" applyProtection="1"/>
    <xf numFmtId="165" fontId="50" fillId="0" borderId="1" xfId="1" applyNumberFormat="1" applyFont="1" applyFill="1" applyBorder="1" applyAlignment="1">
      <alignment horizontal="right" vertical="center"/>
    </xf>
    <xf numFmtId="165" fontId="50" fillId="0" borderId="1" xfId="1" applyNumberFormat="1" applyFont="1" applyFill="1" applyBorder="1" applyAlignment="1">
      <alignment horizontal="right"/>
    </xf>
    <xf numFmtId="169" fontId="62" fillId="38" borderId="1" xfId="0" applyNumberFormat="1" applyFont="1" applyFill="1" applyBorder="1"/>
    <xf numFmtId="2" fontId="62" fillId="0" borderId="1" xfId="4" applyNumberFormat="1" applyFont="1" applyBorder="1"/>
    <xf numFmtId="0" fontId="14" fillId="0" borderId="0" xfId="0" applyFont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2" fontId="4" fillId="0" borderId="0" xfId="1" applyNumberFormat="1" applyFont="1" applyBorder="1" applyAlignment="1"/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67" fontId="8" fillId="0" borderId="27" xfId="1" applyNumberFormat="1" applyFont="1" applyBorder="1"/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 applyAlignment="1">
      <alignment vertical="center" wrapText="1"/>
    </xf>
    <xf numFmtId="0" fontId="5" fillId="0" borderId="28" xfId="0" applyFont="1" applyBorder="1"/>
    <xf numFmtId="167" fontId="8" fillId="0" borderId="22" xfId="1" applyNumberFormat="1" applyFont="1" applyBorder="1"/>
    <xf numFmtId="167" fontId="8" fillId="0" borderId="29" xfId="1" applyNumberFormat="1" applyFont="1" applyBorder="1"/>
    <xf numFmtId="0" fontId="6" fillId="4" borderId="1" xfId="1" applyFont="1" applyFill="1" applyBorder="1"/>
    <xf numFmtId="167" fontId="8" fillId="4" borderId="27" xfId="1" applyNumberFormat="1" applyFont="1" applyFill="1" applyBorder="1"/>
    <xf numFmtId="0" fontId="6" fillId="4" borderId="1" xfId="1" applyFont="1" applyFill="1" applyBorder="1" applyAlignment="1">
      <alignment vertical="top" wrapText="1"/>
    </xf>
    <xf numFmtId="167" fontId="6" fillId="4" borderId="1" xfId="1" applyNumberFormat="1" applyFont="1" applyFill="1" applyBorder="1"/>
    <xf numFmtId="0" fontId="6" fillId="4" borderId="1" xfId="1" applyFont="1" applyFill="1" applyBorder="1" applyAlignment="1">
      <alignment wrapText="1"/>
    </xf>
    <xf numFmtId="0" fontId="102" fillId="4" borderId="1" xfId="1" applyFont="1" applyFill="1" applyBorder="1"/>
    <xf numFmtId="166" fontId="8" fillId="4" borderId="22" xfId="1" applyNumberFormat="1" applyFont="1" applyFill="1" applyBorder="1"/>
    <xf numFmtId="0" fontId="51" fillId="4" borderId="22" xfId="0" applyFont="1" applyFill="1" applyBorder="1"/>
    <xf numFmtId="168" fontId="8" fillId="4" borderId="22" xfId="19" applyNumberFormat="1" applyFont="1" applyFill="1" applyBorder="1"/>
    <xf numFmtId="2" fontId="8" fillId="4" borderId="22" xfId="19" applyNumberFormat="1" applyFont="1" applyFill="1" applyBorder="1"/>
    <xf numFmtId="2" fontId="8" fillId="4" borderId="29" xfId="19" applyNumberFormat="1" applyFont="1" applyFill="1" applyBorder="1"/>
    <xf numFmtId="0" fontId="103" fillId="0" borderId="0" xfId="0" applyFont="1" applyFill="1"/>
    <xf numFmtId="0" fontId="59" fillId="0" borderId="0" xfId="0" applyFont="1" applyFill="1"/>
    <xf numFmtId="167" fontId="8" fillId="0" borderId="27" xfId="1" applyNumberFormat="1" applyFont="1" applyBorder="1" applyProtection="1">
      <protection locked="0"/>
    </xf>
    <xf numFmtId="167" fontId="7" fillId="0" borderId="22" xfId="1" applyNumberFormat="1" applyFont="1" applyBorder="1"/>
    <xf numFmtId="167" fontId="15" fillId="0" borderId="22" xfId="1" applyNumberFormat="1" applyFont="1" applyBorder="1"/>
    <xf numFmtId="167" fontId="8" fillId="0" borderId="22" xfId="1" applyNumberFormat="1" applyFont="1" applyBorder="1" applyProtection="1">
      <protection locked="0"/>
    </xf>
    <xf numFmtId="167" fontId="8" fillId="0" borderId="29" xfId="1" applyNumberFormat="1" applyFont="1" applyBorder="1" applyProtection="1">
      <protection locked="0"/>
    </xf>
    <xf numFmtId="167" fontId="8" fillId="4" borderId="27" xfId="1" applyNumberFormat="1" applyFont="1" applyFill="1" applyBorder="1" applyProtection="1">
      <protection locked="0"/>
    </xf>
    <xf numFmtId="167" fontId="9" fillId="4" borderId="27" xfId="1" applyNumberFormat="1" applyFont="1" applyFill="1" applyBorder="1"/>
    <xf numFmtId="0" fontId="8" fillId="0" borderId="26" xfId="1" applyFont="1" applyFill="1" applyBorder="1" applyAlignment="1">
      <alignment horizontal="center" vertical="center"/>
    </xf>
    <xf numFmtId="0" fontId="26" fillId="4" borderId="1" xfId="0" applyFont="1" applyFill="1" applyBorder="1"/>
    <xf numFmtId="167" fontId="41" fillId="0" borderId="22" xfId="1" applyNumberFormat="1" applyFont="1" applyFill="1" applyBorder="1"/>
    <xf numFmtId="167" fontId="9" fillId="4" borderId="22" xfId="1" applyNumberFormat="1" applyFont="1" applyFill="1" applyBorder="1" applyProtection="1">
      <protection locked="0"/>
    </xf>
    <xf numFmtId="167" fontId="9" fillId="4" borderId="22" xfId="1" applyNumberFormat="1" applyFont="1" applyFill="1" applyBorder="1"/>
    <xf numFmtId="0" fontId="26" fillId="0" borderId="22" xfId="0" applyFont="1" applyFill="1" applyBorder="1"/>
    <xf numFmtId="167" fontId="8" fillId="0" borderId="22" xfId="1" applyNumberFormat="1" applyFont="1" applyFill="1" applyBorder="1"/>
    <xf numFmtId="167" fontId="8" fillId="4" borderId="22" xfId="1" applyNumberFormat="1" applyFont="1" applyFill="1" applyBorder="1" applyProtection="1">
      <protection locked="0"/>
    </xf>
    <xf numFmtId="167" fontId="9" fillId="4" borderId="29" xfId="1" applyNumberFormat="1" applyFont="1" applyFill="1" applyBorder="1"/>
    <xf numFmtId="2" fontId="0" fillId="4" borderId="0" xfId="0" applyNumberFormat="1" applyFill="1"/>
    <xf numFmtId="169" fontId="9" fillId="4" borderId="1" xfId="134" applyNumberFormat="1" applyFont="1" applyFill="1" applyBorder="1" applyProtection="1">
      <protection locked="0"/>
    </xf>
    <xf numFmtId="0" fontId="6" fillId="4" borderId="26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vertical="center" wrapText="1"/>
    </xf>
    <xf numFmtId="167" fontId="8" fillId="4" borderId="1" xfId="0" applyNumberFormat="1" applyFont="1" applyFill="1" applyBorder="1" applyProtection="1">
      <protection locked="0"/>
    </xf>
    <xf numFmtId="0" fontId="6" fillId="4" borderId="26" xfId="1" applyFont="1" applyFill="1" applyBorder="1" applyAlignment="1">
      <alignment horizontal="center" vertical="center"/>
    </xf>
    <xf numFmtId="0" fontId="5" fillId="4" borderId="28" xfId="19" applyFont="1" applyFill="1" applyBorder="1"/>
    <xf numFmtId="176" fontId="0" fillId="0" borderId="0" xfId="0" applyNumberFormat="1"/>
    <xf numFmtId="0" fontId="26" fillId="4" borderId="1" xfId="632" applyFont="1" applyFill="1" applyBorder="1" applyAlignment="1">
      <alignment horizontal="center" vertical="center"/>
    </xf>
    <xf numFmtId="169" fontId="62" fillId="0" borderId="1" xfId="0" applyNumberFormat="1" applyFont="1" applyFill="1" applyBorder="1" applyAlignment="1">
      <alignment horizontal="right"/>
    </xf>
    <xf numFmtId="172" fontId="104" fillId="5" borderId="1" xfId="284" applyNumberFormat="1" applyFont="1" applyFill="1" applyBorder="1" applyAlignment="1">
      <alignment horizontal="center" vertical="top"/>
    </xf>
    <xf numFmtId="172" fontId="63" fillId="4" borderId="1" xfId="0" applyNumberFormat="1" applyFont="1" applyFill="1" applyBorder="1" applyAlignment="1">
      <alignment horizontal="center"/>
    </xf>
    <xf numFmtId="172" fontId="39" fillId="4" borderId="1" xfId="0" applyNumberFormat="1" applyFont="1" applyFill="1" applyBorder="1"/>
    <xf numFmtId="2" fontId="20" fillId="0" borderId="1" xfId="0" applyNumberFormat="1" applyFont="1" applyBorder="1" applyAlignment="1">
      <alignment vertical="center"/>
    </xf>
    <xf numFmtId="2" fontId="20" fillId="0" borderId="1" xfId="0" applyNumberFormat="1" applyFont="1" applyFill="1" applyBorder="1" applyAlignment="1">
      <alignment vertical="center"/>
    </xf>
    <xf numFmtId="43" fontId="8" fillId="4" borderId="1" xfId="284" applyNumberFormat="1" applyFont="1" applyFill="1" applyBorder="1" applyAlignment="1">
      <alignment vertical="center"/>
    </xf>
    <xf numFmtId="43" fontId="76" fillId="0" borderId="0" xfId="0" applyNumberFormat="1" applyFont="1"/>
    <xf numFmtId="2" fontId="9" fillId="4" borderId="8" xfId="2" applyNumberFormat="1" applyFont="1" applyFill="1" applyBorder="1" applyAlignment="1" applyProtection="1">
      <alignment horizontal="right" wrapText="1"/>
      <protection locked="0"/>
    </xf>
    <xf numFmtId="2" fontId="9" fillId="0" borderId="1" xfId="2" applyNumberFormat="1" applyFont="1" applyBorder="1" applyAlignment="1">
      <alignment horizontal="right" wrapText="1"/>
    </xf>
    <xf numFmtId="165" fontId="8" fillId="0" borderId="2" xfId="2570" applyNumberFormat="1" applyFont="1" applyBorder="1" applyAlignment="1" applyProtection="1">
      <alignment horizontal="right" wrapText="1"/>
    </xf>
    <xf numFmtId="165" fontId="9" fillId="0" borderId="1" xfId="2570" applyNumberFormat="1" applyFont="1" applyBorder="1" applyAlignment="1" applyProtection="1">
      <alignment horizontal="right" wrapText="1"/>
    </xf>
    <xf numFmtId="0" fontId="24" fillId="39" borderId="1" xfId="1" applyFont="1" applyFill="1" applyBorder="1" applyAlignment="1">
      <alignment horizontal="center"/>
    </xf>
    <xf numFmtId="165" fontId="50" fillId="0" borderId="1" xfId="1" applyNumberFormat="1" applyFont="1" applyFill="1" applyBorder="1" applyProtection="1">
      <protection locked="0"/>
    </xf>
    <xf numFmtId="0" fontId="29" fillId="0" borderId="0" xfId="13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7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right" vertical="center"/>
    </xf>
    <xf numFmtId="0" fontId="24" fillId="39" borderId="10" xfId="1" applyFont="1" applyFill="1" applyBorder="1" applyAlignment="1">
      <alignment horizontal="center"/>
    </xf>
    <xf numFmtId="0" fontId="24" fillId="39" borderId="5" xfId="1" applyFont="1" applyFill="1" applyBorder="1" applyAlignment="1">
      <alignment horizontal="center"/>
    </xf>
    <xf numFmtId="0" fontId="24" fillId="39" borderId="9" xfId="1" applyFont="1" applyFill="1" applyBorder="1" applyAlignment="1">
      <alignment horizontal="center"/>
    </xf>
    <xf numFmtId="0" fontId="24" fillId="39" borderId="1" xfId="1" applyFont="1" applyFill="1" applyBorder="1" applyAlignment="1">
      <alignment horizontal="center"/>
    </xf>
    <xf numFmtId="0" fontId="24" fillId="5" borderId="2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24" fillId="39" borderId="2" xfId="1" applyFont="1" applyFill="1" applyBorder="1" applyAlignment="1">
      <alignment horizontal="center"/>
    </xf>
    <xf numFmtId="0" fontId="41" fillId="5" borderId="1" xfId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/>
    </xf>
    <xf numFmtId="165" fontId="11" fillId="0" borderId="0" xfId="1" applyNumberFormat="1" applyFont="1" applyFill="1" applyAlignment="1" applyProtection="1">
      <alignment horizontal="center"/>
      <protection locked="0"/>
    </xf>
    <xf numFmtId="0" fontId="24" fillId="3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24" fillId="5" borderId="1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24" fillId="5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4" xfId="0" applyFont="1" applyFill="1" applyBorder="1" applyAlignment="1">
      <alignment horizontal="left"/>
    </xf>
    <xf numFmtId="165" fontId="24" fillId="3" borderId="1" xfId="1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left" vertical="top" wrapText="1"/>
    </xf>
    <xf numFmtId="0" fontId="7" fillId="5" borderId="1" xfId="4" applyFont="1" applyFill="1" applyBorder="1" applyAlignment="1">
      <alignment horizontal="center" vertical="center" wrapText="1"/>
    </xf>
    <xf numFmtId="0" fontId="47" fillId="0" borderId="0" xfId="4" applyFont="1" applyFill="1" applyAlignment="1">
      <alignment horizontal="center"/>
    </xf>
    <xf numFmtId="0" fontId="46" fillId="0" borderId="0" xfId="4" applyFont="1" applyFill="1" applyBorder="1" applyAlignment="1">
      <alignment horizontal="center"/>
    </xf>
    <xf numFmtId="0" fontId="6" fillId="5" borderId="1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/>
    </xf>
    <xf numFmtId="0" fontId="24" fillId="39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 wrapText="1"/>
    </xf>
    <xf numFmtId="0" fontId="41" fillId="5" borderId="1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47" fillId="0" borderId="0" xfId="0" applyFont="1" applyFill="1" applyAlignment="1">
      <alignment horizontal="left"/>
    </xf>
    <xf numFmtId="0" fontId="46" fillId="0" borderId="0" xfId="0" applyFont="1" applyFill="1" applyBorder="1" applyAlignment="1">
      <alignment horizontal="left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5" borderId="2" xfId="1" applyNumberFormat="1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0" fontId="6" fillId="39" borderId="2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6" fillId="39" borderId="1" xfId="1" applyFont="1" applyFill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Border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2" fontId="4" fillId="0" borderId="0" xfId="1" applyNumberFormat="1" applyFont="1" applyAlignment="1">
      <alignment horizontal="left"/>
    </xf>
    <xf numFmtId="2" fontId="4" fillId="0" borderId="0" xfId="1" applyNumberFormat="1" applyFont="1" applyBorder="1" applyAlignment="1"/>
    <xf numFmtId="167" fontId="24" fillId="39" borderId="1" xfId="1" applyNumberFormat="1" applyFont="1" applyFill="1" applyBorder="1" applyAlignment="1">
      <alignment horizontal="center"/>
    </xf>
    <xf numFmtId="167" fontId="24" fillId="3" borderId="3" xfId="1" applyNumberFormat="1" applyFont="1" applyFill="1" applyBorder="1" applyAlignment="1">
      <alignment horizontal="center" vertical="center"/>
    </xf>
    <xf numFmtId="167" fontId="24" fillId="3" borderId="2" xfId="1" applyNumberFormat="1" applyFont="1" applyFill="1" applyBorder="1" applyAlignment="1">
      <alignment horizontal="center" vertical="center"/>
    </xf>
    <xf numFmtId="167" fontId="24" fillId="3" borderId="1" xfId="1" applyNumberFormat="1" applyFont="1" applyFill="1" applyBorder="1" applyAlignment="1">
      <alignment horizontal="center" vertical="center"/>
    </xf>
    <xf numFmtId="167" fontId="24" fillId="39" borderId="2" xfId="1" applyNumberFormat="1" applyFont="1" applyFill="1" applyBorder="1" applyAlignment="1">
      <alignment horizontal="center"/>
    </xf>
    <xf numFmtId="167" fontId="24" fillId="2" borderId="2" xfId="1" applyNumberFormat="1" applyFont="1" applyFill="1" applyBorder="1" applyAlignment="1">
      <alignment horizont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59" fillId="0" borderId="22" xfId="0" applyFont="1" applyBorder="1" applyAlignment="1">
      <alignment horizontal="center"/>
    </xf>
    <xf numFmtId="0" fontId="24" fillId="2" borderId="23" xfId="1" applyFont="1" applyFill="1" applyBorder="1" applyAlignment="1">
      <alignment horizontal="center" vertical="center"/>
    </xf>
    <xf numFmtId="0" fontId="24" fillId="2" borderId="26" xfId="1" applyFont="1" applyFill="1" applyBorder="1" applyAlignment="1">
      <alignment horizontal="center" vertical="center"/>
    </xf>
    <xf numFmtId="0" fontId="24" fillId="2" borderId="2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3" borderId="24" xfId="1" applyFont="1" applyFill="1" applyBorder="1" applyAlignment="1">
      <alignment horizontal="center"/>
    </xf>
    <xf numFmtId="0" fontId="24" fillId="3" borderId="25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 vertical="top" wrapText="1"/>
    </xf>
    <xf numFmtId="0" fontId="24" fillId="3" borderId="27" xfId="1" applyFont="1" applyFill="1" applyBorder="1" applyAlignment="1">
      <alignment horizontal="center" vertical="top" wrapText="1"/>
    </xf>
    <xf numFmtId="0" fontId="6" fillId="4" borderId="26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/>
    </xf>
    <xf numFmtId="0" fontId="61" fillId="4" borderId="22" xfId="19" applyFont="1" applyFill="1" applyBorder="1" applyAlignment="1">
      <alignment horizontal="right"/>
    </xf>
    <xf numFmtId="0" fontId="24" fillId="4" borderId="27" xfId="1" applyFont="1" applyFill="1" applyBorder="1" applyAlignment="1">
      <alignment horizontal="center" vertical="top" wrapText="1"/>
    </xf>
    <xf numFmtId="0" fontId="24" fillId="4" borderId="1" xfId="1" applyFont="1" applyFill="1" applyBorder="1" applyAlignment="1">
      <alignment horizontal="center" vertical="top" wrapText="1"/>
    </xf>
    <xf numFmtId="0" fontId="24" fillId="4" borderId="24" xfId="1" applyFont="1" applyFill="1" applyBorder="1" applyAlignment="1">
      <alignment horizontal="center"/>
    </xf>
    <xf numFmtId="0" fontId="24" fillId="4" borderId="25" xfId="1" applyFont="1" applyFill="1" applyBorder="1" applyAlignment="1">
      <alignment horizontal="center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 applyBorder="1" applyAlignment="1">
      <alignment horizontal="center"/>
    </xf>
    <xf numFmtId="0" fontId="24" fillId="4" borderId="23" xfId="1" applyFont="1" applyFill="1" applyBorder="1" applyAlignment="1">
      <alignment horizontal="center" vertical="center"/>
    </xf>
    <xf numFmtId="0" fontId="24" fillId="4" borderId="26" xfId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4" fillId="4" borderId="24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167" fontId="6" fillId="2" borderId="23" xfId="1" applyNumberFormat="1" applyFont="1" applyFill="1" applyBorder="1" applyAlignment="1">
      <alignment horizontal="center" vertical="center"/>
    </xf>
    <xf numFmtId="167" fontId="6" fillId="2" borderId="26" xfId="1" applyNumberFormat="1" applyFont="1" applyFill="1" applyBorder="1" applyAlignment="1">
      <alignment horizontal="center" vertical="center"/>
    </xf>
    <xf numFmtId="167" fontId="6" fillId="2" borderId="24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167" fontId="6" fillId="2" borderId="24" xfId="1" applyNumberFormat="1" applyFont="1" applyFill="1" applyBorder="1" applyAlignment="1">
      <alignment horizontal="center"/>
    </xf>
    <xf numFmtId="167" fontId="6" fillId="2" borderId="25" xfId="1" applyNumberFormat="1" applyFont="1" applyFill="1" applyBorder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27" xfId="1" applyNumberFormat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167" fontId="24" fillId="5" borderId="24" xfId="1" applyNumberFormat="1" applyFont="1" applyFill="1" applyBorder="1" applyAlignment="1">
      <alignment horizontal="center"/>
    </xf>
    <xf numFmtId="167" fontId="41" fillId="5" borderId="1" xfId="1" applyNumberFormat="1" applyFont="1" applyFill="1" applyBorder="1" applyAlignment="1">
      <alignment horizontal="center" vertical="center" wrapText="1"/>
    </xf>
    <xf numFmtId="167" fontId="24" fillId="5" borderId="25" xfId="1" applyNumberFormat="1" applyFont="1" applyFill="1" applyBorder="1" applyAlignment="1">
      <alignment horizontal="center"/>
    </xf>
    <xf numFmtId="167" fontId="41" fillId="5" borderId="27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167" fontId="24" fillId="5" borderId="23" xfId="1" applyNumberFormat="1" applyFont="1" applyFill="1" applyBorder="1" applyAlignment="1">
      <alignment horizontal="center" vertical="center"/>
    </xf>
    <xf numFmtId="167" fontId="24" fillId="5" borderId="26" xfId="1" applyNumberFormat="1" applyFont="1" applyFill="1" applyBorder="1" applyAlignment="1">
      <alignment horizontal="center" vertical="center"/>
    </xf>
    <xf numFmtId="167" fontId="24" fillId="5" borderId="24" xfId="1" applyNumberFormat="1" applyFont="1" applyFill="1" applyBorder="1" applyAlignment="1">
      <alignment horizontal="center" vertical="center" wrapText="1"/>
    </xf>
    <xf numFmtId="167" fontId="24" fillId="5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/>
    </xf>
    <xf numFmtId="167" fontId="24" fillId="2" borderId="1" xfId="1" applyNumberFormat="1" applyFont="1" applyFill="1" applyBorder="1" applyAlignment="1">
      <alignment horizontal="left"/>
    </xf>
    <xf numFmtId="2" fontId="4" fillId="0" borderId="4" xfId="1" applyNumberFormat="1" applyFont="1" applyBorder="1" applyAlignment="1">
      <alignment horizontal="center"/>
    </xf>
    <xf numFmtId="0" fontId="24" fillId="2" borderId="1" xfId="1" applyFont="1" applyFill="1" applyBorder="1" applyAlignment="1">
      <alignment horizontal="left" vertical="center"/>
    </xf>
    <xf numFmtId="0" fontId="12" fillId="0" borderId="6" xfId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0" fontId="59" fillId="0" borderId="0" xfId="0" quotePrefix="1" applyFont="1" applyBorder="1" applyAlignment="1">
      <alignment horizontal="right"/>
    </xf>
    <xf numFmtId="0" fontId="59" fillId="0" borderId="0" xfId="0" applyFont="1" applyBorder="1" applyAlignment="1">
      <alignment horizontal="right"/>
    </xf>
    <xf numFmtId="0" fontId="7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3" fillId="0" borderId="0" xfId="0" quotePrefix="1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4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0" fontId="24" fillId="5" borderId="2" xfId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47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11" fillId="0" borderId="0" xfId="4" applyFont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571">
    <cellStyle name="20% - Accent1" xfId="304" builtinId="30" customBuiltin="1"/>
    <cellStyle name="20% - Accent2" xfId="307" builtinId="34" customBuiltin="1"/>
    <cellStyle name="20% - Accent3" xfId="310" builtinId="38" customBuiltin="1"/>
    <cellStyle name="20% - Accent4" xfId="313" builtinId="42" customBuiltin="1"/>
    <cellStyle name="20% - Accent5" xfId="316" builtinId="46" customBuiltin="1"/>
    <cellStyle name="20% - Accent6" xfId="319" builtinId="50" customBuiltin="1"/>
    <cellStyle name="40% - Accent1" xfId="305" builtinId="31" customBuiltin="1"/>
    <cellStyle name="40% - Accent2" xfId="308" builtinId="35" customBuiltin="1"/>
    <cellStyle name="40% - Accent3" xfId="311" builtinId="39" customBuiltin="1"/>
    <cellStyle name="40% - Accent4" xfId="314" builtinId="43" customBuiltin="1"/>
    <cellStyle name="40% - Accent5" xfId="317" builtinId="47" customBuiltin="1"/>
    <cellStyle name="40% - Accent6" xfId="320" builtinId="51" customBuiltin="1"/>
    <cellStyle name="60% - Accent1 2" xfId="1741" xr:uid="{00000000-0005-0000-0000-00000C000000}"/>
    <cellStyle name="60% - Accent2 2" xfId="1742" xr:uid="{00000000-0005-0000-0000-00000D000000}"/>
    <cellStyle name="60% - Accent3 2" xfId="1743" xr:uid="{00000000-0005-0000-0000-00000E000000}"/>
    <cellStyle name="60% - Accent4 2" xfId="1744" xr:uid="{00000000-0005-0000-0000-00000F000000}"/>
    <cellStyle name="60% - Accent5 2" xfId="1745" xr:uid="{00000000-0005-0000-0000-000010000000}"/>
    <cellStyle name="60% - Accent6 2" xfId="1746" xr:uid="{00000000-0005-0000-0000-000011000000}"/>
    <cellStyle name="Accent1" xfId="303" builtinId="29" customBuiltin="1"/>
    <cellStyle name="Accent2" xfId="306" builtinId="33" customBuiltin="1"/>
    <cellStyle name="Accent3" xfId="309" builtinId="37" customBuiltin="1"/>
    <cellStyle name="Accent4" xfId="312" builtinId="41" customBuiltin="1"/>
    <cellStyle name="Accent5" xfId="315" builtinId="45" customBuiltin="1"/>
    <cellStyle name="Accent6" xfId="318" builtinId="49" customBuiltin="1"/>
    <cellStyle name="Bad" xfId="293" builtinId="27" customBuiltin="1"/>
    <cellStyle name="Calculation" xfId="296" builtinId="22" customBuiltin="1"/>
    <cellStyle name="Check Cell" xfId="298" builtinId="23" customBuiltin="1"/>
    <cellStyle name="Comma" xfId="284" builtinId="3"/>
    <cellStyle name="Comma 10" xfId="10" xr:uid="{00000000-0005-0000-0000-00001C000000}"/>
    <cellStyle name="Comma 10 2" xfId="25" xr:uid="{00000000-0005-0000-0000-00001D000000}"/>
    <cellStyle name="Comma 10 2 2" xfId="2366" xr:uid="{00000000-0005-0000-0000-00001E000000}"/>
    <cellStyle name="Comma 10 2 3" xfId="2389" xr:uid="{00000000-0005-0000-0000-00001F000000}"/>
    <cellStyle name="Comma 10 3" xfId="1795" xr:uid="{00000000-0005-0000-0000-000020000000}"/>
    <cellStyle name="Comma 10 3 2" xfId="1936" xr:uid="{00000000-0005-0000-0000-000021000000}"/>
    <cellStyle name="Comma 10 3 3" xfId="2388" xr:uid="{00000000-0005-0000-0000-000022000000}"/>
    <cellStyle name="Comma 10 4" xfId="1853" xr:uid="{00000000-0005-0000-0000-000023000000}"/>
    <cellStyle name="Comma 11" xfId="1974" xr:uid="{00000000-0005-0000-0000-000024000000}"/>
    <cellStyle name="Comma 11 2" xfId="2390" xr:uid="{00000000-0005-0000-0000-000025000000}"/>
    <cellStyle name="Comma 12" xfId="2391" xr:uid="{00000000-0005-0000-0000-000026000000}"/>
    <cellStyle name="Comma 13" xfId="2392" xr:uid="{00000000-0005-0000-0000-000027000000}"/>
    <cellStyle name="Comma 14" xfId="24" xr:uid="{00000000-0005-0000-0000-000028000000}"/>
    <cellStyle name="Comma 14 2" xfId="1842" xr:uid="{00000000-0005-0000-0000-000029000000}"/>
    <cellStyle name="Comma 14 3" xfId="2393" xr:uid="{00000000-0005-0000-0000-00002A000000}"/>
    <cellStyle name="Comma 15" xfId="2394" xr:uid="{00000000-0005-0000-0000-00002B000000}"/>
    <cellStyle name="Comma 16" xfId="2395" xr:uid="{00000000-0005-0000-0000-00002C000000}"/>
    <cellStyle name="Comma 17" xfId="2396" xr:uid="{00000000-0005-0000-0000-00002D000000}"/>
    <cellStyle name="Comma 17 2" xfId="2397" xr:uid="{00000000-0005-0000-0000-00002E000000}"/>
    <cellStyle name="Comma 18" xfId="2398" xr:uid="{00000000-0005-0000-0000-00002F000000}"/>
    <cellStyle name="Comma 18 2" xfId="2399" xr:uid="{00000000-0005-0000-0000-000030000000}"/>
    <cellStyle name="Comma 19" xfId="2400" xr:uid="{00000000-0005-0000-0000-000031000000}"/>
    <cellStyle name="Comma 19 2" xfId="2401" xr:uid="{00000000-0005-0000-0000-000032000000}"/>
    <cellStyle name="Comma 2" xfId="11" xr:uid="{00000000-0005-0000-0000-000033000000}"/>
    <cellStyle name="Comma 2 10" xfId="27" xr:uid="{00000000-0005-0000-0000-000034000000}"/>
    <cellStyle name="Comma 2 10 2" xfId="1855" xr:uid="{00000000-0005-0000-0000-000035000000}"/>
    <cellStyle name="Comma 2 10 2 2" xfId="276" xr:uid="{00000000-0005-0000-0000-000036000000}"/>
    <cellStyle name="Comma 2 10 2 3" xfId="1995" xr:uid="{00000000-0005-0000-0000-000037000000}"/>
    <cellStyle name="Comma 2 10 3" xfId="2178" xr:uid="{00000000-0005-0000-0000-000038000000}"/>
    <cellStyle name="Comma 2 10 4" xfId="2403" xr:uid="{00000000-0005-0000-0000-000039000000}"/>
    <cellStyle name="Comma 2 11" xfId="28" xr:uid="{00000000-0005-0000-0000-00003A000000}"/>
    <cellStyle name="Comma 2 11 2" xfId="1856" xr:uid="{00000000-0005-0000-0000-00003B000000}"/>
    <cellStyle name="Comma 2 11 2 2" xfId="1996" xr:uid="{00000000-0005-0000-0000-00003C000000}"/>
    <cellStyle name="Comma 2 11 3" xfId="2179" xr:uid="{00000000-0005-0000-0000-00003D000000}"/>
    <cellStyle name="Comma 2 11 4" xfId="2404" xr:uid="{00000000-0005-0000-0000-00003E000000}"/>
    <cellStyle name="Comma 2 12" xfId="29" xr:uid="{00000000-0005-0000-0000-00003F000000}"/>
    <cellStyle name="Comma 2 12 2" xfId="1857" xr:uid="{00000000-0005-0000-0000-000040000000}"/>
    <cellStyle name="Comma 2 12 2 2" xfId="1997" xr:uid="{00000000-0005-0000-0000-000041000000}"/>
    <cellStyle name="Comma 2 12 3" xfId="2180" xr:uid="{00000000-0005-0000-0000-000042000000}"/>
    <cellStyle name="Comma 2 12 4" xfId="2405" xr:uid="{00000000-0005-0000-0000-000043000000}"/>
    <cellStyle name="Comma 2 13" xfId="30" xr:uid="{00000000-0005-0000-0000-000044000000}"/>
    <cellStyle name="Comma 2 13 2" xfId="1858" xr:uid="{00000000-0005-0000-0000-000045000000}"/>
    <cellStyle name="Comma 2 13 2 2" xfId="1998" xr:uid="{00000000-0005-0000-0000-000046000000}"/>
    <cellStyle name="Comma 2 13 3" xfId="2181" xr:uid="{00000000-0005-0000-0000-000047000000}"/>
    <cellStyle name="Comma 2 13 4" xfId="2406" xr:uid="{00000000-0005-0000-0000-000048000000}"/>
    <cellStyle name="Comma 2 14" xfId="31" xr:uid="{00000000-0005-0000-0000-000049000000}"/>
    <cellStyle name="Comma 2 14 2" xfId="1859" xr:uid="{00000000-0005-0000-0000-00004A000000}"/>
    <cellStyle name="Comma 2 14 2 2" xfId="1999" xr:uid="{00000000-0005-0000-0000-00004B000000}"/>
    <cellStyle name="Comma 2 14 3" xfId="2182" xr:uid="{00000000-0005-0000-0000-00004C000000}"/>
    <cellStyle name="Comma 2 14 4" xfId="2407" xr:uid="{00000000-0005-0000-0000-00004D000000}"/>
    <cellStyle name="Comma 2 15" xfId="32" xr:uid="{00000000-0005-0000-0000-00004E000000}"/>
    <cellStyle name="Comma 2 15 2" xfId="1860" xr:uid="{00000000-0005-0000-0000-00004F000000}"/>
    <cellStyle name="Comma 2 15 2 2" xfId="2000" xr:uid="{00000000-0005-0000-0000-000050000000}"/>
    <cellStyle name="Comma 2 15 3" xfId="2183" xr:uid="{00000000-0005-0000-0000-000051000000}"/>
    <cellStyle name="Comma 2 15 4" xfId="2408" xr:uid="{00000000-0005-0000-0000-000052000000}"/>
    <cellStyle name="Comma 2 16" xfId="33" xr:uid="{00000000-0005-0000-0000-000053000000}"/>
    <cellStyle name="Comma 2 16 2" xfId="1861" xr:uid="{00000000-0005-0000-0000-000054000000}"/>
    <cellStyle name="Comma 2 16 2 2" xfId="2001" xr:uid="{00000000-0005-0000-0000-000055000000}"/>
    <cellStyle name="Comma 2 16 3" xfId="2184" xr:uid="{00000000-0005-0000-0000-000056000000}"/>
    <cellStyle name="Comma 2 16 4" xfId="2409" xr:uid="{00000000-0005-0000-0000-000057000000}"/>
    <cellStyle name="Comma 2 17" xfId="34" xr:uid="{00000000-0005-0000-0000-000058000000}"/>
    <cellStyle name="Comma 2 17 2" xfId="1862" xr:uid="{00000000-0005-0000-0000-000059000000}"/>
    <cellStyle name="Comma 2 17 2 2" xfId="2002" xr:uid="{00000000-0005-0000-0000-00005A000000}"/>
    <cellStyle name="Comma 2 17 3" xfId="2185" xr:uid="{00000000-0005-0000-0000-00005B000000}"/>
    <cellStyle name="Comma 2 17 4" xfId="2410" xr:uid="{00000000-0005-0000-0000-00005C000000}"/>
    <cellStyle name="Comma 2 18" xfId="35" xr:uid="{00000000-0005-0000-0000-00005D000000}"/>
    <cellStyle name="Comma 2 18 2" xfId="1863" xr:uid="{00000000-0005-0000-0000-00005E000000}"/>
    <cellStyle name="Comma 2 18 2 2" xfId="2003" xr:uid="{00000000-0005-0000-0000-00005F000000}"/>
    <cellStyle name="Comma 2 18 3" xfId="2186" xr:uid="{00000000-0005-0000-0000-000060000000}"/>
    <cellStyle name="Comma 2 18 4" xfId="2411" xr:uid="{00000000-0005-0000-0000-000061000000}"/>
    <cellStyle name="Comma 2 19" xfId="36" xr:uid="{00000000-0005-0000-0000-000062000000}"/>
    <cellStyle name="Comma 2 19 2" xfId="1864" xr:uid="{00000000-0005-0000-0000-000063000000}"/>
    <cellStyle name="Comma 2 19 2 2" xfId="2004" xr:uid="{00000000-0005-0000-0000-000064000000}"/>
    <cellStyle name="Comma 2 19 3" xfId="2187" xr:uid="{00000000-0005-0000-0000-000065000000}"/>
    <cellStyle name="Comma 2 19 4" xfId="2412" xr:uid="{00000000-0005-0000-0000-000066000000}"/>
    <cellStyle name="Comma 2 2" xfId="37" xr:uid="{00000000-0005-0000-0000-000067000000}"/>
    <cellStyle name="Comma 2 2 2" xfId="1865" xr:uid="{00000000-0005-0000-0000-000068000000}"/>
    <cellStyle name="Comma 2 2 2 2" xfId="2005" xr:uid="{00000000-0005-0000-0000-000069000000}"/>
    <cellStyle name="Comma 2 2 2 2 2" xfId="2415" xr:uid="{00000000-0005-0000-0000-00006A000000}"/>
    <cellStyle name="Comma 2 2 2 2 3" xfId="2416" xr:uid="{00000000-0005-0000-0000-00006B000000}"/>
    <cellStyle name="Comma 2 2 2 2 3 2" xfId="2417" xr:uid="{00000000-0005-0000-0000-00006C000000}"/>
    <cellStyle name="Comma 2 2 2 2 3 2 2" xfId="2418" xr:uid="{00000000-0005-0000-0000-00006D000000}"/>
    <cellStyle name="Comma 2 2 2 2 3 3" xfId="2419" xr:uid="{00000000-0005-0000-0000-00006E000000}"/>
    <cellStyle name="Comma 2 2 2 2 3 3 2" xfId="2420" xr:uid="{00000000-0005-0000-0000-00006F000000}"/>
    <cellStyle name="Comma 2 2 2 2 3 4" xfId="2421" xr:uid="{00000000-0005-0000-0000-000070000000}"/>
    <cellStyle name="Comma 2 2 2 2 3 4 2" xfId="2422" xr:uid="{00000000-0005-0000-0000-000071000000}"/>
    <cellStyle name="Comma 2 2 2 2 3 4 2 2" xfId="2423" xr:uid="{00000000-0005-0000-0000-000072000000}"/>
    <cellStyle name="Comma 2 2 2 2 3 4 3" xfId="2424" xr:uid="{00000000-0005-0000-0000-000073000000}"/>
    <cellStyle name="Comma 2 2 2 2 3 4 4" xfId="2425" xr:uid="{00000000-0005-0000-0000-000074000000}"/>
    <cellStyle name="Comma 2 2 2 2 3 5" xfId="2426" xr:uid="{00000000-0005-0000-0000-000075000000}"/>
    <cellStyle name="Comma 2 2 2 2 4" xfId="2427" xr:uid="{00000000-0005-0000-0000-000076000000}"/>
    <cellStyle name="Comma 2 2 2 2 4 2" xfId="2428" xr:uid="{00000000-0005-0000-0000-000077000000}"/>
    <cellStyle name="Comma 2 2 2 2 4 2 2" xfId="2429" xr:uid="{00000000-0005-0000-0000-000078000000}"/>
    <cellStyle name="Comma 2 2 2 2 4 2 3" xfId="2430" xr:uid="{00000000-0005-0000-0000-000079000000}"/>
    <cellStyle name="Comma 2 2 2 2 4 3" xfId="2431" xr:uid="{00000000-0005-0000-0000-00007A000000}"/>
    <cellStyle name="Comma 2 2 2 2 5" xfId="2432" xr:uid="{00000000-0005-0000-0000-00007B000000}"/>
    <cellStyle name="Comma 2 2 2 2 6" xfId="2414" xr:uid="{00000000-0005-0000-0000-00007C000000}"/>
    <cellStyle name="Comma 2 2 2 3" xfId="2433" xr:uid="{00000000-0005-0000-0000-00007D000000}"/>
    <cellStyle name="Comma 2 2 3" xfId="2188" xr:uid="{00000000-0005-0000-0000-00007E000000}"/>
    <cellStyle name="Comma 2 2 3 2" xfId="2435" xr:uid="{00000000-0005-0000-0000-00007F000000}"/>
    <cellStyle name="Comma 2 2 3 2 2" xfId="2436" xr:uid="{00000000-0005-0000-0000-000080000000}"/>
    <cellStyle name="Comma 2 2 3 3" xfId="2437" xr:uid="{00000000-0005-0000-0000-000081000000}"/>
    <cellStyle name="Comma 2 2 3 4" xfId="2434" xr:uid="{00000000-0005-0000-0000-000082000000}"/>
    <cellStyle name="Comma 2 2 4" xfId="2413" xr:uid="{00000000-0005-0000-0000-000083000000}"/>
    <cellStyle name="Comma 2 20" xfId="38" xr:uid="{00000000-0005-0000-0000-000084000000}"/>
    <cellStyle name="Comma 2 20 2" xfId="1866" xr:uid="{00000000-0005-0000-0000-000085000000}"/>
    <cellStyle name="Comma 2 20 2 2" xfId="2006" xr:uid="{00000000-0005-0000-0000-000086000000}"/>
    <cellStyle name="Comma 2 20 3" xfId="2189" xr:uid="{00000000-0005-0000-0000-000087000000}"/>
    <cellStyle name="Comma 2 20 4" xfId="2438" xr:uid="{00000000-0005-0000-0000-000088000000}"/>
    <cellStyle name="Comma 2 21" xfId="39" xr:uid="{00000000-0005-0000-0000-000089000000}"/>
    <cellStyle name="Comma 2 21 2" xfId="1867" xr:uid="{00000000-0005-0000-0000-00008A000000}"/>
    <cellStyle name="Comma 2 21 2 2" xfId="2007" xr:uid="{00000000-0005-0000-0000-00008B000000}"/>
    <cellStyle name="Comma 2 21 3" xfId="2190" xr:uid="{00000000-0005-0000-0000-00008C000000}"/>
    <cellStyle name="Comma 2 21 4" xfId="2439" xr:uid="{00000000-0005-0000-0000-00008D000000}"/>
    <cellStyle name="Comma 2 22" xfId="40" xr:uid="{00000000-0005-0000-0000-00008E000000}"/>
    <cellStyle name="Comma 2 22 2" xfId="1868" xr:uid="{00000000-0005-0000-0000-00008F000000}"/>
    <cellStyle name="Comma 2 22 2 2" xfId="2008" xr:uid="{00000000-0005-0000-0000-000090000000}"/>
    <cellStyle name="Comma 2 22 3" xfId="2191" xr:uid="{00000000-0005-0000-0000-000091000000}"/>
    <cellStyle name="Comma 2 22 4" xfId="2440" xr:uid="{00000000-0005-0000-0000-000092000000}"/>
    <cellStyle name="Comma 2 23" xfId="41" xr:uid="{00000000-0005-0000-0000-000093000000}"/>
    <cellStyle name="Comma 2 23 2" xfId="1869" xr:uid="{00000000-0005-0000-0000-000094000000}"/>
    <cellStyle name="Comma 2 23 2 2" xfId="2009" xr:uid="{00000000-0005-0000-0000-000095000000}"/>
    <cellStyle name="Comma 2 23 3" xfId="2192" xr:uid="{00000000-0005-0000-0000-000096000000}"/>
    <cellStyle name="Comma 2 23 4" xfId="2441" xr:uid="{00000000-0005-0000-0000-000097000000}"/>
    <cellStyle name="Comma 2 24" xfId="42" xr:uid="{00000000-0005-0000-0000-000098000000}"/>
    <cellStyle name="Comma 2 24 2" xfId="1870" xr:uid="{00000000-0005-0000-0000-000099000000}"/>
    <cellStyle name="Comma 2 24 2 2" xfId="2010" xr:uid="{00000000-0005-0000-0000-00009A000000}"/>
    <cellStyle name="Comma 2 24 3" xfId="2193" xr:uid="{00000000-0005-0000-0000-00009B000000}"/>
    <cellStyle name="Comma 2 24 4" xfId="2442" xr:uid="{00000000-0005-0000-0000-00009C000000}"/>
    <cellStyle name="Comma 2 25" xfId="43" xr:uid="{00000000-0005-0000-0000-00009D000000}"/>
    <cellStyle name="Comma 2 25 2" xfId="1871" xr:uid="{00000000-0005-0000-0000-00009E000000}"/>
    <cellStyle name="Comma 2 25 2 2" xfId="2011" xr:uid="{00000000-0005-0000-0000-00009F000000}"/>
    <cellStyle name="Comma 2 25 3" xfId="2194" xr:uid="{00000000-0005-0000-0000-0000A0000000}"/>
    <cellStyle name="Comma 2 25 4" xfId="2443" xr:uid="{00000000-0005-0000-0000-0000A1000000}"/>
    <cellStyle name="Comma 2 26" xfId="44" xr:uid="{00000000-0005-0000-0000-0000A2000000}"/>
    <cellStyle name="Comma 2 26 2" xfId="1872" xr:uid="{00000000-0005-0000-0000-0000A3000000}"/>
    <cellStyle name="Comma 2 26 2 2" xfId="2012" xr:uid="{00000000-0005-0000-0000-0000A4000000}"/>
    <cellStyle name="Comma 2 26 3" xfId="2195" xr:uid="{00000000-0005-0000-0000-0000A5000000}"/>
    <cellStyle name="Comma 2 26 4" xfId="2444" xr:uid="{00000000-0005-0000-0000-0000A6000000}"/>
    <cellStyle name="Comma 2 27" xfId="45" xr:uid="{00000000-0005-0000-0000-0000A7000000}"/>
    <cellStyle name="Comma 2 27 2" xfId="1873" xr:uid="{00000000-0005-0000-0000-0000A8000000}"/>
    <cellStyle name="Comma 2 27 2 2" xfId="2013" xr:uid="{00000000-0005-0000-0000-0000A9000000}"/>
    <cellStyle name="Comma 2 27 3" xfId="2196" xr:uid="{00000000-0005-0000-0000-0000AA000000}"/>
    <cellStyle name="Comma 2 27 4" xfId="2402" xr:uid="{00000000-0005-0000-0000-0000AB000000}"/>
    <cellStyle name="Comma 2 28" xfId="46" xr:uid="{00000000-0005-0000-0000-0000AC000000}"/>
    <cellStyle name="Comma 2 28 2" xfId="1874" xr:uid="{00000000-0005-0000-0000-0000AD000000}"/>
    <cellStyle name="Comma 2 28 2 2" xfId="2014" xr:uid="{00000000-0005-0000-0000-0000AE000000}"/>
    <cellStyle name="Comma 2 28 3" xfId="2197" xr:uid="{00000000-0005-0000-0000-0000AF000000}"/>
    <cellStyle name="Comma 2 29" xfId="47" xr:uid="{00000000-0005-0000-0000-0000B0000000}"/>
    <cellStyle name="Comma 2 29 2" xfId="1875" xr:uid="{00000000-0005-0000-0000-0000B1000000}"/>
    <cellStyle name="Comma 2 29 2 2" xfId="2015" xr:uid="{00000000-0005-0000-0000-0000B2000000}"/>
    <cellStyle name="Comma 2 29 3" xfId="1971" xr:uid="{00000000-0005-0000-0000-0000B3000000}"/>
    <cellStyle name="Comma 2 29 3 2" xfId="2198" xr:uid="{00000000-0005-0000-0000-0000B4000000}"/>
    <cellStyle name="Comma 2 3" xfId="48" xr:uid="{00000000-0005-0000-0000-0000B5000000}"/>
    <cellStyle name="Comma 2 3 2" xfId="1876" xr:uid="{00000000-0005-0000-0000-0000B6000000}"/>
    <cellStyle name="Comma 2 3 2 2" xfId="2016" xr:uid="{00000000-0005-0000-0000-0000B7000000}"/>
    <cellStyle name="Comma 2 3 3" xfId="2199" xr:uid="{00000000-0005-0000-0000-0000B8000000}"/>
    <cellStyle name="Comma 2 3 4" xfId="2445" xr:uid="{00000000-0005-0000-0000-0000B9000000}"/>
    <cellStyle name="Comma 2 30" xfId="49" xr:uid="{00000000-0005-0000-0000-0000BA000000}"/>
    <cellStyle name="Comma 2 30 2" xfId="1877" xr:uid="{00000000-0005-0000-0000-0000BB000000}"/>
    <cellStyle name="Comma 2 30 2 2" xfId="2017" xr:uid="{00000000-0005-0000-0000-0000BC000000}"/>
    <cellStyle name="Comma 2 30 3" xfId="2200" xr:uid="{00000000-0005-0000-0000-0000BD000000}"/>
    <cellStyle name="Comma 2 31" xfId="50" xr:uid="{00000000-0005-0000-0000-0000BE000000}"/>
    <cellStyle name="Comma 2 31 2" xfId="1878" xr:uid="{00000000-0005-0000-0000-0000BF000000}"/>
    <cellStyle name="Comma 2 31 2 2" xfId="2018" xr:uid="{00000000-0005-0000-0000-0000C0000000}"/>
    <cellStyle name="Comma 2 31 3" xfId="2201" xr:uid="{00000000-0005-0000-0000-0000C1000000}"/>
    <cellStyle name="Comma 2 32" xfId="51" xr:uid="{00000000-0005-0000-0000-0000C2000000}"/>
    <cellStyle name="Comma 2 32 2" xfId="1879" xr:uid="{00000000-0005-0000-0000-0000C3000000}"/>
    <cellStyle name="Comma 2 32 2 2" xfId="2019" xr:uid="{00000000-0005-0000-0000-0000C4000000}"/>
    <cellStyle name="Comma 2 32 3" xfId="2202" xr:uid="{00000000-0005-0000-0000-0000C5000000}"/>
    <cellStyle name="Comma 2 33" xfId="52" xr:uid="{00000000-0005-0000-0000-0000C6000000}"/>
    <cellStyle name="Comma 2 33 2" xfId="1880" xr:uid="{00000000-0005-0000-0000-0000C7000000}"/>
    <cellStyle name="Comma 2 33 2 2" xfId="2020" xr:uid="{00000000-0005-0000-0000-0000C8000000}"/>
    <cellStyle name="Comma 2 33 3" xfId="2203" xr:uid="{00000000-0005-0000-0000-0000C9000000}"/>
    <cellStyle name="Comma 2 34" xfId="53" xr:uid="{00000000-0005-0000-0000-0000CA000000}"/>
    <cellStyle name="Comma 2 34 2" xfId="1881" xr:uid="{00000000-0005-0000-0000-0000CB000000}"/>
    <cellStyle name="Comma 2 34 2 2" xfId="2021" xr:uid="{00000000-0005-0000-0000-0000CC000000}"/>
    <cellStyle name="Comma 2 34 3" xfId="2204" xr:uid="{00000000-0005-0000-0000-0000CD000000}"/>
    <cellStyle name="Comma 2 35" xfId="54" xr:uid="{00000000-0005-0000-0000-0000CE000000}"/>
    <cellStyle name="Comma 2 35 2" xfId="1882" xr:uid="{00000000-0005-0000-0000-0000CF000000}"/>
    <cellStyle name="Comma 2 35 2 2" xfId="2022" xr:uid="{00000000-0005-0000-0000-0000D0000000}"/>
    <cellStyle name="Comma 2 35 3" xfId="2205" xr:uid="{00000000-0005-0000-0000-0000D1000000}"/>
    <cellStyle name="Comma 2 36" xfId="55" xr:uid="{00000000-0005-0000-0000-0000D2000000}"/>
    <cellStyle name="Comma 2 36 2" xfId="1883" xr:uid="{00000000-0005-0000-0000-0000D3000000}"/>
    <cellStyle name="Comma 2 36 2 2" xfId="2023" xr:uid="{00000000-0005-0000-0000-0000D4000000}"/>
    <cellStyle name="Comma 2 36 3" xfId="2206" xr:uid="{00000000-0005-0000-0000-0000D5000000}"/>
    <cellStyle name="Comma 2 37" xfId="56" xr:uid="{00000000-0005-0000-0000-0000D6000000}"/>
    <cellStyle name="Comma 2 37 2" xfId="1884" xr:uid="{00000000-0005-0000-0000-0000D7000000}"/>
    <cellStyle name="Comma 2 37 2 2" xfId="2024" xr:uid="{00000000-0005-0000-0000-0000D8000000}"/>
    <cellStyle name="Comma 2 37 3" xfId="2207" xr:uid="{00000000-0005-0000-0000-0000D9000000}"/>
    <cellStyle name="Comma 2 38" xfId="57" xr:uid="{00000000-0005-0000-0000-0000DA000000}"/>
    <cellStyle name="Comma 2 38 2" xfId="1885" xr:uid="{00000000-0005-0000-0000-0000DB000000}"/>
    <cellStyle name="Comma 2 38 2 2" xfId="2025" xr:uid="{00000000-0005-0000-0000-0000DC000000}"/>
    <cellStyle name="Comma 2 38 3" xfId="2208" xr:uid="{00000000-0005-0000-0000-0000DD000000}"/>
    <cellStyle name="Comma 2 39" xfId="58" xr:uid="{00000000-0005-0000-0000-0000DE000000}"/>
    <cellStyle name="Comma 2 39 2" xfId="1886" xr:uid="{00000000-0005-0000-0000-0000DF000000}"/>
    <cellStyle name="Comma 2 39 2 2" xfId="2026" xr:uid="{00000000-0005-0000-0000-0000E0000000}"/>
    <cellStyle name="Comma 2 39 3" xfId="2209" xr:uid="{00000000-0005-0000-0000-0000E1000000}"/>
    <cellStyle name="Comma 2 4" xfId="59" xr:uid="{00000000-0005-0000-0000-0000E2000000}"/>
    <cellStyle name="Comma 2 4 2" xfId="1887" xr:uid="{00000000-0005-0000-0000-0000E3000000}"/>
    <cellStyle name="Comma 2 4 2 2" xfId="2027" xr:uid="{00000000-0005-0000-0000-0000E4000000}"/>
    <cellStyle name="Comma 2 4 3" xfId="2210" xr:uid="{00000000-0005-0000-0000-0000E5000000}"/>
    <cellStyle name="Comma 2 4 4" xfId="2446" xr:uid="{00000000-0005-0000-0000-0000E6000000}"/>
    <cellStyle name="Comma 2 40" xfId="60" xr:uid="{00000000-0005-0000-0000-0000E7000000}"/>
    <cellStyle name="Comma 2 40 2" xfId="1888" xr:uid="{00000000-0005-0000-0000-0000E8000000}"/>
    <cellStyle name="Comma 2 40 2 2" xfId="2028" xr:uid="{00000000-0005-0000-0000-0000E9000000}"/>
    <cellStyle name="Comma 2 40 3" xfId="2211" xr:uid="{00000000-0005-0000-0000-0000EA000000}"/>
    <cellStyle name="Comma 2 41" xfId="61" xr:uid="{00000000-0005-0000-0000-0000EB000000}"/>
    <cellStyle name="Comma 2 41 2" xfId="1889" xr:uid="{00000000-0005-0000-0000-0000EC000000}"/>
    <cellStyle name="Comma 2 41 2 2" xfId="2029" xr:uid="{00000000-0005-0000-0000-0000ED000000}"/>
    <cellStyle name="Comma 2 41 3" xfId="2212" xr:uid="{00000000-0005-0000-0000-0000EE000000}"/>
    <cellStyle name="Comma 2 42" xfId="62" xr:uid="{00000000-0005-0000-0000-0000EF000000}"/>
    <cellStyle name="Comma 2 42 2" xfId="1890" xr:uid="{00000000-0005-0000-0000-0000F0000000}"/>
    <cellStyle name="Comma 2 42 2 2" xfId="2030" xr:uid="{00000000-0005-0000-0000-0000F1000000}"/>
    <cellStyle name="Comma 2 42 3" xfId="2213" xr:uid="{00000000-0005-0000-0000-0000F2000000}"/>
    <cellStyle name="Comma 2 43" xfId="63" xr:uid="{00000000-0005-0000-0000-0000F3000000}"/>
    <cellStyle name="Comma 2 43 2" xfId="1891" xr:uid="{00000000-0005-0000-0000-0000F4000000}"/>
    <cellStyle name="Comma 2 43 2 2" xfId="2031" xr:uid="{00000000-0005-0000-0000-0000F5000000}"/>
    <cellStyle name="Comma 2 43 3" xfId="2214" xr:uid="{00000000-0005-0000-0000-0000F6000000}"/>
    <cellStyle name="Comma 2 44" xfId="64" xr:uid="{00000000-0005-0000-0000-0000F7000000}"/>
    <cellStyle name="Comma 2 44 2" xfId="1892" xr:uid="{00000000-0005-0000-0000-0000F8000000}"/>
    <cellStyle name="Comma 2 44 2 2" xfId="2032" xr:uid="{00000000-0005-0000-0000-0000F9000000}"/>
    <cellStyle name="Comma 2 44 3" xfId="2215" xr:uid="{00000000-0005-0000-0000-0000FA000000}"/>
    <cellStyle name="Comma 2 45" xfId="65" xr:uid="{00000000-0005-0000-0000-0000FB000000}"/>
    <cellStyle name="Comma 2 45 2" xfId="1893" xr:uid="{00000000-0005-0000-0000-0000FC000000}"/>
    <cellStyle name="Comma 2 45 2 2" xfId="2033" xr:uid="{00000000-0005-0000-0000-0000FD000000}"/>
    <cellStyle name="Comma 2 45 3" xfId="2216" xr:uid="{00000000-0005-0000-0000-0000FE000000}"/>
    <cellStyle name="Comma 2 46" xfId="66" xr:uid="{00000000-0005-0000-0000-0000FF000000}"/>
    <cellStyle name="Comma 2 46 2" xfId="1894" xr:uid="{00000000-0005-0000-0000-000000010000}"/>
    <cellStyle name="Comma 2 46 2 2" xfId="2034" xr:uid="{00000000-0005-0000-0000-000001010000}"/>
    <cellStyle name="Comma 2 46 3" xfId="2217" xr:uid="{00000000-0005-0000-0000-000002010000}"/>
    <cellStyle name="Comma 2 47" xfId="67" xr:uid="{00000000-0005-0000-0000-000003010000}"/>
    <cellStyle name="Comma 2 47 2" xfId="1895" xr:uid="{00000000-0005-0000-0000-000004010000}"/>
    <cellStyle name="Comma 2 47 2 2" xfId="2035" xr:uid="{00000000-0005-0000-0000-000005010000}"/>
    <cellStyle name="Comma 2 47 3" xfId="2218" xr:uid="{00000000-0005-0000-0000-000006010000}"/>
    <cellStyle name="Comma 2 48" xfId="68" xr:uid="{00000000-0005-0000-0000-000007010000}"/>
    <cellStyle name="Comma 2 48 2" xfId="1896" xr:uid="{00000000-0005-0000-0000-000008010000}"/>
    <cellStyle name="Comma 2 48 2 2" xfId="2036" xr:uid="{00000000-0005-0000-0000-000009010000}"/>
    <cellStyle name="Comma 2 48 3" xfId="2219" xr:uid="{00000000-0005-0000-0000-00000A010000}"/>
    <cellStyle name="Comma 2 49" xfId="69" xr:uid="{00000000-0005-0000-0000-00000B010000}"/>
    <cellStyle name="Comma 2 49 2" xfId="1897" xr:uid="{00000000-0005-0000-0000-00000C010000}"/>
    <cellStyle name="Comma 2 49 2 2" xfId="2037" xr:uid="{00000000-0005-0000-0000-00000D010000}"/>
    <cellStyle name="Comma 2 49 3" xfId="2220" xr:uid="{00000000-0005-0000-0000-00000E010000}"/>
    <cellStyle name="Comma 2 5" xfId="70" xr:uid="{00000000-0005-0000-0000-00000F010000}"/>
    <cellStyle name="Comma 2 5 2" xfId="1898" xr:uid="{00000000-0005-0000-0000-000010010000}"/>
    <cellStyle name="Comma 2 5 2 2" xfId="2038" xr:uid="{00000000-0005-0000-0000-000011010000}"/>
    <cellStyle name="Comma 2 5 3" xfId="2221" xr:uid="{00000000-0005-0000-0000-000012010000}"/>
    <cellStyle name="Comma 2 5 4" xfId="2447" xr:uid="{00000000-0005-0000-0000-000013010000}"/>
    <cellStyle name="Comma 2 50" xfId="71" xr:uid="{00000000-0005-0000-0000-000014010000}"/>
    <cellStyle name="Comma 2 50 2" xfId="1899" xr:uid="{00000000-0005-0000-0000-000015010000}"/>
    <cellStyle name="Comma 2 50 2 2" xfId="2039" xr:uid="{00000000-0005-0000-0000-000016010000}"/>
    <cellStyle name="Comma 2 50 3" xfId="2222" xr:uid="{00000000-0005-0000-0000-000017010000}"/>
    <cellStyle name="Comma 2 51" xfId="72" xr:uid="{00000000-0005-0000-0000-000018010000}"/>
    <cellStyle name="Comma 2 51 2" xfId="1900" xr:uid="{00000000-0005-0000-0000-000019010000}"/>
    <cellStyle name="Comma 2 51 2 2" xfId="2040" xr:uid="{00000000-0005-0000-0000-00001A010000}"/>
    <cellStyle name="Comma 2 51 3" xfId="2223" xr:uid="{00000000-0005-0000-0000-00001B010000}"/>
    <cellStyle name="Comma 2 52" xfId="73" xr:uid="{00000000-0005-0000-0000-00001C010000}"/>
    <cellStyle name="Comma 2 52 2" xfId="1901" xr:uid="{00000000-0005-0000-0000-00001D010000}"/>
    <cellStyle name="Comma 2 52 2 2" xfId="2041" xr:uid="{00000000-0005-0000-0000-00001E010000}"/>
    <cellStyle name="Comma 2 52 3" xfId="2224" xr:uid="{00000000-0005-0000-0000-00001F010000}"/>
    <cellStyle name="Comma 2 53" xfId="74" xr:uid="{00000000-0005-0000-0000-000020010000}"/>
    <cellStyle name="Comma 2 53 2" xfId="1902" xr:uid="{00000000-0005-0000-0000-000021010000}"/>
    <cellStyle name="Comma 2 53 2 2" xfId="2042" xr:uid="{00000000-0005-0000-0000-000022010000}"/>
    <cellStyle name="Comma 2 53 3" xfId="2225" xr:uid="{00000000-0005-0000-0000-000023010000}"/>
    <cellStyle name="Comma 2 54" xfId="75" xr:uid="{00000000-0005-0000-0000-000024010000}"/>
    <cellStyle name="Comma 2 54 2" xfId="1903" xr:uid="{00000000-0005-0000-0000-000025010000}"/>
    <cellStyle name="Comma 2 54 2 2" xfId="2043" xr:uid="{00000000-0005-0000-0000-000026010000}"/>
    <cellStyle name="Comma 2 54 3" xfId="2226" xr:uid="{00000000-0005-0000-0000-000027010000}"/>
    <cellStyle name="Comma 2 55" xfId="76" xr:uid="{00000000-0005-0000-0000-000028010000}"/>
    <cellStyle name="Comma 2 55 2" xfId="1904" xr:uid="{00000000-0005-0000-0000-000029010000}"/>
    <cellStyle name="Comma 2 55 2 2" xfId="2044" xr:uid="{00000000-0005-0000-0000-00002A010000}"/>
    <cellStyle name="Comma 2 55 3" xfId="2227" xr:uid="{00000000-0005-0000-0000-00002B010000}"/>
    <cellStyle name="Comma 2 56" xfId="77" xr:uid="{00000000-0005-0000-0000-00002C010000}"/>
    <cellStyle name="Comma 2 56 2" xfId="1905" xr:uid="{00000000-0005-0000-0000-00002D010000}"/>
    <cellStyle name="Comma 2 56 2 2" xfId="2045" xr:uid="{00000000-0005-0000-0000-00002E010000}"/>
    <cellStyle name="Comma 2 56 3" xfId="2228" xr:uid="{00000000-0005-0000-0000-00002F010000}"/>
    <cellStyle name="Comma 2 57" xfId="78" xr:uid="{00000000-0005-0000-0000-000030010000}"/>
    <cellStyle name="Comma 2 57 2" xfId="1906" xr:uid="{00000000-0005-0000-0000-000031010000}"/>
    <cellStyle name="Comma 2 57 2 2" xfId="2046" xr:uid="{00000000-0005-0000-0000-000032010000}"/>
    <cellStyle name="Comma 2 57 3" xfId="2229" xr:uid="{00000000-0005-0000-0000-000033010000}"/>
    <cellStyle name="Comma 2 58" xfId="79" xr:uid="{00000000-0005-0000-0000-000034010000}"/>
    <cellStyle name="Comma 2 58 2" xfId="1907" xr:uid="{00000000-0005-0000-0000-000035010000}"/>
    <cellStyle name="Comma 2 58 2 2" xfId="2047" xr:uid="{00000000-0005-0000-0000-000036010000}"/>
    <cellStyle name="Comma 2 58 3" xfId="2230" xr:uid="{00000000-0005-0000-0000-000037010000}"/>
    <cellStyle name="Comma 2 59" xfId="80" xr:uid="{00000000-0005-0000-0000-000038010000}"/>
    <cellStyle name="Comma 2 59 2" xfId="1908" xr:uid="{00000000-0005-0000-0000-000039010000}"/>
    <cellStyle name="Comma 2 59 2 2" xfId="2048" xr:uid="{00000000-0005-0000-0000-00003A010000}"/>
    <cellStyle name="Comma 2 59 3" xfId="2231" xr:uid="{00000000-0005-0000-0000-00003B010000}"/>
    <cellStyle name="Comma 2 6" xfId="81" xr:uid="{00000000-0005-0000-0000-00003C010000}"/>
    <cellStyle name="Comma 2 6 2" xfId="1909" xr:uid="{00000000-0005-0000-0000-00003D010000}"/>
    <cellStyle name="Comma 2 6 2 2" xfId="2049" xr:uid="{00000000-0005-0000-0000-00003E010000}"/>
    <cellStyle name="Comma 2 6 3" xfId="2232" xr:uid="{00000000-0005-0000-0000-00003F010000}"/>
    <cellStyle name="Comma 2 6 4" xfId="2448" xr:uid="{00000000-0005-0000-0000-000040010000}"/>
    <cellStyle name="Comma 2 60" xfId="82" xr:uid="{00000000-0005-0000-0000-000041010000}"/>
    <cellStyle name="Comma 2 60 2" xfId="1910" xr:uid="{00000000-0005-0000-0000-000042010000}"/>
    <cellStyle name="Comma 2 60 2 2" xfId="2050" xr:uid="{00000000-0005-0000-0000-000043010000}"/>
    <cellStyle name="Comma 2 60 3" xfId="2233" xr:uid="{00000000-0005-0000-0000-000044010000}"/>
    <cellStyle name="Comma 2 61" xfId="83" xr:uid="{00000000-0005-0000-0000-000045010000}"/>
    <cellStyle name="Comma 2 61 2" xfId="1911" xr:uid="{00000000-0005-0000-0000-000046010000}"/>
    <cellStyle name="Comma 2 61 2 2" xfId="2051" xr:uid="{00000000-0005-0000-0000-000047010000}"/>
    <cellStyle name="Comma 2 61 3" xfId="2234" xr:uid="{00000000-0005-0000-0000-000048010000}"/>
    <cellStyle name="Comma 2 62" xfId="84" xr:uid="{00000000-0005-0000-0000-000049010000}"/>
    <cellStyle name="Comma 2 62 2" xfId="1912" xr:uid="{00000000-0005-0000-0000-00004A010000}"/>
    <cellStyle name="Comma 2 62 2 2" xfId="2052" xr:uid="{00000000-0005-0000-0000-00004B010000}"/>
    <cellStyle name="Comma 2 62 3" xfId="2235" xr:uid="{00000000-0005-0000-0000-00004C010000}"/>
    <cellStyle name="Comma 2 63" xfId="85" xr:uid="{00000000-0005-0000-0000-00004D010000}"/>
    <cellStyle name="Comma 2 63 2" xfId="1913" xr:uid="{00000000-0005-0000-0000-00004E010000}"/>
    <cellStyle name="Comma 2 63 2 2" xfId="2053" xr:uid="{00000000-0005-0000-0000-00004F010000}"/>
    <cellStyle name="Comma 2 63 3" xfId="2236" xr:uid="{00000000-0005-0000-0000-000050010000}"/>
    <cellStyle name="Comma 2 64" xfId="86" xr:uid="{00000000-0005-0000-0000-000051010000}"/>
    <cellStyle name="Comma 2 64 2" xfId="1914" xr:uid="{00000000-0005-0000-0000-000052010000}"/>
    <cellStyle name="Comma 2 64 2 2" xfId="2054" xr:uid="{00000000-0005-0000-0000-000053010000}"/>
    <cellStyle name="Comma 2 64 3" xfId="2237" xr:uid="{00000000-0005-0000-0000-000054010000}"/>
    <cellStyle name="Comma 2 65" xfId="87" xr:uid="{00000000-0005-0000-0000-000055010000}"/>
    <cellStyle name="Comma 2 65 2" xfId="1915" xr:uid="{00000000-0005-0000-0000-000056010000}"/>
    <cellStyle name="Comma 2 65 2 2" xfId="2055" xr:uid="{00000000-0005-0000-0000-000057010000}"/>
    <cellStyle name="Comma 2 65 3" xfId="2238" xr:uid="{00000000-0005-0000-0000-000058010000}"/>
    <cellStyle name="Comma 2 66" xfId="88" xr:uid="{00000000-0005-0000-0000-000059010000}"/>
    <cellStyle name="Comma 2 66 2" xfId="1916" xr:uid="{00000000-0005-0000-0000-00005A010000}"/>
    <cellStyle name="Comma 2 66 2 2" xfId="2056" xr:uid="{00000000-0005-0000-0000-00005B010000}"/>
    <cellStyle name="Comma 2 66 3" xfId="2239" xr:uid="{00000000-0005-0000-0000-00005C010000}"/>
    <cellStyle name="Comma 2 67" xfId="89" xr:uid="{00000000-0005-0000-0000-00005D010000}"/>
    <cellStyle name="Comma 2 67 2" xfId="1917" xr:uid="{00000000-0005-0000-0000-00005E010000}"/>
    <cellStyle name="Comma 2 67 2 2" xfId="2057" xr:uid="{00000000-0005-0000-0000-00005F010000}"/>
    <cellStyle name="Comma 2 67 3" xfId="2240" xr:uid="{00000000-0005-0000-0000-000060010000}"/>
    <cellStyle name="Comma 2 68" xfId="90" xr:uid="{00000000-0005-0000-0000-000061010000}"/>
    <cellStyle name="Comma 2 68 2" xfId="1918" xr:uid="{00000000-0005-0000-0000-000062010000}"/>
    <cellStyle name="Comma 2 68 2 2" xfId="2058" xr:uid="{00000000-0005-0000-0000-000063010000}"/>
    <cellStyle name="Comma 2 68 3" xfId="2241" xr:uid="{00000000-0005-0000-0000-000064010000}"/>
    <cellStyle name="Comma 2 69" xfId="91" xr:uid="{00000000-0005-0000-0000-000065010000}"/>
    <cellStyle name="Comma 2 69 2" xfId="1919" xr:uid="{00000000-0005-0000-0000-000066010000}"/>
    <cellStyle name="Comma 2 69 2 2" xfId="2059" xr:uid="{00000000-0005-0000-0000-000067010000}"/>
    <cellStyle name="Comma 2 69 3" xfId="2242" xr:uid="{00000000-0005-0000-0000-000068010000}"/>
    <cellStyle name="Comma 2 7" xfId="92" xr:uid="{00000000-0005-0000-0000-000069010000}"/>
    <cellStyle name="Comma 2 7 2" xfId="1920" xr:uid="{00000000-0005-0000-0000-00006A010000}"/>
    <cellStyle name="Comma 2 7 2 2" xfId="2060" xr:uid="{00000000-0005-0000-0000-00006B010000}"/>
    <cellStyle name="Comma 2 7 3" xfId="1981" xr:uid="{00000000-0005-0000-0000-00006C010000}"/>
    <cellStyle name="Comma 2 7 3 2" xfId="2243" xr:uid="{00000000-0005-0000-0000-00006D010000}"/>
    <cellStyle name="Comma 2 7 4" xfId="2449" xr:uid="{00000000-0005-0000-0000-00006E010000}"/>
    <cellStyle name="Comma 2 70" xfId="93" xr:uid="{00000000-0005-0000-0000-00006F010000}"/>
    <cellStyle name="Comma 2 70 2" xfId="1921" xr:uid="{00000000-0005-0000-0000-000070010000}"/>
    <cellStyle name="Comma 2 70 2 2" xfId="2061" xr:uid="{00000000-0005-0000-0000-000071010000}"/>
    <cellStyle name="Comma 2 70 3" xfId="2244" xr:uid="{00000000-0005-0000-0000-000072010000}"/>
    <cellStyle name="Comma 2 71" xfId="94" xr:uid="{00000000-0005-0000-0000-000073010000}"/>
    <cellStyle name="Comma 2 71 2" xfId="1922" xr:uid="{00000000-0005-0000-0000-000074010000}"/>
    <cellStyle name="Comma 2 71 2 2" xfId="2062" xr:uid="{00000000-0005-0000-0000-000075010000}"/>
    <cellStyle name="Comma 2 71 3" xfId="2245" xr:uid="{00000000-0005-0000-0000-000076010000}"/>
    <cellStyle name="Comma 2 72" xfId="95" xr:uid="{00000000-0005-0000-0000-000077010000}"/>
    <cellStyle name="Comma 2 72 2" xfId="1923" xr:uid="{00000000-0005-0000-0000-000078010000}"/>
    <cellStyle name="Comma 2 72 2 2" xfId="2063" xr:uid="{00000000-0005-0000-0000-000079010000}"/>
    <cellStyle name="Comma 2 72 3" xfId="2246" xr:uid="{00000000-0005-0000-0000-00007A010000}"/>
    <cellStyle name="Comma 2 73" xfId="96" xr:uid="{00000000-0005-0000-0000-00007B010000}"/>
    <cellStyle name="Comma 2 73 2" xfId="1924" xr:uid="{00000000-0005-0000-0000-00007C010000}"/>
    <cellStyle name="Comma 2 73 2 2" xfId="2064" xr:uid="{00000000-0005-0000-0000-00007D010000}"/>
    <cellStyle name="Comma 2 73 3" xfId="2247" xr:uid="{00000000-0005-0000-0000-00007E010000}"/>
    <cellStyle name="Comma 2 74" xfId="97" xr:uid="{00000000-0005-0000-0000-00007F010000}"/>
    <cellStyle name="Comma 2 74 2" xfId="1925" xr:uid="{00000000-0005-0000-0000-000080010000}"/>
    <cellStyle name="Comma 2 74 2 2" xfId="2065" xr:uid="{00000000-0005-0000-0000-000081010000}"/>
    <cellStyle name="Comma 2 74 3" xfId="2248" xr:uid="{00000000-0005-0000-0000-000082010000}"/>
    <cellStyle name="Comma 2 75" xfId="98" xr:uid="{00000000-0005-0000-0000-000083010000}"/>
    <cellStyle name="Comma 2 75 2" xfId="1926" xr:uid="{00000000-0005-0000-0000-000084010000}"/>
    <cellStyle name="Comma 2 75 2 2" xfId="2066" xr:uid="{00000000-0005-0000-0000-000085010000}"/>
    <cellStyle name="Comma 2 75 3" xfId="2249" xr:uid="{00000000-0005-0000-0000-000086010000}"/>
    <cellStyle name="Comma 2 76" xfId="99" xr:uid="{00000000-0005-0000-0000-000087010000}"/>
    <cellStyle name="Comma 2 76 2" xfId="1927" xr:uid="{00000000-0005-0000-0000-000088010000}"/>
    <cellStyle name="Comma 2 76 2 2" xfId="2067" xr:uid="{00000000-0005-0000-0000-000089010000}"/>
    <cellStyle name="Comma 2 76 3" xfId="2250" xr:uid="{00000000-0005-0000-0000-00008A010000}"/>
    <cellStyle name="Comma 2 77" xfId="100" xr:uid="{00000000-0005-0000-0000-00008B010000}"/>
    <cellStyle name="Comma 2 77 2" xfId="1928" xr:uid="{00000000-0005-0000-0000-00008C010000}"/>
    <cellStyle name="Comma 2 77 2 2" xfId="2068" xr:uid="{00000000-0005-0000-0000-00008D010000}"/>
    <cellStyle name="Comma 2 77 3" xfId="2251" xr:uid="{00000000-0005-0000-0000-00008E010000}"/>
    <cellStyle name="Comma 2 78" xfId="101" xr:uid="{00000000-0005-0000-0000-00008F010000}"/>
    <cellStyle name="Comma 2 78 2" xfId="1929" xr:uid="{00000000-0005-0000-0000-000090010000}"/>
    <cellStyle name="Comma 2 78 2 2" xfId="2069" xr:uid="{00000000-0005-0000-0000-000091010000}"/>
    <cellStyle name="Comma 2 78 3" xfId="2252" xr:uid="{00000000-0005-0000-0000-000092010000}"/>
    <cellStyle name="Comma 2 79" xfId="102" xr:uid="{00000000-0005-0000-0000-000093010000}"/>
    <cellStyle name="Comma 2 79 2" xfId="1930" xr:uid="{00000000-0005-0000-0000-000094010000}"/>
    <cellStyle name="Comma 2 79 2 2" xfId="2070" xr:uid="{00000000-0005-0000-0000-000095010000}"/>
    <cellStyle name="Comma 2 79 3" xfId="2253" xr:uid="{00000000-0005-0000-0000-000096010000}"/>
    <cellStyle name="Comma 2 8" xfId="103" xr:uid="{00000000-0005-0000-0000-000097010000}"/>
    <cellStyle name="Comma 2 8 2" xfId="1931" xr:uid="{00000000-0005-0000-0000-000098010000}"/>
    <cellStyle name="Comma 2 8 2 2" xfId="2071" xr:uid="{00000000-0005-0000-0000-000099010000}"/>
    <cellStyle name="Comma 2 8 3" xfId="2254" xr:uid="{00000000-0005-0000-0000-00009A010000}"/>
    <cellStyle name="Comma 2 8 4" xfId="2450" xr:uid="{00000000-0005-0000-0000-00009B010000}"/>
    <cellStyle name="Comma 2 80" xfId="272" xr:uid="{00000000-0005-0000-0000-00009C010000}"/>
    <cellStyle name="Comma 2 80 2" xfId="1854" xr:uid="{00000000-0005-0000-0000-00009D010000}"/>
    <cellStyle name="Comma 2 80 3" xfId="1749" xr:uid="{00000000-0005-0000-0000-00009E010000}"/>
    <cellStyle name="Comma 2 81" xfId="1845" xr:uid="{00000000-0005-0000-0000-00009F010000}"/>
    <cellStyle name="Comma 2 81 2" xfId="2177" xr:uid="{00000000-0005-0000-0000-0000A0010000}"/>
    <cellStyle name="Comma 2 9" xfId="104" xr:uid="{00000000-0005-0000-0000-0000A1010000}"/>
    <cellStyle name="Comma 2 9 2" xfId="1932" xr:uid="{00000000-0005-0000-0000-0000A2010000}"/>
    <cellStyle name="Comma 2 9 2 2" xfId="2072" xr:uid="{00000000-0005-0000-0000-0000A3010000}"/>
    <cellStyle name="Comma 2 9 3" xfId="2255" xr:uid="{00000000-0005-0000-0000-0000A4010000}"/>
    <cellStyle name="Comma 2 9 4" xfId="2451" xr:uid="{00000000-0005-0000-0000-0000A5010000}"/>
    <cellStyle name="Comma 20" xfId="1973" xr:uid="{00000000-0005-0000-0000-0000A6010000}"/>
    <cellStyle name="Comma 20 2" xfId="2453" xr:uid="{00000000-0005-0000-0000-0000A7010000}"/>
    <cellStyle name="Comma 20 3" xfId="2452" xr:uid="{00000000-0005-0000-0000-0000A8010000}"/>
    <cellStyle name="Comma 21" xfId="2387" xr:uid="{00000000-0005-0000-0000-0000A9010000}"/>
    <cellStyle name="Comma 21 2 2" xfId="1961" xr:uid="{00000000-0005-0000-0000-0000AA010000}"/>
    <cellStyle name="Comma 22 4" xfId="1959" xr:uid="{00000000-0005-0000-0000-0000AB010000}"/>
    <cellStyle name="Comma 23" xfId="1846" xr:uid="{00000000-0005-0000-0000-0000AC010000}"/>
    <cellStyle name="Comma 24" xfId="281" xr:uid="{00000000-0005-0000-0000-0000AD010000}"/>
    <cellStyle name="Comma 24 2" xfId="2074" xr:uid="{00000000-0005-0000-0000-0000AE010000}"/>
    <cellStyle name="Comma 24 3" xfId="2073" xr:uid="{00000000-0005-0000-0000-0000AF010000}"/>
    <cellStyle name="Comma 25" xfId="1843" xr:uid="{00000000-0005-0000-0000-0000B0010000}"/>
    <cellStyle name="Comma 25 2" xfId="2454" xr:uid="{00000000-0005-0000-0000-0000B1010000}"/>
    <cellStyle name="Comma 27" xfId="1978" xr:uid="{00000000-0005-0000-0000-0000B2010000}"/>
    <cellStyle name="Comma 27 2" xfId="2456" xr:uid="{00000000-0005-0000-0000-0000B3010000}"/>
    <cellStyle name="Comma 27 3" xfId="2455" xr:uid="{00000000-0005-0000-0000-0000B4010000}"/>
    <cellStyle name="Comma 29" xfId="1976" xr:uid="{00000000-0005-0000-0000-0000B5010000}"/>
    <cellStyle name="Comma 29 2" xfId="2458" xr:uid="{00000000-0005-0000-0000-0000B6010000}"/>
    <cellStyle name="Comma 29 3" xfId="2457" xr:uid="{00000000-0005-0000-0000-0000B7010000}"/>
    <cellStyle name="Comma 3" xfId="14" xr:uid="{00000000-0005-0000-0000-0000B8010000}"/>
    <cellStyle name="Comma 3 2" xfId="1748" xr:uid="{00000000-0005-0000-0000-0000B9010000}"/>
    <cellStyle name="Comma 3 2 2" xfId="1796" xr:uid="{00000000-0005-0000-0000-0000BA010000}"/>
    <cellStyle name="Comma 3 2 2 2" xfId="1937" xr:uid="{00000000-0005-0000-0000-0000BB010000}"/>
    <cellStyle name="Comma 3 3" xfId="1797" xr:uid="{00000000-0005-0000-0000-0000BC010000}"/>
    <cellStyle name="Comma 3 3 2" xfId="1938" xr:uid="{00000000-0005-0000-0000-0000BD010000}"/>
    <cellStyle name="Comma 3 3 3" xfId="2459" xr:uid="{00000000-0005-0000-0000-0000BE010000}"/>
    <cellStyle name="Comma 3 39" xfId="2460" xr:uid="{00000000-0005-0000-0000-0000BF010000}"/>
    <cellStyle name="Comma 3 4" xfId="1798" xr:uid="{00000000-0005-0000-0000-0000C0010000}"/>
    <cellStyle name="Comma 3 4 2" xfId="1939" xr:uid="{00000000-0005-0000-0000-0000C1010000}"/>
    <cellStyle name="Comma 3 4 2 2" xfId="2463" xr:uid="{00000000-0005-0000-0000-0000C2010000}"/>
    <cellStyle name="Comma 3 4 2 3" xfId="2464" xr:uid="{00000000-0005-0000-0000-0000C3010000}"/>
    <cellStyle name="Comma 3 4 2 4" xfId="2462" xr:uid="{00000000-0005-0000-0000-0000C4010000}"/>
    <cellStyle name="Comma 3 4 3" xfId="2465" xr:uid="{00000000-0005-0000-0000-0000C5010000}"/>
    <cellStyle name="Comma 3 4 4" xfId="2461" xr:uid="{00000000-0005-0000-0000-0000C6010000}"/>
    <cellStyle name="Comma 3 5" xfId="1799" xr:uid="{00000000-0005-0000-0000-0000C7010000}"/>
    <cellStyle name="Comma 3 5 2" xfId="1940" xr:uid="{00000000-0005-0000-0000-0000C8010000}"/>
    <cellStyle name="Comma 3 6" xfId="1800" xr:uid="{00000000-0005-0000-0000-0000C9010000}"/>
    <cellStyle name="Comma 3 6 2" xfId="1941" xr:uid="{00000000-0005-0000-0000-0000CA010000}"/>
    <cellStyle name="Comma 3 7" xfId="1801" xr:uid="{00000000-0005-0000-0000-0000CB010000}"/>
    <cellStyle name="Comma 3 7 2" xfId="1942" xr:uid="{00000000-0005-0000-0000-0000CC010000}"/>
    <cellStyle name="Comma 3 8" xfId="1933" xr:uid="{00000000-0005-0000-0000-0000CD010000}"/>
    <cellStyle name="Comma 30" xfId="1975" xr:uid="{00000000-0005-0000-0000-0000CE010000}"/>
    <cellStyle name="Comma 30 2" xfId="2467" xr:uid="{00000000-0005-0000-0000-0000CF010000}"/>
    <cellStyle name="Comma 30 3" xfId="2466" xr:uid="{00000000-0005-0000-0000-0000D0010000}"/>
    <cellStyle name="Comma 32" xfId="1802" xr:uid="{00000000-0005-0000-0000-0000D1010000}"/>
    <cellStyle name="Comma 32 2" xfId="1835" xr:uid="{00000000-0005-0000-0000-0000D2010000}"/>
    <cellStyle name="Comma 32 2 2" xfId="1943" xr:uid="{00000000-0005-0000-0000-0000D3010000}"/>
    <cellStyle name="Comma 32 3" xfId="1949" xr:uid="{00000000-0005-0000-0000-0000D4010000}"/>
    <cellStyle name="Comma 4" xfId="21" xr:uid="{00000000-0005-0000-0000-0000D5010000}"/>
    <cellStyle name="Comma 4 2" xfId="1944" xr:uid="{00000000-0005-0000-0000-0000D6010000}"/>
    <cellStyle name="Comma 4 2 2" xfId="2367" xr:uid="{00000000-0005-0000-0000-0000D7010000}"/>
    <cellStyle name="Comma 4 2 2 2" xfId="2469" xr:uid="{00000000-0005-0000-0000-0000D8010000}"/>
    <cellStyle name="Comma 4 2 3" xfId="2468" xr:uid="{00000000-0005-0000-0000-0000D9010000}"/>
    <cellStyle name="Comma 4 3" xfId="1991" xr:uid="{00000000-0005-0000-0000-0000DA010000}"/>
    <cellStyle name="Comma 4 3 2" xfId="2471" xr:uid="{00000000-0005-0000-0000-0000DB010000}"/>
    <cellStyle name="Comma 4 3 3" xfId="2470" xr:uid="{00000000-0005-0000-0000-0000DC010000}"/>
    <cellStyle name="Comma 4 4" xfId="1803" xr:uid="{00000000-0005-0000-0000-0000DD010000}"/>
    <cellStyle name="Comma 4 4 2" xfId="2472" xr:uid="{00000000-0005-0000-0000-0000DE010000}"/>
    <cellStyle name="Comma 5" xfId="1804" xr:uid="{00000000-0005-0000-0000-0000DF010000}"/>
    <cellStyle name="Comma 5 2" xfId="1945" xr:uid="{00000000-0005-0000-0000-0000E0010000}"/>
    <cellStyle name="Comma 5 2 2" xfId="2474" xr:uid="{00000000-0005-0000-0000-0000E1010000}"/>
    <cellStyle name="Comma 5 3" xfId="2473" xr:uid="{00000000-0005-0000-0000-0000E2010000}"/>
    <cellStyle name="Comma 6" xfId="1805" xr:uid="{00000000-0005-0000-0000-0000E3010000}"/>
    <cellStyle name="Comma 6 2" xfId="1946" xr:uid="{00000000-0005-0000-0000-0000E4010000}"/>
    <cellStyle name="Comma 67 2" xfId="2475" xr:uid="{00000000-0005-0000-0000-0000E5010000}"/>
    <cellStyle name="Comma 7" xfId="273" xr:uid="{00000000-0005-0000-0000-0000E6010000}"/>
    <cellStyle name="Comma 7 2" xfId="274" xr:uid="{00000000-0005-0000-0000-0000E7010000}"/>
    <cellStyle name="Comma 7 2 2" xfId="1935" xr:uid="{00000000-0005-0000-0000-0000E8010000}"/>
    <cellStyle name="Comma 7 2 3" xfId="1794" xr:uid="{00000000-0005-0000-0000-0000E9010000}"/>
    <cellStyle name="Comma 7 3" xfId="1934" xr:uid="{00000000-0005-0000-0000-0000EA010000}"/>
    <cellStyle name="Comma 7 4" xfId="1793" xr:uid="{00000000-0005-0000-0000-0000EB010000}"/>
    <cellStyle name="Comma 70" xfId="2476" xr:uid="{00000000-0005-0000-0000-0000EC010000}"/>
    <cellStyle name="Comma 8" xfId="1806" xr:uid="{00000000-0005-0000-0000-0000ED010000}"/>
    <cellStyle name="Comma 8 2" xfId="1807" xr:uid="{00000000-0005-0000-0000-0000EE010000}"/>
    <cellStyle name="Comma 8 2 2" xfId="1948" xr:uid="{00000000-0005-0000-0000-0000EF010000}"/>
    <cellStyle name="Comma 8 3" xfId="1947" xr:uid="{00000000-0005-0000-0000-0000F0010000}"/>
    <cellStyle name="Comma 8 4" xfId="2477" xr:uid="{00000000-0005-0000-0000-0000F1010000}"/>
    <cellStyle name="Comma 9" xfId="1852" xr:uid="{00000000-0005-0000-0000-0000F2010000}"/>
    <cellStyle name="Comma 9 2" xfId="2478" xr:uid="{00000000-0005-0000-0000-0000F3010000}"/>
    <cellStyle name="Currency 2" xfId="1752" xr:uid="{00000000-0005-0000-0000-0000F4010000}"/>
    <cellStyle name="Excel Built-in Comma 2" xfId="2479" xr:uid="{00000000-0005-0000-0000-0000F5010000}"/>
    <cellStyle name="Excel Built-in Normal" xfId="2480" xr:uid="{00000000-0005-0000-0000-0000F6010000}"/>
    <cellStyle name="Excel Built-in Normal 2" xfId="2481" xr:uid="{00000000-0005-0000-0000-0000F7010000}"/>
    <cellStyle name="Excel Built-in Normal 2 2" xfId="2482" xr:uid="{00000000-0005-0000-0000-0000F8010000}"/>
    <cellStyle name="Excel Built-in Normal 3" xfId="2483" xr:uid="{00000000-0005-0000-0000-0000F9010000}"/>
    <cellStyle name="Excel Built-in Normal_50. Bishwo" xfId="2484" xr:uid="{00000000-0005-0000-0000-0000FA010000}"/>
    <cellStyle name="Explanatory Text" xfId="301" builtinId="53" customBuiltin="1"/>
    <cellStyle name="Good" xfId="292" builtinId="26" customBuiltin="1"/>
    <cellStyle name="Heading 1" xfId="288" builtinId="16" customBuiltin="1"/>
    <cellStyle name="Heading 2" xfId="289" builtinId="17" customBuiltin="1"/>
    <cellStyle name="Heading 3" xfId="290" builtinId="18" customBuiltin="1"/>
    <cellStyle name="Heading 4" xfId="291" builtinId="19" customBuiltin="1"/>
    <cellStyle name="Hyperlink 2" xfId="7" xr:uid="{00000000-0005-0000-0000-000001020000}"/>
    <cellStyle name="Hyperlink 2 2" xfId="2075" xr:uid="{00000000-0005-0000-0000-000002020000}"/>
    <cellStyle name="Hyperlink 2 3" xfId="2256" xr:uid="{00000000-0005-0000-0000-000003020000}"/>
    <cellStyle name="Hyperlink 2 4" xfId="2386" xr:uid="{00000000-0005-0000-0000-000004020000}"/>
    <cellStyle name="Hyperlink 3" xfId="252" xr:uid="{00000000-0005-0000-0000-000005020000}"/>
    <cellStyle name="Hyperlink 3 2" xfId="2076" xr:uid="{00000000-0005-0000-0000-000006020000}"/>
    <cellStyle name="Hyperlink 3 3" xfId="2485" xr:uid="{00000000-0005-0000-0000-000007020000}"/>
    <cellStyle name="Hyperlink 4" xfId="2176" xr:uid="{00000000-0005-0000-0000-000008020000}"/>
    <cellStyle name="Hyperlink 5" xfId="1994" xr:uid="{00000000-0005-0000-0000-000009020000}"/>
    <cellStyle name="Input" xfId="294" builtinId="20" customBuiltin="1"/>
    <cellStyle name="Linked Cell" xfId="297" builtinId="24" customBuiltin="1"/>
    <cellStyle name="Neutral 2" xfId="1740" xr:uid="{00000000-0005-0000-0000-00000C020000}"/>
    <cellStyle name="Normal" xfId="0" builtinId="0"/>
    <cellStyle name="Normal 10" xfId="4" xr:uid="{00000000-0005-0000-0000-00000E020000}"/>
    <cellStyle name="Normal 10 2" xfId="1808" xr:uid="{00000000-0005-0000-0000-00000F020000}"/>
    <cellStyle name="Normal 10 2 2" xfId="1836" xr:uid="{00000000-0005-0000-0000-000010020000}"/>
    <cellStyle name="Normal 10 2 3" xfId="1953" xr:uid="{00000000-0005-0000-0000-000011020000}"/>
    <cellStyle name="Normal 10 3" xfId="1951" xr:uid="{00000000-0005-0000-0000-000012020000}"/>
    <cellStyle name="Normal 10 3 2" xfId="1958" xr:uid="{00000000-0005-0000-0000-000013020000}"/>
    <cellStyle name="Normal 10 4" xfId="2333" xr:uid="{00000000-0005-0000-0000-000014020000}"/>
    <cellStyle name="Normal 10 5" xfId="1955" xr:uid="{00000000-0005-0000-0000-000015020000}"/>
    <cellStyle name="Normal 100" xfId="1753" xr:uid="{00000000-0005-0000-0000-000016020000}"/>
    <cellStyle name="Normal 101" xfId="1834" xr:uid="{00000000-0005-0000-0000-000017020000}"/>
    <cellStyle name="Normal 102" xfId="1747" xr:uid="{00000000-0005-0000-0000-000018020000}"/>
    <cellStyle name="Normal 102 2" xfId="1986" xr:uid="{00000000-0005-0000-0000-000019020000}"/>
    <cellStyle name="Normal 103" xfId="1844" xr:uid="{00000000-0005-0000-0000-00001A020000}"/>
    <cellStyle name="Normal 104" xfId="1851" xr:uid="{00000000-0005-0000-0000-00001B020000}"/>
    <cellStyle name="Normal 104 2" xfId="1987" xr:uid="{00000000-0005-0000-0000-00001C020000}"/>
    <cellStyle name="Normal 105" xfId="1982" xr:uid="{00000000-0005-0000-0000-00001D020000}"/>
    <cellStyle name="Normal 106" xfId="1983" xr:uid="{00000000-0005-0000-0000-00001E020000}"/>
    <cellStyle name="Normal 106 2" xfId="1988" xr:uid="{00000000-0005-0000-0000-00001F020000}"/>
    <cellStyle name="Normal 107" xfId="1985" xr:uid="{00000000-0005-0000-0000-000020020000}"/>
    <cellStyle name="Normal 107 2" xfId="1989" xr:uid="{00000000-0005-0000-0000-000021020000}"/>
    <cellStyle name="Normal 108" xfId="1992" xr:uid="{00000000-0005-0000-0000-000022020000}"/>
    <cellStyle name="Normal 109" xfId="1993" xr:uid="{00000000-0005-0000-0000-000023020000}"/>
    <cellStyle name="Normal 11" xfId="105" xr:uid="{00000000-0005-0000-0000-000024020000}"/>
    <cellStyle name="Normal 11 2" xfId="2077" xr:uid="{00000000-0005-0000-0000-000025020000}"/>
    <cellStyle name="Normal 11 3" xfId="2257" xr:uid="{00000000-0005-0000-0000-000026020000}"/>
    <cellStyle name="Normal 12" xfId="106" xr:uid="{00000000-0005-0000-0000-000027020000}"/>
    <cellStyle name="Normal 12 2" xfId="2078" xr:uid="{00000000-0005-0000-0000-000028020000}"/>
    <cellStyle name="Normal 12 3" xfId="2258" xr:uid="{00000000-0005-0000-0000-000029020000}"/>
    <cellStyle name="Normal 12 4" xfId="2486" xr:uid="{00000000-0005-0000-0000-00002A020000}"/>
    <cellStyle name="Normal 120" xfId="278" xr:uid="{00000000-0005-0000-0000-00002B020000}"/>
    <cellStyle name="Normal 13" xfId="107" xr:uid="{00000000-0005-0000-0000-00002C020000}"/>
    <cellStyle name="Normal 13 2" xfId="2079" xr:uid="{00000000-0005-0000-0000-00002D020000}"/>
    <cellStyle name="Normal 13 3" xfId="2259" xr:uid="{00000000-0005-0000-0000-00002E020000}"/>
    <cellStyle name="Normal 14" xfId="108" xr:uid="{00000000-0005-0000-0000-00002F020000}"/>
    <cellStyle name="Normal 14 2" xfId="2080" xr:uid="{00000000-0005-0000-0000-000030020000}"/>
    <cellStyle name="Normal 14 3" xfId="2260" xr:uid="{00000000-0005-0000-0000-000031020000}"/>
    <cellStyle name="Normal 14 4" xfId="2487" xr:uid="{00000000-0005-0000-0000-000032020000}"/>
    <cellStyle name="Normal 144" xfId="1736" xr:uid="{00000000-0005-0000-0000-000033020000}"/>
    <cellStyle name="Normal 15" xfId="109" xr:uid="{00000000-0005-0000-0000-000034020000}"/>
    <cellStyle name="Normal 15 2" xfId="2081" xr:uid="{00000000-0005-0000-0000-000035020000}"/>
    <cellStyle name="Normal 15 3" xfId="2261" xr:uid="{00000000-0005-0000-0000-000036020000}"/>
    <cellStyle name="Normal 16" xfId="110" xr:uid="{00000000-0005-0000-0000-000037020000}"/>
    <cellStyle name="Normal 16 2" xfId="2082" xr:uid="{00000000-0005-0000-0000-000038020000}"/>
    <cellStyle name="Normal 16 3" xfId="2262" xr:uid="{00000000-0005-0000-0000-000039020000}"/>
    <cellStyle name="Normal 16 4" xfId="2488" xr:uid="{00000000-0005-0000-0000-00003A020000}"/>
    <cellStyle name="Normal 17" xfId="111" xr:uid="{00000000-0005-0000-0000-00003B020000}"/>
    <cellStyle name="Normal 17 2" xfId="2083" xr:uid="{00000000-0005-0000-0000-00003C020000}"/>
    <cellStyle name="Normal 17 3" xfId="2263" xr:uid="{00000000-0005-0000-0000-00003D020000}"/>
    <cellStyle name="Normal 18" xfId="112" xr:uid="{00000000-0005-0000-0000-00003E020000}"/>
    <cellStyle name="Normal 18 2" xfId="2084" xr:uid="{00000000-0005-0000-0000-00003F020000}"/>
    <cellStyle name="Normal 18 3" xfId="2264" xr:uid="{00000000-0005-0000-0000-000040020000}"/>
    <cellStyle name="Normal 18 4" xfId="2489" xr:uid="{00000000-0005-0000-0000-000041020000}"/>
    <cellStyle name="Normal 19" xfId="113" xr:uid="{00000000-0005-0000-0000-000042020000}"/>
    <cellStyle name="Normal 19 2" xfId="2085" xr:uid="{00000000-0005-0000-0000-000043020000}"/>
    <cellStyle name="Normal 19 3" xfId="2265" xr:uid="{00000000-0005-0000-0000-000044020000}"/>
    <cellStyle name="Normal 19 4" xfId="2490" xr:uid="{00000000-0005-0000-0000-000045020000}"/>
    <cellStyle name="Normal 2" xfId="13" xr:uid="{00000000-0005-0000-0000-000046020000}"/>
    <cellStyle name="Normal 2 10" xfId="924" xr:uid="{00000000-0005-0000-0000-000047020000}"/>
    <cellStyle name="Normal 2 10 2" xfId="1523" xr:uid="{00000000-0005-0000-0000-000048020000}"/>
    <cellStyle name="Normal 2 10 3" xfId="1313" xr:uid="{00000000-0005-0000-0000-000049020000}"/>
    <cellStyle name="Normal 2 10 4" xfId="1365" xr:uid="{00000000-0005-0000-0000-00004A020000}"/>
    <cellStyle name="Normal 2 10 5" xfId="1302" xr:uid="{00000000-0005-0000-0000-00004B020000}"/>
    <cellStyle name="Normal 2 10 6" xfId="1355" xr:uid="{00000000-0005-0000-0000-00004C020000}"/>
    <cellStyle name="Normal 2 10 7" xfId="1847" xr:uid="{00000000-0005-0000-0000-00004D020000}"/>
    <cellStyle name="Normal 2 11" xfId="1021" xr:uid="{00000000-0005-0000-0000-00004E020000}"/>
    <cellStyle name="Normal 2 11 2" xfId="1560" xr:uid="{00000000-0005-0000-0000-00004F020000}"/>
    <cellStyle name="Normal 2 11 3" xfId="723" xr:uid="{00000000-0005-0000-0000-000050020000}"/>
    <cellStyle name="Normal 2 11 4" xfId="1439" xr:uid="{00000000-0005-0000-0000-000051020000}"/>
    <cellStyle name="Normal 2 11 5" xfId="1110" xr:uid="{00000000-0005-0000-0000-000052020000}"/>
    <cellStyle name="Normal 2 11 6" xfId="1591" xr:uid="{00000000-0005-0000-0000-000053020000}"/>
    <cellStyle name="Normal 2 11 7" xfId="2491" xr:uid="{00000000-0005-0000-0000-000054020000}"/>
    <cellStyle name="Normal 2 12" xfId="1115" xr:uid="{00000000-0005-0000-0000-000055020000}"/>
    <cellStyle name="Normal 2 12 2" xfId="1589" xr:uid="{00000000-0005-0000-0000-000056020000}"/>
    <cellStyle name="Normal 2 12 3" xfId="1635" xr:uid="{00000000-0005-0000-0000-000057020000}"/>
    <cellStyle name="Normal 2 12 4" xfId="1679" xr:uid="{00000000-0005-0000-0000-000058020000}"/>
    <cellStyle name="Normal 2 12 5" xfId="1716" xr:uid="{00000000-0005-0000-0000-000059020000}"/>
    <cellStyle name="Normal 2 12 6" xfId="1733" xr:uid="{00000000-0005-0000-0000-00005A020000}"/>
    <cellStyle name="Normal 2 12 7" xfId="2492" xr:uid="{00000000-0005-0000-0000-00005B020000}"/>
    <cellStyle name="Normal 2 13" xfId="1289" xr:uid="{00000000-0005-0000-0000-00005C020000}"/>
    <cellStyle name="Normal 2 13 2" xfId="2493" xr:uid="{00000000-0005-0000-0000-00005D020000}"/>
    <cellStyle name="Normal 2 14" xfId="1288" xr:uid="{00000000-0005-0000-0000-00005E020000}"/>
    <cellStyle name="Normal 2 15" xfId="2494" xr:uid="{00000000-0005-0000-0000-00005F020000}"/>
    <cellStyle name="Normal 2 16" xfId="2495" xr:uid="{00000000-0005-0000-0000-000060020000}"/>
    <cellStyle name="Normal 2 19" xfId="1965" xr:uid="{00000000-0005-0000-0000-000061020000}"/>
    <cellStyle name="Normal 2 2" xfId="3" xr:uid="{00000000-0005-0000-0000-000062020000}"/>
    <cellStyle name="Normal 2 2 2" xfId="5" xr:uid="{00000000-0005-0000-0000-000063020000}"/>
    <cellStyle name="Normal 2 2 2 2" xfId="2086" xr:uid="{00000000-0005-0000-0000-000064020000}"/>
    <cellStyle name="Normal 2 2 2 2 4 2" xfId="2497" xr:uid="{00000000-0005-0000-0000-000065020000}"/>
    <cellStyle name="Normal 2 2 2 3" xfId="2266" xr:uid="{00000000-0005-0000-0000-000066020000}"/>
    <cellStyle name="Normal 2 2 2 4" xfId="1957" xr:uid="{00000000-0005-0000-0000-000067020000}"/>
    <cellStyle name="Normal 2 2 3" xfId="1809" xr:uid="{00000000-0005-0000-0000-000068020000}"/>
    <cellStyle name="Normal 2 2 4" xfId="1810" xr:uid="{00000000-0005-0000-0000-000069020000}"/>
    <cellStyle name="Normal 2 2 5" xfId="1811" xr:uid="{00000000-0005-0000-0000-00006A020000}"/>
    <cellStyle name="Normal 2 2 6" xfId="1812" xr:uid="{00000000-0005-0000-0000-00006B020000}"/>
    <cellStyle name="Normal 2 2 7" xfId="1813" xr:uid="{00000000-0005-0000-0000-00006C020000}"/>
    <cellStyle name="Normal 2 2 8" xfId="2496" xr:uid="{00000000-0005-0000-0000-00006D020000}"/>
    <cellStyle name="Normal 2 2_50. Bishwo" xfId="2498" xr:uid="{00000000-0005-0000-0000-00006E020000}"/>
    <cellStyle name="Normal 2 3" xfId="15" xr:uid="{00000000-0005-0000-0000-00006F020000}"/>
    <cellStyle name="Normal 2 3 2" xfId="1814" xr:uid="{00000000-0005-0000-0000-000070020000}"/>
    <cellStyle name="Normal 2 3 3" xfId="1815" xr:uid="{00000000-0005-0000-0000-000071020000}"/>
    <cellStyle name="Normal 2 3 4" xfId="1816" xr:uid="{00000000-0005-0000-0000-000072020000}"/>
    <cellStyle name="Normal 2 3 5" xfId="1817" xr:uid="{00000000-0005-0000-0000-000073020000}"/>
    <cellStyle name="Normal 2 3 6" xfId="1818" xr:uid="{00000000-0005-0000-0000-000074020000}"/>
    <cellStyle name="Normal 2 3 7" xfId="1819" xr:uid="{00000000-0005-0000-0000-000075020000}"/>
    <cellStyle name="Normal 2 3 8" xfId="1848" xr:uid="{00000000-0005-0000-0000-000076020000}"/>
    <cellStyle name="Normal 2 4" xfId="22" xr:uid="{00000000-0005-0000-0000-000077020000}"/>
    <cellStyle name="Normal 2 4 10" xfId="394" xr:uid="{00000000-0005-0000-0000-000078020000}"/>
    <cellStyle name="Normal 2 4 11" xfId="1312" xr:uid="{00000000-0005-0000-0000-000079020000}"/>
    <cellStyle name="Normal 2 4 12" xfId="1562" xr:uid="{00000000-0005-0000-0000-00007A020000}"/>
    <cellStyle name="Normal 2 4 13" xfId="1448" xr:uid="{00000000-0005-0000-0000-00007B020000}"/>
    <cellStyle name="Normal 2 4 14" xfId="1615" xr:uid="{00000000-0005-0000-0000-00007C020000}"/>
    <cellStyle name="Normal 2 4 2" xfId="114" xr:uid="{00000000-0005-0000-0000-00007D020000}"/>
    <cellStyle name="Normal 2 4 2 2" xfId="1820" xr:uid="{00000000-0005-0000-0000-00007E020000}"/>
    <cellStyle name="Normal 2 4 3" xfId="373" xr:uid="{00000000-0005-0000-0000-00007F020000}"/>
    <cellStyle name="Normal 2 4 4" xfId="398" xr:uid="{00000000-0005-0000-0000-000080020000}"/>
    <cellStyle name="Normal 2 4 5" xfId="375" xr:uid="{00000000-0005-0000-0000-000081020000}"/>
    <cellStyle name="Normal 2 4 5 2" xfId="1849" xr:uid="{00000000-0005-0000-0000-000082020000}"/>
    <cellStyle name="Normal 2 4 6" xfId="396" xr:uid="{00000000-0005-0000-0000-000083020000}"/>
    <cellStyle name="Normal 2 4 7" xfId="377" xr:uid="{00000000-0005-0000-0000-000084020000}"/>
    <cellStyle name="Normal 2 4 8" xfId="395" xr:uid="{00000000-0005-0000-0000-000085020000}"/>
    <cellStyle name="Normal 2 4 9" xfId="378" xr:uid="{00000000-0005-0000-0000-000086020000}"/>
    <cellStyle name="Normal 2 5" xfId="270" xr:uid="{00000000-0005-0000-0000-000087020000}"/>
    <cellStyle name="Normal 2 5 2" xfId="1286" xr:uid="{00000000-0005-0000-0000-000088020000}"/>
    <cellStyle name="Normal 2 5 2 2" xfId="1850" xr:uid="{00000000-0005-0000-0000-000089020000}"/>
    <cellStyle name="Normal 2 5 3" xfId="1334" xr:uid="{00000000-0005-0000-0000-00008A020000}"/>
    <cellStyle name="Normal 2 5 4" xfId="1432" xr:uid="{00000000-0005-0000-0000-00008B020000}"/>
    <cellStyle name="Normal 2 5 5" xfId="1111" xr:uid="{00000000-0005-0000-0000-00008C020000}"/>
    <cellStyle name="Normal 2 5 6" xfId="1525" xr:uid="{00000000-0005-0000-0000-00008D020000}"/>
    <cellStyle name="Normal 2 5 7" xfId="326" xr:uid="{00000000-0005-0000-0000-00008E020000}"/>
    <cellStyle name="Normal 2 6" xfId="528" xr:uid="{00000000-0005-0000-0000-00008F020000}"/>
    <cellStyle name="Normal 2 6 2" xfId="1351" xr:uid="{00000000-0005-0000-0000-000090020000}"/>
    <cellStyle name="Normal 2 6 3" xfId="1568" xr:uid="{00000000-0005-0000-0000-000091020000}"/>
    <cellStyle name="Normal 2 6 4" xfId="1566" xr:uid="{00000000-0005-0000-0000-000092020000}"/>
    <cellStyle name="Normal 2 6 5" xfId="1409" xr:uid="{00000000-0005-0000-0000-000093020000}"/>
    <cellStyle name="Normal 2 6 6" xfId="1193" xr:uid="{00000000-0005-0000-0000-000094020000}"/>
    <cellStyle name="Normal 2 7" xfId="627" xr:uid="{00000000-0005-0000-0000-000095020000}"/>
    <cellStyle name="Normal 2 7 2" xfId="1397" xr:uid="{00000000-0005-0000-0000-000096020000}"/>
    <cellStyle name="Normal 2 7 3" xfId="1489" xr:uid="{00000000-0005-0000-0000-000097020000}"/>
    <cellStyle name="Normal 2 7 4" xfId="1641" xr:uid="{00000000-0005-0000-0000-000098020000}"/>
    <cellStyle name="Normal 2 7 5" xfId="1684" xr:uid="{00000000-0005-0000-0000-000099020000}"/>
    <cellStyle name="Normal 2 7 6" xfId="1719" xr:uid="{00000000-0005-0000-0000-00009A020000}"/>
    <cellStyle name="Normal 2 8" xfId="727" xr:uid="{00000000-0005-0000-0000-00009B020000}"/>
    <cellStyle name="Normal 2 8 2" xfId="1436" xr:uid="{00000000-0005-0000-0000-00009C020000}"/>
    <cellStyle name="Normal 2 8 3" xfId="1349" xr:uid="{00000000-0005-0000-0000-00009D020000}"/>
    <cellStyle name="Normal 2 8 4" xfId="1299" xr:uid="{00000000-0005-0000-0000-00009E020000}"/>
    <cellStyle name="Normal 2 8 5" xfId="1402" xr:uid="{00000000-0005-0000-0000-00009F020000}"/>
    <cellStyle name="Normal 2 8 6" xfId="626" xr:uid="{00000000-0005-0000-0000-0000A0020000}"/>
    <cellStyle name="Normal 2 9" xfId="826" xr:uid="{00000000-0005-0000-0000-0000A1020000}"/>
    <cellStyle name="Normal 2 9 2" xfId="1482" xr:uid="{00000000-0005-0000-0000-0000A2020000}"/>
    <cellStyle name="Normal 2 9 3" xfId="1318" xr:uid="{00000000-0005-0000-0000-0000A3020000}"/>
    <cellStyle name="Normal 2 9 4" xfId="1564" xr:uid="{00000000-0005-0000-0000-0000A4020000}"/>
    <cellStyle name="Normal 2 9 5" xfId="1326" xr:uid="{00000000-0005-0000-0000-0000A5020000}"/>
    <cellStyle name="Normal 2 9 6" xfId="1433" xr:uid="{00000000-0005-0000-0000-0000A6020000}"/>
    <cellStyle name="Normal 2 9 7" xfId="2499" xr:uid="{00000000-0005-0000-0000-0000A7020000}"/>
    <cellStyle name="Normal 2_50. Bishwo" xfId="2500" xr:uid="{00000000-0005-0000-0000-0000A8020000}"/>
    <cellStyle name="Normal 20" xfId="115" xr:uid="{00000000-0005-0000-0000-0000A9020000}"/>
    <cellStyle name="Normal 20 2" xfId="2087" xr:uid="{00000000-0005-0000-0000-0000AA020000}"/>
    <cellStyle name="Normal 20 2 2" xfId="2501" xr:uid="{00000000-0005-0000-0000-0000AB020000}"/>
    <cellStyle name="Normal 20 3" xfId="2267" xr:uid="{00000000-0005-0000-0000-0000AC020000}"/>
    <cellStyle name="Normal 21" xfId="116" xr:uid="{00000000-0005-0000-0000-0000AD020000}"/>
    <cellStyle name="Normal 21 2" xfId="2088" xr:uid="{00000000-0005-0000-0000-0000AE020000}"/>
    <cellStyle name="Normal 21 2 2" xfId="2502" xr:uid="{00000000-0005-0000-0000-0000AF020000}"/>
    <cellStyle name="Normal 21 3" xfId="2268" xr:uid="{00000000-0005-0000-0000-0000B0020000}"/>
    <cellStyle name="Normal 22" xfId="117" xr:uid="{00000000-0005-0000-0000-0000B1020000}"/>
    <cellStyle name="Normal 22 2" xfId="2089" xr:uid="{00000000-0005-0000-0000-0000B2020000}"/>
    <cellStyle name="Normal 22 2 2" xfId="2503" xr:uid="{00000000-0005-0000-0000-0000B3020000}"/>
    <cellStyle name="Normal 22 3" xfId="2269" xr:uid="{00000000-0005-0000-0000-0000B4020000}"/>
    <cellStyle name="Normal 23" xfId="118" xr:uid="{00000000-0005-0000-0000-0000B5020000}"/>
    <cellStyle name="Normal 23 2" xfId="2090" xr:uid="{00000000-0005-0000-0000-0000B6020000}"/>
    <cellStyle name="Normal 23 3" xfId="2270" xr:uid="{00000000-0005-0000-0000-0000B7020000}"/>
    <cellStyle name="Normal 24" xfId="119" xr:uid="{00000000-0005-0000-0000-0000B8020000}"/>
    <cellStyle name="Normal 24 2" xfId="2091" xr:uid="{00000000-0005-0000-0000-0000B9020000}"/>
    <cellStyle name="Normal 24 3" xfId="2271" xr:uid="{00000000-0005-0000-0000-0000BA020000}"/>
    <cellStyle name="Normal 25" xfId="120" xr:uid="{00000000-0005-0000-0000-0000BB020000}"/>
    <cellStyle name="Normal 25 2" xfId="2092" xr:uid="{00000000-0005-0000-0000-0000BC020000}"/>
    <cellStyle name="Normal 25 3" xfId="2272" xr:uid="{00000000-0005-0000-0000-0000BD020000}"/>
    <cellStyle name="Normal 26" xfId="121" xr:uid="{00000000-0005-0000-0000-0000BE020000}"/>
    <cellStyle name="Normal 26 2" xfId="2093" xr:uid="{00000000-0005-0000-0000-0000BF020000}"/>
    <cellStyle name="Normal 26 3" xfId="2273" xr:uid="{00000000-0005-0000-0000-0000C0020000}"/>
    <cellStyle name="Normal 27" xfId="6" xr:uid="{00000000-0005-0000-0000-0000C1020000}"/>
    <cellStyle name="Normal 27 2" xfId="2094" xr:uid="{00000000-0005-0000-0000-0000C2020000}"/>
    <cellStyle name="Normal 27 3" xfId="2274" xr:uid="{00000000-0005-0000-0000-0000C3020000}"/>
    <cellStyle name="Normal 28" xfId="122" xr:uid="{00000000-0005-0000-0000-0000C4020000}"/>
    <cellStyle name="Normal 28 2" xfId="2095" xr:uid="{00000000-0005-0000-0000-0000C5020000}"/>
    <cellStyle name="Normal 28 3" xfId="2275" xr:uid="{00000000-0005-0000-0000-0000C6020000}"/>
    <cellStyle name="Normal 29" xfId="123" xr:uid="{00000000-0005-0000-0000-0000C7020000}"/>
    <cellStyle name="Normal 29 2" xfId="2096" xr:uid="{00000000-0005-0000-0000-0000C8020000}"/>
    <cellStyle name="Normal 29 3" xfId="2276" xr:uid="{00000000-0005-0000-0000-0000C9020000}"/>
    <cellStyle name="Normal 29 3 2" xfId="1972" xr:uid="{00000000-0005-0000-0000-0000CA020000}"/>
    <cellStyle name="Normal 29 4" xfId="2504" xr:uid="{00000000-0005-0000-0000-0000CB020000}"/>
    <cellStyle name="Normal 3" xfId="16" xr:uid="{00000000-0005-0000-0000-0000CC020000}"/>
    <cellStyle name="Normal 3 10" xfId="124" xr:uid="{00000000-0005-0000-0000-0000CD020000}"/>
    <cellStyle name="Normal 3 10 10" xfId="397" xr:uid="{00000000-0005-0000-0000-0000CE020000}"/>
    <cellStyle name="Normal 3 10 11" xfId="1438" xr:uid="{00000000-0005-0000-0000-0000CF020000}"/>
    <cellStyle name="Normal 3 10 12" xfId="527" xr:uid="{00000000-0005-0000-0000-0000D0020000}"/>
    <cellStyle name="Normal 3 10 13" xfId="1526" xr:uid="{00000000-0005-0000-0000-0000D1020000}"/>
    <cellStyle name="Normal 3 10 14" xfId="1662" xr:uid="{00000000-0005-0000-0000-0000D2020000}"/>
    <cellStyle name="Normal 3 10 2" xfId="409" xr:uid="{00000000-0005-0000-0000-0000D3020000}"/>
    <cellStyle name="Normal 3 10 3" xfId="363" xr:uid="{00000000-0005-0000-0000-0000D4020000}"/>
    <cellStyle name="Normal 3 10 4" xfId="406" xr:uid="{00000000-0005-0000-0000-0000D5020000}"/>
    <cellStyle name="Normal 3 10 5" xfId="366" xr:uid="{00000000-0005-0000-0000-0000D6020000}"/>
    <cellStyle name="Normal 3 10 6" xfId="403" xr:uid="{00000000-0005-0000-0000-0000D7020000}"/>
    <cellStyle name="Normal 3 10 7" xfId="369" xr:uid="{00000000-0005-0000-0000-0000D8020000}"/>
    <cellStyle name="Normal 3 10 8" xfId="400" xr:uid="{00000000-0005-0000-0000-0000D9020000}"/>
    <cellStyle name="Normal 3 10 9" xfId="372" xr:uid="{00000000-0005-0000-0000-0000DA020000}"/>
    <cellStyle name="Normal 3 11" xfId="125" xr:uid="{00000000-0005-0000-0000-0000DB020000}"/>
    <cellStyle name="Normal 3 11 10" xfId="327" xr:uid="{00000000-0005-0000-0000-0000DC020000}"/>
    <cellStyle name="Normal 3 11 11" xfId="1399" xr:uid="{00000000-0005-0000-0000-0000DD020000}"/>
    <cellStyle name="Normal 3 11 12" xfId="1311" xr:uid="{00000000-0005-0000-0000-0000DE020000}"/>
    <cellStyle name="Normal 3 11 13" xfId="1371" xr:uid="{00000000-0005-0000-0000-0000DF020000}"/>
    <cellStyle name="Normal 3 11 14" xfId="1315" xr:uid="{00000000-0005-0000-0000-0000E0020000}"/>
    <cellStyle name="Normal 3 11 2" xfId="410" xr:uid="{00000000-0005-0000-0000-0000E1020000}"/>
    <cellStyle name="Normal 3 11 3" xfId="362" xr:uid="{00000000-0005-0000-0000-0000E2020000}"/>
    <cellStyle name="Normal 3 11 4" xfId="330" xr:uid="{00000000-0005-0000-0000-0000E3020000}"/>
    <cellStyle name="Normal 3 11 5" xfId="524" xr:uid="{00000000-0005-0000-0000-0000E4020000}"/>
    <cellStyle name="Normal 3 11 6" xfId="622" xr:uid="{00000000-0005-0000-0000-0000E5020000}"/>
    <cellStyle name="Normal 3 11 7" xfId="722" xr:uid="{00000000-0005-0000-0000-0000E6020000}"/>
    <cellStyle name="Normal 3 11 8" xfId="823" xr:uid="{00000000-0005-0000-0000-0000E7020000}"/>
    <cellStyle name="Normal 3 11 9" xfId="921" xr:uid="{00000000-0005-0000-0000-0000E8020000}"/>
    <cellStyle name="Normal 3 12" xfId="126" xr:uid="{00000000-0005-0000-0000-0000E9020000}"/>
    <cellStyle name="Normal 3 12 10" xfId="1018" xr:uid="{00000000-0005-0000-0000-0000EA020000}"/>
    <cellStyle name="Normal 3 12 11" xfId="1353" xr:uid="{00000000-0005-0000-0000-0000EB020000}"/>
    <cellStyle name="Normal 3 12 12" xfId="1515" xr:uid="{00000000-0005-0000-0000-0000EC020000}"/>
    <cellStyle name="Normal 3 12 13" xfId="1574" xr:uid="{00000000-0005-0000-0000-0000ED020000}"/>
    <cellStyle name="Normal 3 12 14" xfId="1446" xr:uid="{00000000-0005-0000-0000-0000EE020000}"/>
    <cellStyle name="Normal 3 12 2" xfId="411" xr:uid="{00000000-0005-0000-0000-0000EF020000}"/>
    <cellStyle name="Normal 3 12 3" xfId="361" xr:uid="{00000000-0005-0000-0000-0000F0020000}"/>
    <cellStyle name="Normal 3 12 4" xfId="331" xr:uid="{00000000-0005-0000-0000-0000F1020000}"/>
    <cellStyle name="Normal 3 12 5" xfId="523" xr:uid="{00000000-0005-0000-0000-0000F2020000}"/>
    <cellStyle name="Normal 3 12 6" xfId="621" xr:uid="{00000000-0005-0000-0000-0000F3020000}"/>
    <cellStyle name="Normal 3 12 7" xfId="721" xr:uid="{00000000-0005-0000-0000-0000F4020000}"/>
    <cellStyle name="Normal 3 12 8" xfId="822" xr:uid="{00000000-0005-0000-0000-0000F5020000}"/>
    <cellStyle name="Normal 3 12 9" xfId="920" xr:uid="{00000000-0005-0000-0000-0000F6020000}"/>
    <cellStyle name="Normal 3 13" xfId="127" xr:uid="{00000000-0005-0000-0000-0000F7020000}"/>
    <cellStyle name="Normal 3 13 10" xfId="1017" xr:uid="{00000000-0005-0000-0000-0000F8020000}"/>
    <cellStyle name="Normal 3 13 11" xfId="1612" xr:uid="{00000000-0005-0000-0000-0000F9020000}"/>
    <cellStyle name="Normal 3 13 12" xfId="1321" xr:uid="{00000000-0005-0000-0000-0000FA020000}"/>
    <cellStyle name="Normal 3 13 13" xfId="1533" xr:uid="{00000000-0005-0000-0000-0000FB020000}"/>
    <cellStyle name="Normal 3 13 14" xfId="1452" xr:uid="{00000000-0005-0000-0000-0000FC020000}"/>
    <cellStyle name="Normal 3 13 2" xfId="412" xr:uid="{00000000-0005-0000-0000-0000FD020000}"/>
    <cellStyle name="Normal 3 13 3" xfId="360" xr:uid="{00000000-0005-0000-0000-0000FE020000}"/>
    <cellStyle name="Normal 3 13 4" xfId="407" xr:uid="{00000000-0005-0000-0000-0000FF020000}"/>
    <cellStyle name="Normal 3 13 5" xfId="365" xr:uid="{00000000-0005-0000-0000-000000030000}"/>
    <cellStyle name="Normal 3 13 6" xfId="404" xr:uid="{00000000-0005-0000-0000-000001030000}"/>
    <cellStyle name="Normal 3 13 7" xfId="368" xr:uid="{00000000-0005-0000-0000-000002030000}"/>
    <cellStyle name="Normal 3 13 8" xfId="401" xr:uid="{00000000-0005-0000-0000-000003030000}"/>
    <cellStyle name="Normal 3 13 9" xfId="371" xr:uid="{00000000-0005-0000-0000-000004030000}"/>
    <cellStyle name="Normal 3 14" xfId="128" xr:uid="{00000000-0005-0000-0000-000005030000}"/>
    <cellStyle name="Normal 3 14 10" xfId="329" xr:uid="{00000000-0005-0000-0000-000006030000}"/>
    <cellStyle name="Normal 3 14 11" xfId="1587" xr:uid="{00000000-0005-0000-0000-000007030000}"/>
    <cellStyle name="Normal 3 14 12" xfId="1404" xr:uid="{00000000-0005-0000-0000-000008030000}"/>
    <cellStyle name="Normal 3 14 13" xfId="1309" xr:uid="{00000000-0005-0000-0000-000009030000}"/>
    <cellStyle name="Normal 3 14 14" xfId="1306" xr:uid="{00000000-0005-0000-0000-00000A030000}"/>
    <cellStyle name="Normal 3 14 2" xfId="413" xr:uid="{00000000-0005-0000-0000-00000B030000}"/>
    <cellStyle name="Normal 3 14 3" xfId="359" xr:uid="{00000000-0005-0000-0000-00000C030000}"/>
    <cellStyle name="Normal 3 14 4" xfId="419" xr:uid="{00000000-0005-0000-0000-00000D030000}"/>
    <cellStyle name="Normal 3 14 5" xfId="353" xr:uid="{00000000-0005-0000-0000-00000E030000}"/>
    <cellStyle name="Normal 3 14 6" xfId="504" xr:uid="{00000000-0005-0000-0000-00000F030000}"/>
    <cellStyle name="Normal 3 14 7" xfId="603" xr:uid="{00000000-0005-0000-0000-000010030000}"/>
    <cellStyle name="Normal 3 14 8" xfId="703" xr:uid="{00000000-0005-0000-0000-000011030000}"/>
    <cellStyle name="Normal 3 14 9" xfId="803" xr:uid="{00000000-0005-0000-0000-000012030000}"/>
    <cellStyle name="Normal 3 15" xfId="129" xr:uid="{00000000-0005-0000-0000-000013030000}"/>
    <cellStyle name="Normal 3 15 10" xfId="902" xr:uid="{00000000-0005-0000-0000-000014030000}"/>
    <cellStyle name="Normal 3 15 11" xfId="1553" xr:uid="{00000000-0005-0000-0000-000015030000}"/>
    <cellStyle name="Normal 3 15 12" xfId="1493" xr:uid="{00000000-0005-0000-0000-000016030000}"/>
    <cellStyle name="Normal 3 15 13" xfId="1644" xr:uid="{00000000-0005-0000-0000-000017030000}"/>
    <cellStyle name="Normal 3 15 14" xfId="1687" xr:uid="{00000000-0005-0000-0000-000018030000}"/>
    <cellStyle name="Normal 3 15 2" xfId="414" xr:uid="{00000000-0005-0000-0000-000019030000}"/>
    <cellStyle name="Normal 3 15 3" xfId="358" xr:uid="{00000000-0005-0000-0000-00001A030000}"/>
    <cellStyle name="Normal 3 15 4" xfId="499" xr:uid="{00000000-0005-0000-0000-00001B030000}"/>
    <cellStyle name="Normal 3 15 5" xfId="598" xr:uid="{00000000-0005-0000-0000-00001C030000}"/>
    <cellStyle name="Normal 3 15 6" xfId="698" xr:uid="{00000000-0005-0000-0000-00001D030000}"/>
    <cellStyle name="Normal 3 15 7" xfId="798" xr:uid="{00000000-0005-0000-0000-00001E030000}"/>
    <cellStyle name="Normal 3 15 8" xfId="897" xr:uid="{00000000-0005-0000-0000-00001F030000}"/>
    <cellStyle name="Normal 3 15 9" xfId="995" xr:uid="{00000000-0005-0000-0000-000020030000}"/>
    <cellStyle name="Normal 3 16" xfId="130" xr:uid="{00000000-0005-0000-0000-000021030000}"/>
    <cellStyle name="Normal 3 16 10" xfId="1091" xr:uid="{00000000-0005-0000-0000-000022030000}"/>
    <cellStyle name="Normal 3 16 11" xfId="1511" xr:uid="{00000000-0005-0000-0000-000023030000}"/>
    <cellStyle name="Normal 3 16 12" xfId="1660" xr:uid="{00000000-0005-0000-0000-000024030000}"/>
    <cellStyle name="Normal 3 16 13" xfId="1702" xr:uid="{00000000-0005-0000-0000-000025030000}"/>
    <cellStyle name="Normal 3 16 14" xfId="1732" xr:uid="{00000000-0005-0000-0000-000026030000}"/>
    <cellStyle name="Normal 3 16 2" xfId="415" xr:uid="{00000000-0005-0000-0000-000027030000}"/>
    <cellStyle name="Normal 3 16 2 2" xfId="1966" xr:uid="{00000000-0005-0000-0000-000028030000}"/>
    <cellStyle name="Normal 3 16 3" xfId="357" xr:uid="{00000000-0005-0000-0000-000029030000}"/>
    <cellStyle name="Normal 3 16 4" xfId="500" xr:uid="{00000000-0005-0000-0000-00002A030000}"/>
    <cellStyle name="Normal 3 16 5" xfId="599" xr:uid="{00000000-0005-0000-0000-00002B030000}"/>
    <cellStyle name="Normal 3 16 6" xfId="699" xr:uid="{00000000-0005-0000-0000-00002C030000}"/>
    <cellStyle name="Normal 3 16 7" xfId="799" xr:uid="{00000000-0005-0000-0000-00002D030000}"/>
    <cellStyle name="Normal 3 16 8" xfId="898" xr:uid="{00000000-0005-0000-0000-00002E030000}"/>
    <cellStyle name="Normal 3 16 9" xfId="996" xr:uid="{00000000-0005-0000-0000-00002F030000}"/>
    <cellStyle name="Normal 3 17" xfId="131" xr:uid="{00000000-0005-0000-0000-000030030000}"/>
    <cellStyle name="Normal 3 17 10" xfId="1092" xr:uid="{00000000-0005-0000-0000-000031030000}"/>
    <cellStyle name="Normal 3 17 11" xfId="1472" xr:uid="{00000000-0005-0000-0000-000032030000}"/>
    <cellStyle name="Normal 3 17 12" xfId="1633" xr:uid="{00000000-0005-0000-0000-000033030000}"/>
    <cellStyle name="Normal 3 17 13" xfId="1678" xr:uid="{00000000-0005-0000-0000-000034030000}"/>
    <cellStyle name="Normal 3 17 14" xfId="1715" xr:uid="{00000000-0005-0000-0000-000035030000}"/>
    <cellStyle name="Normal 3 17 2" xfId="416" xr:uid="{00000000-0005-0000-0000-000036030000}"/>
    <cellStyle name="Normal 3 17 3" xfId="356" xr:uid="{00000000-0005-0000-0000-000037030000}"/>
    <cellStyle name="Normal 3 17 4" xfId="501" xr:uid="{00000000-0005-0000-0000-000038030000}"/>
    <cellStyle name="Normal 3 17 5" xfId="600" xr:uid="{00000000-0005-0000-0000-000039030000}"/>
    <cellStyle name="Normal 3 17 6" xfId="700" xr:uid="{00000000-0005-0000-0000-00003A030000}"/>
    <cellStyle name="Normal 3 17 7" xfId="800" xr:uid="{00000000-0005-0000-0000-00003B030000}"/>
    <cellStyle name="Normal 3 17 8" xfId="899" xr:uid="{00000000-0005-0000-0000-00003C030000}"/>
    <cellStyle name="Normal 3 17 9" xfId="997" xr:uid="{00000000-0005-0000-0000-00003D030000}"/>
    <cellStyle name="Normal 3 18" xfId="132" xr:uid="{00000000-0005-0000-0000-00003E030000}"/>
    <cellStyle name="Normal 3 18 10" xfId="1093" xr:uid="{00000000-0005-0000-0000-00003F030000}"/>
    <cellStyle name="Normal 3 18 11" xfId="1427" xr:uid="{00000000-0005-0000-0000-000040030000}"/>
    <cellStyle name="Normal 3 18 12" xfId="380" xr:uid="{00000000-0005-0000-0000-000041030000}"/>
    <cellStyle name="Normal 3 18 13" xfId="1271" xr:uid="{00000000-0005-0000-0000-000042030000}"/>
    <cellStyle name="Normal 3 18 14" xfId="1273" xr:uid="{00000000-0005-0000-0000-000043030000}"/>
    <cellStyle name="Normal 3 18 2" xfId="417" xr:uid="{00000000-0005-0000-0000-000044030000}"/>
    <cellStyle name="Normal 3 18 3" xfId="355" xr:uid="{00000000-0005-0000-0000-000045030000}"/>
    <cellStyle name="Normal 3 18 4" xfId="502" xr:uid="{00000000-0005-0000-0000-000046030000}"/>
    <cellStyle name="Normal 3 18 5" xfId="601" xr:uid="{00000000-0005-0000-0000-000047030000}"/>
    <cellStyle name="Normal 3 18 6" xfId="701" xr:uid="{00000000-0005-0000-0000-000048030000}"/>
    <cellStyle name="Normal 3 18 7" xfId="801" xr:uid="{00000000-0005-0000-0000-000049030000}"/>
    <cellStyle name="Normal 3 18 8" xfId="900" xr:uid="{00000000-0005-0000-0000-00004A030000}"/>
    <cellStyle name="Normal 3 18 9" xfId="998" xr:uid="{00000000-0005-0000-0000-00004B030000}"/>
    <cellStyle name="Normal 3 19" xfId="133" xr:uid="{00000000-0005-0000-0000-00004C030000}"/>
    <cellStyle name="Normal 3 19 10" xfId="1094" xr:uid="{00000000-0005-0000-0000-00004D030000}"/>
    <cellStyle name="Normal 3 19 11" xfId="1387" xr:uid="{00000000-0005-0000-0000-00004E030000}"/>
    <cellStyle name="Normal 3 19 12" xfId="1346" xr:uid="{00000000-0005-0000-0000-00004F030000}"/>
    <cellStyle name="Normal 3 19 13" xfId="1517" xr:uid="{00000000-0005-0000-0000-000050030000}"/>
    <cellStyle name="Normal 3 19 14" xfId="1373" xr:uid="{00000000-0005-0000-0000-000051030000}"/>
    <cellStyle name="Normal 3 19 2" xfId="418" xr:uid="{00000000-0005-0000-0000-000052030000}"/>
    <cellStyle name="Normal 3 19 3" xfId="354" xr:uid="{00000000-0005-0000-0000-000053030000}"/>
    <cellStyle name="Normal 3 19 4" xfId="503" xr:uid="{00000000-0005-0000-0000-000054030000}"/>
    <cellStyle name="Normal 3 19 5" xfId="602" xr:uid="{00000000-0005-0000-0000-000055030000}"/>
    <cellStyle name="Normal 3 19 6" xfId="702" xr:uid="{00000000-0005-0000-0000-000056030000}"/>
    <cellStyle name="Normal 3 19 7" xfId="802" xr:uid="{00000000-0005-0000-0000-000057030000}"/>
    <cellStyle name="Normal 3 19 8" xfId="901" xr:uid="{00000000-0005-0000-0000-000058030000}"/>
    <cellStyle name="Normal 3 19 9" xfId="999" xr:uid="{00000000-0005-0000-0000-000059030000}"/>
    <cellStyle name="Normal 3 2" xfId="134" xr:uid="{00000000-0005-0000-0000-00005A030000}"/>
    <cellStyle name="Normal 3 2 2" xfId="1822" xr:uid="{00000000-0005-0000-0000-00005B030000}"/>
    <cellStyle name="Normal 3 2 2 2" xfId="2505" xr:uid="{00000000-0005-0000-0000-00005C030000}"/>
    <cellStyle name="Normal 3 2 3" xfId="1821" xr:uid="{00000000-0005-0000-0000-00005D030000}"/>
    <cellStyle name="Normal 3 2 3 2" xfId="1838" xr:uid="{00000000-0005-0000-0000-00005E030000}"/>
    <cellStyle name="Normal 3 2 3 3" xfId="1952" xr:uid="{00000000-0005-0000-0000-00005F030000}"/>
    <cellStyle name="Normal 3 2 4" xfId="1950" xr:uid="{00000000-0005-0000-0000-000060030000}"/>
    <cellStyle name="Normal 3 20" xfId="135" xr:uid="{00000000-0005-0000-0000-000061030000}"/>
    <cellStyle name="Normal 3 20 10" xfId="1095" xr:uid="{00000000-0005-0000-0000-000062030000}"/>
    <cellStyle name="Normal 3 20 11" xfId="1611" xr:uid="{00000000-0005-0000-0000-000063030000}"/>
    <cellStyle name="Normal 3 20 12" xfId="1594" xr:uid="{00000000-0005-0000-0000-000064030000}"/>
    <cellStyle name="Normal 3 20 13" xfId="1358" xr:uid="{00000000-0005-0000-0000-000065030000}"/>
    <cellStyle name="Normal 3 20 14" xfId="1514" xr:uid="{00000000-0005-0000-0000-000066030000}"/>
    <cellStyle name="Normal 3 20 2" xfId="420" xr:uid="{00000000-0005-0000-0000-000067030000}"/>
    <cellStyle name="Normal 3 20 3" xfId="352" xr:uid="{00000000-0005-0000-0000-000068030000}"/>
    <cellStyle name="Normal 3 20 4" xfId="505" xr:uid="{00000000-0005-0000-0000-000069030000}"/>
    <cellStyle name="Normal 3 20 5" xfId="604" xr:uid="{00000000-0005-0000-0000-00006A030000}"/>
    <cellStyle name="Normal 3 20 6" xfId="704" xr:uid="{00000000-0005-0000-0000-00006B030000}"/>
    <cellStyle name="Normal 3 20 7" xfId="804" xr:uid="{00000000-0005-0000-0000-00006C030000}"/>
    <cellStyle name="Normal 3 20 8" xfId="903" xr:uid="{00000000-0005-0000-0000-00006D030000}"/>
    <cellStyle name="Normal 3 20 9" xfId="1000" xr:uid="{00000000-0005-0000-0000-00006E030000}"/>
    <cellStyle name="Normal 3 21" xfId="136" xr:uid="{00000000-0005-0000-0000-00006F030000}"/>
    <cellStyle name="Normal 3 21 10" xfId="1096" xr:uid="{00000000-0005-0000-0000-000070030000}"/>
    <cellStyle name="Normal 3 21 11" xfId="1586" xr:uid="{00000000-0005-0000-0000-000071030000}"/>
    <cellStyle name="Normal 3 21 12" xfId="1361" xr:uid="{00000000-0005-0000-0000-000072030000}"/>
    <cellStyle name="Normal 3 21 13" xfId="1301" xr:uid="{00000000-0005-0000-0000-000073030000}"/>
    <cellStyle name="Normal 3 21 14" xfId="1593" xr:uid="{00000000-0005-0000-0000-000074030000}"/>
    <cellStyle name="Normal 3 21 2" xfId="421" xr:uid="{00000000-0005-0000-0000-000075030000}"/>
    <cellStyle name="Normal 3 21 3" xfId="351" xr:uid="{00000000-0005-0000-0000-000076030000}"/>
    <cellStyle name="Normal 3 21 4" xfId="506" xr:uid="{00000000-0005-0000-0000-000077030000}"/>
    <cellStyle name="Normal 3 21 5" xfId="605" xr:uid="{00000000-0005-0000-0000-000078030000}"/>
    <cellStyle name="Normal 3 21 6" xfId="705" xr:uid="{00000000-0005-0000-0000-000079030000}"/>
    <cellStyle name="Normal 3 21 7" xfId="805" xr:uid="{00000000-0005-0000-0000-00007A030000}"/>
    <cellStyle name="Normal 3 21 8" xfId="904" xr:uid="{00000000-0005-0000-0000-00007B030000}"/>
    <cellStyle name="Normal 3 21 9" xfId="1001" xr:uid="{00000000-0005-0000-0000-00007C030000}"/>
    <cellStyle name="Normal 3 22" xfId="137" xr:uid="{00000000-0005-0000-0000-00007D030000}"/>
    <cellStyle name="Normal 3 22 10" xfId="1097" xr:uid="{00000000-0005-0000-0000-00007E030000}"/>
    <cellStyle name="Normal 3 22 11" xfId="1552" xr:uid="{00000000-0005-0000-0000-00007F030000}"/>
    <cellStyle name="Normal 3 22 12" xfId="1449" xr:uid="{00000000-0005-0000-0000-000080030000}"/>
    <cellStyle name="Normal 3 22 13" xfId="1616" xr:uid="{00000000-0005-0000-0000-000081030000}"/>
    <cellStyle name="Normal 3 22 14" xfId="1272" xr:uid="{00000000-0005-0000-0000-000082030000}"/>
    <cellStyle name="Normal 3 22 2" xfId="422" xr:uid="{00000000-0005-0000-0000-000083030000}"/>
    <cellStyle name="Normal 3 22 3" xfId="350" xr:uid="{00000000-0005-0000-0000-000084030000}"/>
    <cellStyle name="Normal 3 22 4" xfId="507" xr:uid="{00000000-0005-0000-0000-000085030000}"/>
    <cellStyle name="Normal 3 22 5" xfId="606" xr:uid="{00000000-0005-0000-0000-000086030000}"/>
    <cellStyle name="Normal 3 22 6" xfId="706" xr:uid="{00000000-0005-0000-0000-000087030000}"/>
    <cellStyle name="Normal 3 22 7" xfId="806" xr:uid="{00000000-0005-0000-0000-000088030000}"/>
    <cellStyle name="Normal 3 22 8" xfId="905" xr:uid="{00000000-0005-0000-0000-000089030000}"/>
    <cellStyle name="Normal 3 22 9" xfId="1002" xr:uid="{00000000-0005-0000-0000-00008A030000}"/>
    <cellStyle name="Normal 3 23" xfId="138" xr:uid="{00000000-0005-0000-0000-00008B030000}"/>
    <cellStyle name="Normal 3 23 10" xfId="1098" xr:uid="{00000000-0005-0000-0000-00008C030000}"/>
    <cellStyle name="Normal 3 23 11" xfId="1510" xr:uid="{00000000-0005-0000-0000-00008D030000}"/>
    <cellStyle name="Normal 3 23 12" xfId="1659" xr:uid="{00000000-0005-0000-0000-00008E030000}"/>
    <cellStyle name="Normal 3 23 13" xfId="1701" xr:uid="{00000000-0005-0000-0000-00008F030000}"/>
    <cellStyle name="Normal 3 23 14" xfId="1731" xr:uid="{00000000-0005-0000-0000-000090030000}"/>
    <cellStyle name="Normal 3 23 2" xfId="423" xr:uid="{00000000-0005-0000-0000-000091030000}"/>
    <cellStyle name="Normal 3 23 3" xfId="349" xr:uid="{00000000-0005-0000-0000-000092030000}"/>
    <cellStyle name="Normal 3 23 4" xfId="508" xr:uid="{00000000-0005-0000-0000-000093030000}"/>
    <cellStyle name="Normal 3 23 5" xfId="607" xr:uid="{00000000-0005-0000-0000-000094030000}"/>
    <cellStyle name="Normal 3 23 6" xfId="707" xr:uid="{00000000-0005-0000-0000-000095030000}"/>
    <cellStyle name="Normal 3 23 7" xfId="807" xr:uid="{00000000-0005-0000-0000-000096030000}"/>
    <cellStyle name="Normal 3 23 8" xfId="906" xr:uid="{00000000-0005-0000-0000-000097030000}"/>
    <cellStyle name="Normal 3 23 9" xfId="1003" xr:uid="{00000000-0005-0000-0000-000098030000}"/>
    <cellStyle name="Normal 3 24" xfId="139" xr:uid="{00000000-0005-0000-0000-000099030000}"/>
    <cellStyle name="Normal 3 24 10" xfId="1099" xr:uid="{00000000-0005-0000-0000-00009A030000}"/>
    <cellStyle name="Normal 3 24 11" xfId="1471" xr:uid="{00000000-0005-0000-0000-00009B030000}"/>
    <cellStyle name="Normal 3 24 12" xfId="1632" xr:uid="{00000000-0005-0000-0000-00009C030000}"/>
    <cellStyle name="Normal 3 24 13" xfId="1677" xr:uid="{00000000-0005-0000-0000-00009D030000}"/>
    <cellStyle name="Normal 3 24 14" xfId="1714" xr:uid="{00000000-0005-0000-0000-00009E030000}"/>
    <cellStyle name="Normal 3 24 2" xfId="424" xr:uid="{00000000-0005-0000-0000-00009F030000}"/>
    <cellStyle name="Normal 3 24 3" xfId="348" xr:uid="{00000000-0005-0000-0000-0000A0030000}"/>
    <cellStyle name="Normal 3 24 4" xfId="510" xr:uid="{00000000-0005-0000-0000-0000A1030000}"/>
    <cellStyle name="Normal 3 24 5" xfId="609" xr:uid="{00000000-0005-0000-0000-0000A2030000}"/>
    <cellStyle name="Normal 3 24 6" xfId="709" xr:uid="{00000000-0005-0000-0000-0000A3030000}"/>
    <cellStyle name="Normal 3 24 7" xfId="809" xr:uid="{00000000-0005-0000-0000-0000A4030000}"/>
    <cellStyle name="Normal 3 24 8" xfId="908" xr:uid="{00000000-0005-0000-0000-0000A5030000}"/>
    <cellStyle name="Normal 3 24 9" xfId="1005" xr:uid="{00000000-0005-0000-0000-0000A6030000}"/>
    <cellStyle name="Normal 3 25" xfId="140" xr:uid="{00000000-0005-0000-0000-0000A7030000}"/>
    <cellStyle name="Normal 3 25 10" xfId="1101" xr:uid="{00000000-0005-0000-0000-0000A8030000}"/>
    <cellStyle name="Normal 3 25 11" xfId="1426" xr:uid="{00000000-0005-0000-0000-0000A9030000}"/>
    <cellStyle name="Normal 3 25 12" xfId="381" xr:uid="{00000000-0005-0000-0000-0000AA030000}"/>
    <cellStyle name="Normal 3 25 13" xfId="1270" xr:uid="{00000000-0005-0000-0000-0000AB030000}"/>
    <cellStyle name="Normal 3 25 14" xfId="1274" xr:uid="{00000000-0005-0000-0000-0000AC030000}"/>
    <cellStyle name="Normal 3 25 2" xfId="425" xr:uid="{00000000-0005-0000-0000-0000AD030000}"/>
    <cellStyle name="Normal 3 25 3" xfId="347" xr:uid="{00000000-0005-0000-0000-0000AE030000}"/>
    <cellStyle name="Normal 3 25 4" xfId="511" xr:uid="{00000000-0005-0000-0000-0000AF030000}"/>
    <cellStyle name="Normal 3 25 5" xfId="610" xr:uid="{00000000-0005-0000-0000-0000B0030000}"/>
    <cellStyle name="Normal 3 25 6" xfId="710" xr:uid="{00000000-0005-0000-0000-0000B1030000}"/>
    <cellStyle name="Normal 3 25 7" xfId="810" xr:uid="{00000000-0005-0000-0000-0000B2030000}"/>
    <cellStyle name="Normal 3 25 8" xfId="909" xr:uid="{00000000-0005-0000-0000-0000B3030000}"/>
    <cellStyle name="Normal 3 25 9" xfId="1006" xr:uid="{00000000-0005-0000-0000-0000B4030000}"/>
    <cellStyle name="Normal 3 26" xfId="141" xr:uid="{00000000-0005-0000-0000-0000B5030000}"/>
    <cellStyle name="Normal 3 26 10" xfId="1102" xr:uid="{00000000-0005-0000-0000-0000B6030000}"/>
    <cellStyle name="Normal 3 26 11" xfId="1386" xr:uid="{00000000-0005-0000-0000-0000B7030000}"/>
    <cellStyle name="Normal 3 26 12" xfId="1391" xr:uid="{00000000-0005-0000-0000-0000B8030000}"/>
    <cellStyle name="Normal 3 26 13" xfId="1572" xr:uid="{00000000-0005-0000-0000-0000B9030000}"/>
    <cellStyle name="Normal 3 26 14" xfId="1363" xr:uid="{00000000-0005-0000-0000-0000BA030000}"/>
    <cellStyle name="Normal 3 26 2" xfId="426" xr:uid="{00000000-0005-0000-0000-0000BB030000}"/>
    <cellStyle name="Normal 3 26 3" xfId="346" xr:uid="{00000000-0005-0000-0000-0000BC030000}"/>
    <cellStyle name="Normal 3 26 4" xfId="512" xr:uid="{00000000-0005-0000-0000-0000BD030000}"/>
    <cellStyle name="Normal 3 26 5" xfId="611" xr:uid="{00000000-0005-0000-0000-0000BE030000}"/>
    <cellStyle name="Normal 3 26 6" xfId="711" xr:uid="{00000000-0005-0000-0000-0000BF030000}"/>
    <cellStyle name="Normal 3 26 7" xfId="811" xr:uid="{00000000-0005-0000-0000-0000C0030000}"/>
    <cellStyle name="Normal 3 26 8" xfId="910" xr:uid="{00000000-0005-0000-0000-0000C1030000}"/>
    <cellStyle name="Normal 3 26 9" xfId="1007" xr:uid="{00000000-0005-0000-0000-0000C2030000}"/>
    <cellStyle name="Normal 3 27" xfId="142" xr:uid="{00000000-0005-0000-0000-0000C3030000}"/>
    <cellStyle name="Normal 3 27 10" xfId="1103" xr:uid="{00000000-0005-0000-0000-0000C4030000}"/>
    <cellStyle name="Normal 3 27 11" xfId="1344" xr:uid="{00000000-0005-0000-0000-0000C5030000}"/>
    <cellStyle name="Normal 3 27 12" xfId="1518" xr:uid="{00000000-0005-0000-0000-0000C6030000}"/>
    <cellStyle name="Normal 3 27 13" xfId="1413" xr:uid="{00000000-0005-0000-0000-0000C7030000}"/>
    <cellStyle name="Normal 3 27 14" xfId="393" xr:uid="{00000000-0005-0000-0000-0000C8030000}"/>
    <cellStyle name="Normal 3 27 2" xfId="427" xr:uid="{00000000-0005-0000-0000-0000C9030000}"/>
    <cellStyle name="Normal 3 27 3" xfId="345" xr:uid="{00000000-0005-0000-0000-0000CA030000}"/>
    <cellStyle name="Normal 3 27 4" xfId="513" xr:uid="{00000000-0005-0000-0000-0000CB030000}"/>
    <cellStyle name="Normal 3 27 5" xfId="612" xr:uid="{00000000-0005-0000-0000-0000CC030000}"/>
    <cellStyle name="Normal 3 27 6" xfId="712" xr:uid="{00000000-0005-0000-0000-0000CD030000}"/>
    <cellStyle name="Normal 3 27 7" xfId="812" xr:uid="{00000000-0005-0000-0000-0000CE030000}"/>
    <cellStyle name="Normal 3 27 8" xfId="911" xr:uid="{00000000-0005-0000-0000-0000CF030000}"/>
    <cellStyle name="Normal 3 27 9" xfId="1008" xr:uid="{00000000-0005-0000-0000-0000D0030000}"/>
    <cellStyle name="Normal 3 28" xfId="143" xr:uid="{00000000-0005-0000-0000-0000D1030000}"/>
    <cellStyle name="Normal 3 28 10" xfId="1104" xr:uid="{00000000-0005-0000-0000-0000D2030000}"/>
    <cellStyle name="Normal 3 28 11" xfId="1610" xr:uid="{00000000-0005-0000-0000-0000D3030000}"/>
    <cellStyle name="Normal 3 28 12" xfId="1322" xr:uid="{00000000-0005-0000-0000-0000D4030000}"/>
    <cellStyle name="Normal 3 28 13" xfId="1559" xr:uid="{00000000-0005-0000-0000-0000D5030000}"/>
    <cellStyle name="Normal 3 28 14" xfId="1292" xr:uid="{00000000-0005-0000-0000-0000D6030000}"/>
    <cellStyle name="Normal 3 28 2" xfId="428" xr:uid="{00000000-0005-0000-0000-0000D7030000}"/>
    <cellStyle name="Normal 3 28 3" xfId="344" xr:uid="{00000000-0005-0000-0000-0000D8030000}"/>
    <cellStyle name="Normal 3 28 4" xfId="514" xr:uid="{00000000-0005-0000-0000-0000D9030000}"/>
    <cellStyle name="Normal 3 28 5" xfId="613" xr:uid="{00000000-0005-0000-0000-0000DA030000}"/>
    <cellStyle name="Normal 3 28 6" xfId="713" xr:uid="{00000000-0005-0000-0000-0000DB030000}"/>
    <cellStyle name="Normal 3 28 7" xfId="813" xr:uid="{00000000-0005-0000-0000-0000DC030000}"/>
    <cellStyle name="Normal 3 28 8" xfId="912" xr:uid="{00000000-0005-0000-0000-0000DD030000}"/>
    <cellStyle name="Normal 3 28 9" xfId="1009" xr:uid="{00000000-0005-0000-0000-0000DE030000}"/>
    <cellStyle name="Normal 3 29" xfId="144" xr:uid="{00000000-0005-0000-0000-0000DF030000}"/>
    <cellStyle name="Normal 3 29 10" xfId="1105" xr:uid="{00000000-0005-0000-0000-0000E0030000}"/>
    <cellStyle name="Normal 3 29 11" xfId="1585" xr:uid="{00000000-0005-0000-0000-0000E1030000}"/>
    <cellStyle name="Normal 3 29 12" xfId="1407" xr:uid="{00000000-0005-0000-0000-0000E2030000}"/>
    <cellStyle name="Normal 3 29 13" xfId="1308" xr:uid="{00000000-0005-0000-0000-0000E3030000}"/>
    <cellStyle name="Normal 3 29 14" xfId="1370" xr:uid="{00000000-0005-0000-0000-0000E4030000}"/>
    <cellStyle name="Normal 3 29 2" xfId="429" xr:uid="{00000000-0005-0000-0000-0000E5030000}"/>
    <cellStyle name="Normal 3 29 3" xfId="343" xr:uid="{00000000-0005-0000-0000-0000E6030000}"/>
    <cellStyle name="Normal 3 29 4" xfId="332" xr:uid="{00000000-0005-0000-0000-0000E7030000}"/>
    <cellStyle name="Normal 3 29 5" xfId="522" xr:uid="{00000000-0005-0000-0000-0000E8030000}"/>
    <cellStyle name="Normal 3 29 6" xfId="620" xr:uid="{00000000-0005-0000-0000-0000E9030000}"/>
    <cellStyle name="Normal 3 29 7" xfId="720" xr:uid="{00000000-0005-0000-0000-0000EA030000}"/>
    <cellStyle name="Normal 3 29 8" xfId="821" xr:uid="{00000000-0005-0000-0000-0000EB030000}"/>
    <cellStyle name="Normal 3 29 9" xfId="919" xr:uid="{00000000-0005-0000-0000-0000EC030000}"/>
    <cellStyle name="Normal 3 3" xfId="145" xr:uid="{00000000-0005-0000-0000-0000ED030000}"/>
    <cellStyle name="Normal 3 3 10" xfId="146" xr:uid="{00000000-0005-0000-0000-0000EE030000}"/>
    <cellStyle name="Normal 3 3 10 10" xfId="1015" xr:uid="{00000000-0005-0000-0000-0000EF030000}"/>
    <cellStyle name="Normal 3 3 10 11" xfId="1509" xr:uid="{00000000-0005-0000-0000-0000F0030000}"/>
    <cellStyle name="Normal 3 3 10 12" xfId="1658" xr:uid="{00000000-0005-0000-0000-0000F1030000}"/>
    <cellStyle name="Normal 3 3 10 13" xfId="1700" xr:uid="{00000000-0005-0000-0000-0000F2030000}"/>
    <cellStyle name="Normal 3 3 10 14" xfId="1730" xr:uid="{00000000-0005-0000-0000-0000F3030000}"/>
    <cellStyle name="Normal 3 3 10 2" xfId="431" xr:uid="{00000000-0005-0000-0000-0000F4030000}"/>
    <cellStyle name="Normal 3 3 10 3" xfId="341" xr:uid="{00000000-0005-0000-0000-0000F5030000}"/>
    <cellStyle name="Normal 3 3 10 4" xfId="334" xr:uid="{00000000-0005-0000-0000-0000F6030000}"/>
    <cellStyle name="Normal 3 3 10 5" xfId="520" xr:uid="{00000000-0005-0000-0000-0000F7030000}"/>
    <cellStyle name="Normal 3 3 10 6" xfId="618" xr:uid="{00000000-0005-0000-0000-0000F8030000}"/>
    <cellStyle name="Normal 3 3 10 7" xfId="718" xr:uid="{00000000-0005-0000-0000-0000F9030000}"/>
    <cellStyle name="Normal 3 3 10 8" xfId="819" xr:uid="{00000000-0005-0000-0000-0000FA030000}"/>
    <cellStyle name="Normal 3 3 10 9" xfId="917" xr:uid="{00000000-0005-0000-0000-0000FB030000}"/>
    <cellStyle name="Normal 3 3 11" xfId="430" xr:uid="{00000000-0005-0000-0000-0000FC030000}"/>
    <cellStyle name="Normal 3 3 12" xfId="342" xr:uid="{00000000-0005-0000-0000-0000FD030000}"/>
    <cellStyle name="Normal 3 3 13" xfId="333" xr:uid="{00000000-0005-0000-0000-0000FE030000}"/>
    <cellStyle name="Normal 3 3 14" xfId="521" xr:uid="{00000000-0005-0000-0000-0000FF030000}"/>
    <cellStyle name="Normal 3 3 15" xfId="619" xr:uid="{00000000-0005-0000-0000-000000040000}"/>
    <cellStyle name="Normal 3 3 16" xfId="719" xr:uid="{00000000-0005-0000-0000-000001040000}"/>
    <cellStyle name="Normal 3 3 17" xfId="820" xr:uid="{00000000-0005-0000-0000-000002040000}"/>
    <cellStyle name="Normal 3 3 18" xfId="918" xr:uid="{00000000-0005-0000-0000-000003040000}"/>
    <cellStyle name="Normal 3 3 19" xfId="1016" xr:uid="{00000000-0005-0000-0000-000004040000}"/>
    <cellStyle name="Normal 3 3 2" xfId="147" xr:uid="{00000000-0005-0000-0000-000005040000}"/>
    <cellStyle name="Normal 3 3 2 10" xfId="1014" xr:uid="{00000000-0005-0000-0000-000006040000}"/>
    <cellStyle name="Normal 3 3 2 11" xfId="1470" xr:uid="{00000000-0005-0000-0000-000007040000}"/>
    <cellStyle name="Normal 3 3 2 12" xfId="1631" xr:uid="{00000000-0005-0000-0000-000008040000}"/>
    <cellStyle name="Normal 3 3 2 13" xfId="1676" xr:uid="{00000000-0005-0000-0000-000009040000}"/>
    <cellStyle name="Normal 3 3 2 14" xfId="1713" xr:uid="{00000000-0005-0000-0000-00000A040000}"/>
    <cellStyle name="Normal 3 3 2 2" xfId="432" xr:uid="{00000000-0005-0000-0000-00000B040000}"/>
    <cellStyle name="Normal 3 3 2 3" xfId="340" xr:uid="{00000000-0005-0000-0000-00000C040000}"/>
    <cellStyle name="Normal 3 3 2 4" xfId="336" xr:uid="{00000000-0005-0000-0000-00000D040000}"/>
    <cellStyle name="Normal 3 3 2 5" xfId="518" xr:uid="{00000000-0005-0000-0000-00000E040000}"/>
    <cellStyle name="Normal 3 3 2 6" xfId="617" xr:uid="{00000000-0005-0000-0000-00000F040000}"/>
    <cellStyle name="Normal 3 3 2 7" xfId="717" xr:uid="{00000000-0005-0000-0000-000010040000}"/>
    <cellStyle name="Normal 3 3 2 8" xfId="817" xr:uid="{00000000-0005-0000-0000-000011040000}"/>
    <cellStyle name="Normal 3 3 2 9" xfId="916" xr:uid="{00000000-0005-0000-0000-000012040000}"/>
    <cellStyle name="Normal 3 3 20" xfId="1551" xr:uid="{00000000-0005-0000-0000-000013040000}"/>
    <cellStyle name="Normal 3 3 21" xfId="1495" xr:uid="{00000000-0005-0000-0000-000014040000}"/>
    <cellStyle name="Normal 3 3 22" xfId="1645" xr:uid="{00000000-0005-0000-0000-000015040000}"/>
    <cellStyle name="Normal 3 3 23" xfId="1688" xr:uid="{00000000-0005-0000-0000-000016040000}"/>
    <cellStyle name="Normal 3 3 24" xfId="2506" xr:uid="{00000000-0005-0000-0000-000017040000}"/>
    <cellStyle name="Normal 3 3 3" xfId="148" xr:uid="{00000000-0005-0000-0000-000018040000}"/>
    <cellStyle name="Normal 3 3 3 10" xfId="1013" xr:uid="{00000000-0005-0000-0000-000019040000}"/>
    <cellStyle name="Normal 3 3 3 11" xfId="1425" xr:uid="{00000000-0005-0000-0000-00001A040000}"/>
    <cellStyle name="Normal 3 3 3 12" xfId="382" xr:uid="{00000000-0005-0000-0000-00001B040000}"/>
    <cellStyle name="Normal 3 3 3 13" xfId="1269" xr:uid="{00000000-0005-0000-0000-00001C040000}"/>
    <cellStyle name="Normal 3 3 3 14" xfId="1275" xr:uid="{00000000-0005-0000-0000-00001D040000}"/>
    <cellStyle name="Normal 3 3 3 2" xfId="433" xr:uid="{00000000-0005-0000-0000-00001E040000}"/>
    <cellStyle name="Normal 3 3 3 3" xfId="339" xr:uid="{00000000-0005-0000-0000-00001F040000}"/>
    <cellStyle name="Normal 3 3 3 4" xfId="515" xr:uid="{00000000-0005-0000-0000-000020040000}"/>
    <cellStyle name="Normal 3 3 3 5" xfId="614" xr:uid="{00000000-0005-0000-0000-000021040000}"/>
    <cellStyle name="Normal 3 3 3 6" xfId="714" xr:uid="{00000000-0005-0000-0000-000022040000}"/>
    <cellStyle name="Normal 3 3 3 7" xfId="814" xr:uid="{00000000-0005-0000-0000-000023040000}"/>
    <cellStyle name="Normal 3 3 3 8" xfId="913" xr:uid="{00000000-0005-0000-0000-000024040000}"/>
    <cellStyle name="Normal 3 3 3 9" xfId="1010" xr:uid="{00000000-0005-0000-0000-000025040000}"/>
    <cellStyle name="Normal 3 3 4" xfId="149" xr:uid="{00000000-0005-0000-0000-000026040000}"/>
    <cellStyle name="Normal 3 3 4 10" xfId="1106" xr:uid="{00000000-0005-0000-0000-000027040000}"/>
    <cellStyle name="Normal 3 3 4 11" xfId="1385" xr:uid="{00000000-0005-0000-0000-000028040000}"/>
    <cellStyle name="Normal 3 3 4 12" xfId="1429" xr:uid="{00000000-0005-0000-0000-000029040000}"/>
    <cellStyle name="Normal 3 3 4 13" xfId="1540" xr:uid="{00000000-0005-0000-0000-00002A040000}"/>
    <cellStyle name="Normal 3 3 4 14" xfId="1570" xr:uid="{00000000-0005-0000-0000-00002B040000}"/>
    <cellStyle name="Normal 3 3 4 2" xfId="434" xr:uid="{00000000-0005-0000-0000-00002C040000}"/>
    <cellStyle name="Normal 3 3 4 3" xfId="338" xr:uid="{00000000-0005-0000-0000-00002D040000}"/>
    <cellStyle name="Normal 3 3 4 4" xfId="516" xr:uid="{00000000-0005-0000-0000-00002E040000}"/>
    <cellStyle name="Normal 3 3 4 5" xfId="615" xr:uid="{00000000-0005-0000-0000-00002F040000}"/>
    <cellStyle name="Normal 3 3 4 6" xfId="715" xr:uid="{00000000-0005-0000-0000-000030040000}"/>
    <cellStyle name="Normal 3 3 4 7" xfId="815" xr:uid="{00000000-0005-0000-0000-000031040000}"/>
    <cellStyle name="Normal 3 3 4 8" xfId="914" xr:uid="{00000000-0005-0000-0000-000032040000}"/>
    <cellStyle name="Normal 3 3 4 9" xfId="1011" xr:uid="{00000000-0005-0000-0000-000033040000}"/>
    <cellStyle name="Normal 3 3 5" xfId="150" xr:uid="{00000000-0005-0000-0000-000034040000}"/>
    <cellStyle name="Normal 3 3 5 10" xfId="1107" xr:uid="{00000000-0005-0000-0000-000035040000}"/>
    <cellStyle name="Normal 3 3 5 11" xfId="1343" xr:uid="{00000000-0005-0000-0000-000036040000}"/>
    <cellStyle name="Normal 3 3 5 12" xfId="1558" xr:uid="{00000000-0005-0000-0000-000037040000}"/>
    <cellStyle name="Normal 3 3 5 13" xfId="1435" xr:uid="{00000000-0005-0000-0000-000038040000}"/>
    <cellStyle name="Normal 3 3 5 14" xfId="726" xr:uid="{00000000-0005-0000-0000-000039040000}"/>
    <cellStyle name="Normal 3 3 5 2" xfId="435" xr:uid="{00000000-0005-0000-0000-00003A040000}"/>
    <cellStyle name="Normal 3 3 5 3" xfId="337" xr:uid="{00000000-0005-0000-0000-00003B040000}"/>
    <cellStyle name="Normal 3 3 5 4" xfId="517" xr:uid="{00000000-0005-0000-0000-00003C040000}"/>
    <cellStyle name="Normal 3 3 5 5" xfId="616" xr:uid="{00000000-0005-0000-0000-00003D040000}"/>
    <cellStyle name="Normal 3 3 5 6" xfId="716" xr:uid="{00000000-0005-0000-0000-00003E040000}"/>
    <cellStyle name="Normal 3 3 5 7" xfId="816" xr:uid="{00000000-0005-0000-0000-00003F040000}"/>
    <cellStyle name="Normal 3 3 5 8" xfId="915" xr:uid="{00000000-0005-0000-0000-000040040000}"/>
    <cellStyle name="Normal 3 3 5 9" xfId="1012" xr:uid="{00000000-0005-0000-0000-000041040000}"/>
    <cellStyle name="Normal 3 3 6" xfId="151" xr:uid="{00000000-0005-0000-0000-000042040000}"/>
    <cellStyle name="Normal 3 3 6 10" xfId="1108" xr:uid="{00000000-0005-0000-0000-000043040000}"/>
    <cellStyle name="Normal 3 3 6 11" xfId="1609" xr:uid="{00000000-0005-0000-0000-000044040000}"/>
    <cellStyle name="Normal 3 3 6 12" xfId="1356" xr:uid="{00000000-0005-0000-0000-000045040000}"/>
    <cellStyle name="Normal 3 3 6 13" xfId="1476" xr:uid="{00000000-0005-0000-0000-000046040000}"/>
    <cellStyle name="Normal 3 3 6 14" xfId="1571" xr:uid="{00000000-0005-0000-0000-000047040000}"/>
    <cellStyle name="Normal 3 3 6 2" xfId="436" xr:uid="{00000000-0005-0000-0000-000048040000}"/>
    <cellStyle name="Normal 3 3 6 3" xfId="535" xr:uid="{00000000-0005-0000-0000-000049040000}"/>
    <cellStyle name="Normal 3 3 6 4" xfId="635" xr:uid="{00000000-0005-0000-0000-00004A040000}"/>
    <cellStyle name="Normal 3 3 6 5" xfId="735" xr:uid="{00000000-0005-0000-0000-00004B040000}"/>
    <cellStyle name="Normal 3 3 6 6" xfId="834" xr:uid="{00000000-0005-0000-0000-00004C040000}"/>
    <cellStyle name="Normal 3 3 6 7" xfId="932" xr:uid="{00000000-0005-0000-0000-00004D040000}"/>
    <cellStyle name="Normal 3 3 6 8" xfId="1028" xr:uid="{00000000-0005-0000-0000-00004E040000}"/>
    <cellStyle name="Normal 3 3 6 9" xfId="1122" xr:uid="{00000000-0005-0000-0000-00004F040000}"/>
    <cellStyle name="Normal 3 3 7" xfId="152" xr:uid="{00000000-0005-0000-0000-000050040000}"/>
    <cellStyle name="Normal 3 3 7 10" xfId="1203" xr:uid="{00000000-0005-0000-0000-000051040000}"/>
    <cellStyle name="Normal 3 3 7 11" xfId="1584" xr:uid="{00000000-0005-0000-0000-000052040000}"/>
    <cellStyle name="Normal 3 3 7 12" xfId="1445" xr:uid="{00000000-0005-0000-0000-000053040000}"/>
    <cellStyle name="Normal 3 3 7 13" xfId="1109" xr:uid="{00000000-0005-0000-0000-000054040000}"/>
    <cellStyle name="Normal 3 3 7 14" xfId="1354" xr:uid="{00000000-0005-0000-0000-000055040000}"/>
    <cellStyle name="Normal 3 3 7 2" xfId="437" xr:uid="{00000000-0005-0000-0000-000056040000}"/>
    <cellStyle name="Normal 3 3 7 3" xfId="536" xr:uid="{00000000-0005-0000-0000-000057040000}"/>
    <cellStyle name="Normal 3 3 7 4" xfId="636" xr:uid="{00000000-0005-0000-0000-000058040000}"/>
    <cellStyle name="Normal 3 3 7 5" xfId="736" xr:uid="{00000000-0005-0000-0000-000059040000}"/>
    <cellStyle name="Normal 3 3 7 6" xfId="835" xr:uid="{00000000-0005-0000-0000-00005A040000}"/>
    <cellStyle name="Normal 3 3 7 7" xfId="933" xr:uid="{00000000-0005-0000-0000-00005B040000}"/>
    <cellStyle name="Normal 3 3 7 8" xfId="1029" xr:uid="{00000000-0005-0000-0000-00005C040000}"/>
    <cellStyle name="Normal 3 3 7 9" xfId="1123" xr:uid="{00000000-0005-0000-0000-00005D040000}"/>
    <cellStyle name="Normal 3 3 8" xfId="153" xr:uid="{00000000-0005-0000-0000-00005E040000}"/>
    <cellStyle name="Normal 3 3 8 10" xfId="1204" xr:uid="{00000000-0005-0000-0000-00005F040000}"/>
    <cellStyle name="Normal 3 3 8 11" xfId="1550" xr:uid="{00000000-0005-0000-0000-000060040000}"/>
    <cellStyle name="Normal 3 3 8 12" xfId="1536" xr:uid="{00000000-0005-0000-0000-000061040000}"/>
    <cellStyle name="Normal 3 3 8 13" xfId="1537" xr:uid="{00000000-0005-0000-0000-000062040000}"/>
    <cellStyle name="Normal 3 3 8 14" xfId="1369" xr:uid="{00000000-0005-0000-0000-000063040000}"/>
    <cellStyle name="Normal 3 3 8 2" xfId="438" xr:uid="{00000000-0005-0000-0000-000064040000}"/>
    <cellStyle name="Normal 3 3 8 3" xfId="537" xr:uid="{00000000-0005-0000-0000-000065040000}"/>
    <cellStyle name="Normal 3 3 8 4" xfId="637" xr:uid="{00000000-0005-0000-0000-000066040000}"/>
    <cellStyle name="Normal 3 3 8 5" xfId="737" xr:uid="{00000000-0005-0000-0000-000067040000}"/>
    <cellStyle name="Normal 3 3 8 6" xfId="836" xr:uid="{00000000-0005-0000-0000-000068040000}"/>
    <cellStyle name="Normal 3 3 8 7" xfId="934" xr:uid="{00000000-0005-0000-0000-000069040000}"/>
    <cellStyle name="Normal 3 3 8 8" xfId="1030" xr:uid="{00000000-0005-0000-0000-00006A040000}"/>
    <cellStyle name="Normal 3 3 8 9" xfId="1124" xr:uid="{00000000-0005-0000-0000-00006B040000}"/>
    <cellStyle name="Normal 3 3 9" xfId="154" xr:uid="{00000000-0005-0000-0000-00006C040000}"/>
    <cellStyle name="Normal 3 3 9 10" xfId="1205" xr:uid="{00000000-0005-0000-0000-00006D040000}"/>
    <cellStyle name="Normal 3 3 9 11" xfId="1508" xr:uid="{00000000-0005-0000-0000-00006E040000}"/>
    <cellStyle name="Normal 3 3 9 12" xfId="1657" xr:uid="{00000000-0005-0000-0000-00006F040000}"/>
    <cellStyle name="Normal 3 3 9 13" xfId="1699" xr:uid="{00000000-0005-0000-0000-000070040000}"/>
    <cellStyle name="Normal 3 3 9 14" xfId="1729" xr:uid="{00000000-0005-0000-0000-000071040000}"/>
    <cellStyle name="Normal 3 3 9 2" xfId="439" xr:uid="{00000000-0005-0000-0000-000072040000}"/>
    <cellStyle name="Normal 3 3 9 3" xfId="538" xr:uid="{00000000-0005-0000-0000-000073040000}"/>
    <cellStyle name="Normal 3 3 9 4" xfId="638" xr:uid="{00000000-0005-0000-0000-000074040000}"/>
    <cellStyle name="Normal 3 3 9 5" xfId="738" xr:uid="{00000000-0005-0000-0000-000075040000}"/>
    <cellStyle name="Normal 3 3 9 6" xfId="837" xr:uid="{00000000-0005-0000-0000-000076040000}"/>
    <cellStyle name="Normal 3 3 9 7" xfId="935" xr:uid="{00000000-0005-0000-0000-000077040000}"/>
    <cellStyle name="Normal 3 3 9 8" xfId="1031" xr:uid="{00000000-0005-0000-0000-000078040000}"/>
    <cellStyle name="Normal 3 3 9 9" xfId="1125" xr:uid="{00000000-0005-0000-0000-000079040000}"/>
    <cellStyle name="Normal 3 30" xfId="155" xr:uid="{00000000-0005-0000-0000-00007A040000}"/>
    <cellStyle name="Normal 3 30 10" xfId="1206" xr:uid="{00000000-0005-0000-0000-00007B040000}"/>
    <cellStyle name="Normal 3 30 11" xfId="1469" xr:uid="{00000000-0005-0000-0000-00007C040000}"/>
    <cellStyle name="Normal 3 30 12" xfId="1630" xr:uid="{00000000-0005-0000-0000-00007D040000}"/>
    <cellStyle name="Normal 3 30 13" xfId="1675" xr:uid="{00000000-0005-0000-0000-00007E040000}"/>
    <cellStyle name="Normal 3 30 14" xfId="1712" xr:uid="{00000000-0005-0000-0000-00007F040000}"/>
    <cellStyle name="Normal 3 30 2" xfId="440" xr:uid="{00000000-0005-0000-0000-000080040000}"/>
    <cellStyle name="Normal 3 30 3" xfId="539" xr:uid="{00000000-0005-0000-0000-000081040000}"/>
    <cellStyle name="Normal 3 30 4" xfId="639" xr:uid="{00000000-0005-0000-0000-000082040000}"/>
    <cellStyle name="Normal 3 30 5" xfId="739" xr:uid="{00000000-0005-0000-0000-000083040000}"/>
    <cellStyle name="Normal 3 30 6" xfId="838" xr:uid="{00000000-0005-0000-0000-000084040000}"/>
    <cellStyle name="Normal 3 30 7" xfId="936" xr:uid="{00000000-0005-0000-0000-000085040000}"/>
    <cellStyle name="Normal 3 30 8" xfId="1032" xr:uid="{00000000-0005-0000-0000-000086040000}"/>
    <cellStyle name="Normal 3 30 9" xfId="1126" xr:uid="{00000000-0005-0000-0000-000087040000}"/>
    <cellStyle name="Normal 3 31" xfId="156" xr:uid="{00000000-0005-0000-0000-000088040000}"/>
    <cellStyle name="Normal 3 31 10" xfId="1207" xr:uid="{00000000-0005-0000-0000-000089040000}"/>
    <cellStyle name="Normal 3 31 11" xfId="1424" xr:uid="{00000000-0005-0000-0000-00008A040000}"/>
    <cellStyle name="Normal 3 31 12" xfId="383" xr:uid="{00000000-0005-0000-0000-00008B040000}"/>
    <cellStyle name="Normal 3 31 13" xfId="1268" xr:uid="{00000000-0005-0000-0000-00008C040000}"/>
    <cellStyle name="Normal 3 31 14" xfId="1376" xr:uid="{00000000-0005-0000-0000-00008D040000}"/>
    <cellStyle name="Normal 3 31 2" xfId="441" xr:uid="{00000000-0005-0000-0000-00008E040000}"/>
    <cellStyle name="Normal 3 31 3" xfId="540" xr:uid="{00000000-0005-0000-0000-00008F040000}"/>
    <cellStyle name="Normal 3 31 4" xfId="640" xr:uid="{00000000-0005-0000-0000-000090040000}"/>
    <cellStyle name="Normal 3 31 5" xfId="740" xr:uid="{00000000-0005-0000-0000-000091040000}"/>
    <cellStyle name="Normal 3 31 6" xfId="839" xr:uid="{00000000-0005-0000-0000-000092040000}"/>
    <cellStyle name="Normal 3 31 7" xfId="937" xr:uid="{00000000-0005-0000-0000-000093040000}"/>
    <cellStyle name="Normal 3 31 8" xfId="1033" xr:uid="{00000000-0005-0000-0000-000094040000}"/>
    <cellStyle name="Normal 3 31 9" xfId="1127" xr:uid="{00000000-0005-0000-0000-000095040000}"/>
    <cellStyle name="Normal 3 32" xfId="157" xr:uid="{00000000-0005-0000-0000-000096040000}"/>
    <cellStyle name="Normal 3 32 10" xfId="1208" xr:uid="{00000000-0005-0000-0000-000097040000}"/>
    <cellStyle name="Normal 3 32 11" xfId="1384" xr:uid="{00000000-0005-0000-0000-000098040000}"/>
    <cellStyle name="Normal 3 32 12" xfId="1475" xr:uid="{00000000-0005-0000-0000-000099040000}"/>
    <cellStyle name="Normal 3 32 13" xfId="1366" xr:uid="{00000000-0005-0000-0000-00009A040000}"/>
    <cellStyle name="Normal 3 32 14" xfId="1554" xr:uid="{00000000-0005-0000-0000-00009B040000}"/>
    <cellStyle name="Normal 3 32 2" xfId="442" xr:uid="{00000000-0005-0000-0000-00009C040000}"/>
    <cellStyle name="Normal 3 32 3" xfId="541" xr:uid="{00000000-0005-0000-0000-00009D040000}"/>
    <cellStyle name="Normal 3 32 4" xfId="641" xr:uid="{00000000-0005-0000-0000-00009E040000}"/>
    <cellStyle name="Normal 3 32 5" xfId="741" xr:uid="{00000000-0005-0000-0000-00009F040000}"/>
    <cellStyle name="Normal 3 32 6" xfId="840" xr:uid="{00000000-0005-0000-0000-0000A0040000}"/>
    <cellStyle name="Normal 3 32 7" xfId="938" xr:uid="{00000000-0005-0000-0000-0000A1040000}"/>
    <cellStyle name="Normal 3 32 8" xfId="1034" xr:uid="{00000000-0005-0000-0000-0000A2040000}"/>
    <cellStyle name="Normal 3 32 9" xfId="1128" xr:uid="{00000000-0005-0000-0000-0000A3040000}"/>
    <cellStyle name="Normal 3 33" xfId="158" xr:uid="{00000000-0005-0000-0000-0000A4040000}"/>
    <cellStyle name="Normal 3 33 10" xfId="1209" xr:uid="{00000000-0005-0000-0000-0000A5040000}"/>
    <cellStyle name="Normal 3 33 11" xfId="1342" xr:uid="{00000000-0005-0000-0000-0000A6040000}"/>
    <cellStyle name="Normal 3 33 12" xfId="1319" xr:uid="{00000000-0005-0000-0000-0000A7040000}"/>
    <cellStyle name="Normal 3 33 13" xfId="1359" xr:uid="{00000000-0005-0000-0000-0000A8040000}"/>
    <cellStyle name="Normal 3 33 14" xfId="1392" xr:uid="{00000000-0005-0000-0000-0000A9040000}"/>
    <cellStyle name="Normal 3 33 2" xfId="443" xr:uid="{00000000-0005-0000-0000-0000AA040000}"/>
    <cellStyle name="Normal 3 33 3" xfId="542" xr:uid="{00000000-0005-0000-0000-0000AB040000}"/>
    <cellStyle name="Normal 3 33 4" xfId="642" xr:uid="{00000000-0005-0000-0000-0000AC040000}"/>
    <cellStyle name="Normal 3 33 5" xfId="742" xr:uid="{00000000-0005-0000-0000-0000AD040000}"/>
    <cellStyle name="Normal 3 33 6" xfId="841" xr:uid="{00000000-0005-0000-0000-0000AE040000}"/>
    <cellStyle name="Normal 3 33 7" xfId="939" xr:uid="{00000000-0005-0000-0000-0000AF040000}"/>
    <cellStyle name="Normal 3 33 8" xfId="1035" xr:uid="{00000000-0005-0000-0000-0000B0040000}"/>
    <cellStyle name="Normal 3 33 9" xfId="1129" xr:uid="{00000000-0005-0000-0000-0000B1040000}"/>
    <cellStyle name="Normal 3 34" xfId="159" xr:uid="{00000000-0005-0000-0000-0000B2040000}"/>
    <cellStyle name="Normal 3 34 10" xfId="1210" xr:uid="{00000000-0005-0000-0000-0000B3040000}"/>
    <cellStyle name="Normal 3 34 11" xfId="1608" xr:uid="{00000000-0005-0000-0000-0000B4040000}"/>
    <cellStyle name="Normal 3 34 12" xfId="1403" xr:uid="{00000000-0005-0000-0000-0000B5040000}"/>
    <cellStyle name="Normal 3 34 13" xfId="1192" xr:uid="{00000000-0005-0000-0000-0000B6040000}"/>
    <cellStyle name="Normal 3 34 14" xfId="1455" xr:uid="{00000000-0005-0000-0000-0000B7040000}"/>
    <cellStyle name="Normal 3 34 2" xfId="444" xr:uid="{00000000-0005-0000-0000-0000B8040000}"/>
    <cellStyle name="Normal 3 34 3" xfId="543" xr:uid="{00000000-0005-0000-0000-0000B9040000}"/>
    <cellStyle name="Normal 3 34 4" xfId="643" xr:uid="{00000000-0005-0000-0000-0000BA040000}"/>
    <cellStyle name="Normal 3 34 5" xfId="743" xr:uid="{00000000-0005-0000-0000-0000BB040000}"/>
    <cellStyle name="Normal 3 34 6" xfId="842" xr:uid="{00000000-0005-0000-0000-0000BC040000}"/>
    <cellStyle name="Normal 3 34 7" xfId="940" xr:uid="{00000000-0005-0000-0000-0000BD040000}"/>
    <cellStyle name="Normal 3 34 8" xfId="1036" xr:uid="{00000000-0005-0000-0000-0000BE040000}"/>
    <cellStyle name="Normal 3 34 9" xfId="1130" xr:uid="{00000000-0005-0000-0000-0000BF040000}"/>
    <cellStyle name="Normal 3 35" xfId="160" xr:uid="{00000000-0005-0000-0000-0000C0040000}"/>
    <cellStyle name="Normal 3 35 10" xfId="1211" xr:uid="{00000000-0005-0000-0000-0000C1040000}"/>
    <cellStyle name="Normal 3 35 11" xfId="1583" xr:uid="{00000000-0005-0000-0000-0000C2040000}"/>
    <cellStyle name="Normal 3 35 12" xfId="1490" xr:uid="{00000000-0005-0000-0000-0000C3040000}"/>
    <cellStyle name="Normal 3 35 13" xfId="1642" xr:uid="{00000000-0005-0000-0000-0000C4040000}"/>
    <cellStyle name="Normal 3 35 14" xfId="1685" xr:uid="{00000000-0005-0000-0000-0000C5040000}"/>
    <cellStyle name="Normal 3 35 2" xfId="445" xr:uid="{00000000-0005-0000-0000-0000C6040000}"/>
    <cellStyle name="Normal 3 35 3" xfId="544" xr:uid="{00000000-0005-0000-0000-0000C7040000}"/>
    <cellStyle name="Normal 3 35 4" xfId="644" xr:uid="{00000000-0005-0000-0000-0000C8040000}"/>
    <cellStyle name="Normal 3 35 5" xfId="744" xr:uid="{00000000-0005-0000-0000-0000C9040000}"/>
    <cellStyle name="Normal 3 35 6" xfId="843" xr:uid="{00000000-0005-0000-0000-0000CA040000}"/>
    <cellStyle name="Normal 3 35 7" xfId="941" xr:uid="{00000000-0005-0000-0000-0000CB040000}"/>
    <cellStyle name="Normal 3 35 8" xfId="1037" xr:uid="{00000000-0005-0000-0000-0000CC040000}"/>
    <cellStyle name="Normal 3 35 9" xfId="1131" xr:uid="{00000000-0005-0000-0000-0000CD040000}"/>
    <cellStyle name="Normal 3 36" xfId="161" xr:uid="{00000000-0005-0000-0000-0000CE040000}"/>
    <cellStyle name="Normal 3 36 10" xfId="1212" xr:uid="{00000000-0005-0000-0000-0000CF040000}"/>
    <cellStyle name="Normal 3 36 11" xfId="1549" xr:uid="{00000000-0005-0000-0000-0000D0040000}"/>
    <cellStyle name="Normal 3 36 12" xfId="1569" xr:uid="{00000000-0005-0000-0000-0000D1040000}"/>
    <cellStyle name="Normal 3 36 13" xfId="1447" xr:uid="{00000000-0005-0000-0000-0000D2040000}"/>
    <cellStyle name="Normal 3 36 14" xfId="1190" xr:uid="{00000000-0005-0000-0000-0000D3040000}"/>
    <cellStyle name="Normal 3 36 2" xfId="446" xr:uid="{00000000-0005-0000-0000-0000D4040000}"/>
    <cellStyle name="Normal 3 36 3" xfId="545" xr:uid="{00000000-0005-0000-0000-0000D5040000}"/>
    <cellStyle name="Normal 3 36 4" xfId="645" xr:uid="{00000000-0005-0000-0000-0000D6040000}"/>
    <cellStyle name="Normal 3 36 5" xfId="745" xr:uid="{00000000-0005-0000-0000-0000D7040000}"/>
    <cellStyle name="Normal 3 36 6" xfId="844" xr:uid="{00000000-0005-0000-0000-0000D8040000}"/>
    <cellStyle name="Normal 3 36 7" xfId="942" xr:uid="{00000000-0005-0000-0000-0000D9040000}"/>
    <cellStyle name="Normal 3 36 8" xfId="1038" xr:uid="{00000000-0005-0000-0000-0000DA040000}"/>
    <cellStyle name="Normal 3 36 9" xfId="1132" xr:uid="{00000000-0005-0000-0000-0000DB040000}"/>
    <cellStyle name="Normal 3 37" xfId="162" xr:uid="{00000000-0005-0000-0000-0000DC040000}"/>
    <cellStyle name="Normal 3 37 10" xfId="1213" xr:uid="{00000000-0005-0000-0000-0000DD040000}"/>
    <cellStyle name="Normal 3 37 11" xfId="1507" xr:uid="{00000000-0005-0000-0000-0000DE040000}"/>
    <cellStyle name="Normal 3 37 12" xfId="1656" xr:uid="{00000000-0005-0000-0000-0000DF040000}"/>
    <cellStyle name="Normal 3 37 13" xfId="1698" xr:uid="{00000000-0005-0000-0000-0000E0040000}"/>
    <cellStyle name="Normal 3 37 14" xfId="1728" xr:uid="{00000000-0005-0000-0000-0000E1040000}"/>
    <cellStyle name="Normal 3 37 2" xfId="447" xr:uid="{00000000-0005-0000-0000-0000E2040000}"/>
    <cellStyle name="Normal 3 37 3" xfId="546" xr:uid="{00000000-0005-0000-0000-0000E3040000}"/>
    <cellStyle name="Normal 3 37 4" xfId="646" xr:uid="{00000000-0005-0000-0000-0000E4040000}"/>
    <cellStyle name="Normal 3 37 5" xfId="746" xr:uid="{00000000-0005-0000-0000-0000E5040000}"/>
    <cellStyle name="Normal 3 37 6" xfId="845" xr:uid="{00000000-0005-0000-0000-0000E6040000}"/>
    <cellStyle name="Normal 3 37 7" xfId="943" xr:uid="{00000000-0005-0000-0000-0000E7040000}"/>
    <cellStyle name="Normal 3 37 8" xfId="1039" xr:uid="{00000000-0005-0000-0000-0000E8040000}"/>
    <cellStyle name="Normal 3 37 9" xfId="1133" xr:uid="{00000000-0005-0000-0000-0000E9040000}"/>
    <cellStyle name="Normal 3 38" xfId="163" xr:uid="{00000000-0005-0000-0000-0000EA040000}"/>
    <cellStyle name="Normal 3 38 10" xfId="1214" xr:uid="{00000000-0005-0000-0000-0000EB040000}"/>
    <cellStyle name="Normal 3 38 11" xfId="1468" xr:uid="{00000000-0005-0000-0000-0000EC040000}"/>
    <cellStyle name="Normal 3 38 12" xfId="1629" xr:uid="{00000000-0005-0000-0000-0000ED040000}"/>
    <cellStyle name="Normal 3 38 13" xfId="1674" xr:uid="{00000000-0005-0000-0000-0000EE040000}"/>
    <cellStyle name="Normal 3 38 14" xfId="1711" xr:uid="{00000000-0005-0000-0000-0000EF040000}"/>
    <cellStyle name="Normal 3 38 2" xfId="448" xr:uid="{00000000-0005-0000-0000-0000F0040000}"/>
    <cellStyle name="Normal 3 38 3" xfId="547" xr:uid="{00000000-0005-0000-0000-0000F1040000}"/>
    <cellStyle name="Normal 3 38 4" xfId="647" xr:uid="{00000000-0005-0000-0000-0000F2040000}"/>
    <cellStyle name="Normal 3 38 5" xfId="747" xr:uid="{00000000-0005-0000-0000-0000F3040000}"/>
    <cellStyle name="Normal 3 38 6" xfId="846" xr:uid="{00000000-0005-0000-0000-0000F4040000}"/>
    <cellStyle name="Normal 3 38 7" xfId="944" xr:uid="{00000000-0005-0000-0000-0000F5040000}"/>
    <cellStyle name="Normal 3 38 8" xfId="1040" xr:uid="{00000000-0005-0000-0000-0000F6040000}"/>
    <cellStyle name="Normal 3 38 9" xfId="1134" xr:uid="{00000000-0005-0000-0000-0000F7040000}"/>
    <cellStyle name="Normal 3 39" xfId="164" xr:uid="{00000000-0005-0000-0000-0000F8040000}"/>
    <cellStyle name="Normal 3 39 10" xfId="1215" xr:uid="{00000000-0005-0000-0000-0000F9040000}"/>
    <cellStyle name="Normal 3 39 11" xfId="1423" xr:uid="{00000000-0005-0000-0000-0000FA040000}"/>
    <cellStyle name="Normal 3 39 12" xfId="384" xr:uid="{00000000-0005-0000-0000-0000FB040000}"/>
    <cellStyle name="Normal 3 39 13" xfId="1588" xr:uid="{00000000-0005-0000-0000-0000FC040000}"/>
    <cellStyle name="Normal 3 39 14" xfId="1416" xr:uid="{00000000-0005-0000-0000-0000FD040000}"/>
    <cellStyle name="Normal 3 39 2" xfId="449" xr:uid="{00000000-0005-0000-0000-0000FE040000}"/>
    <cellStyle name="Normal 3 39 3" xfId="548" xr:uid="{00000000-0005-0000-0000-0000FF040000}"/>
    <cellStyle name="Normal 3 39 4" xfId="648" xr:uid="{00000000-0005-0000-0000-000000050000}"/>
    <cellStyle name="Normal 3 39 5" xfId="748" xr:uid="{00000000-0005-0000-0000-000001050000}"/>
    <cellStyle name="Normal 3 39 6" xfId="847" xr:uid="{00000000-0005-0000-0000-000002050000}"/>
    <cellStyle name="Normal 3 39 7" xfId="945" xr:uid="{00000000-0005-0000-0000-000003050000}"/>
    <cellStyle name="Normal 3 39 8" xfId="1041" xr:uid="{00000000-0005-0000-0000-000004050000}"/>
    <cellStyle name="Normal 3 39 9" xfId="1135" xr:uid="{00000000-0005-0000-0000-000005050000}"/>
    <cellStyle name="Normal 3 4" xfId="165" xr:uid="{00000000-0005-0000-0000-000006050000}"/>
    <cellStyle name="Normal 3 4 10" xfId="1216" xr:uid="{00000000-0005-0000-0000-000007050000}"/>
    <cellStyle name="Normal 3 4 11" xfId="1383" xr:uid="{00000000-0005-0000-0000-000008050000}"/>
    <cellStyle name="Normal 3 4 12" xfId="1314" xr:uid="{00000000-0005-0000-0000-000009050000}"/>
    <cellStyle name="Normal 3 4 13" xfId="1596" xr:uid="{00000000-0005-0000-0000-00000A050000}"/>
    <cellStyle name="Normal 3 4 14" xfId="1532" xr:uid="{00000000-0005-0000-0000-00000B050000}"/>
    <cellStyle name="Normal 3 4 15" xfId="2507" xr:uid="{00000000-0005-0000-0000-00000C050000}"/>
    <cellStyle name="Normal 3 4 2" xfId="450" xr:uid="{00000000-0005-0000-0000-00000D050000}"/>
    <cellStyle name="Normal 3 4 3" xfId="549" xr:uid="{00000000-0005-0000-0000-00000E050000}"/>
    <cellStyle name="Normal 3 4 4" xfId="649" xr:uid="{00000000-0005-0000-0000-00000F050000}"/>
    <cellStyle name="Normal 3 4 5" xfId="749" xr:uid="{00000000-0005-0000-0000-000010050000}"/>
    <cellStyle name="Normal 3 4 6" xfId="848" xr:uid="{00000000-0005-0000-0000-000011050000}"/>
    <cellStyle name="Normal 3 4 7" xfId="946" xr:uid="{00000000-0005-0000-0000-000012050000}"/>
    <cellStyle name="Normal 3 4 8" xfId="1042" xr:uid="{00000000-0005-0000-0000-000013050000}"/>
    <cellStyle name="Normal 3 4 9" xfId="1136" xr:uid="{00000000-0005-0000-0000-000014050000}"/>
    <cellStyle name="Normal 3 40" xfId="166" xr:uid="{00000000-0005-0000-0000-000015050000}"/>
    <cellStyle name="Normal 3 40 10" xfId="1217" xr:uid="{00000000-0005-0000-0000-000016050000}"/>
    <cellStyle name="Normal 3 40 11" xfId="1341" xr:uid="{00000000-0005-0000-0000-000017050000}"/>
    <cellStyle name="Normal 3 40 12" xfId="1297" xr:uid="{00000000-0005-0000-0000-000018050000}"/>
    <cellStyle name="Normal 3 40 13" xfId="1592" xr:uid="{00000000-0005-0000-0000-000019050000}"/>
    <cellStyle name="Normal 3 40 14" xfId="1443" xr:uid="{00000000-0005-0000-0000-00001A050000}"/>
    <cellStyle name="Normal 3 40 2" xfId="451" xr:uid="{00000000-0005-0000-0000-00001B050000}"/>
    <cellStyle name="Normal 3 40 3" xfId="550" xr:uid="{00000000-0005-0000-0000-00001C050000}"/>
    <cellStyle name="Normal 3 40 4" xfId="650" xr:uid="{00000000-0005-0000-0000-00001D050000}"/>
    <cellStyle name="Normal 3 40 5" xfId="750" xr:uid="{00000000-0005-0000-0000-00001E050000}"/>
    <cellStyle name="Normal 3 40 6" xfId="849" xr:uid="{00000000-0005-0000-0000-00001F050000}"/>
    <cellStyle name="Normal 3 40 7" xfId="947" xr:uid="{00000000-0005-0000-0000-000020050000}"/>
    <cellStyle name="Normal 3 40 8" xfId="1043" xr:uid="{00000000-0005-0000-0000-000021050000}"/>
    <cellStyle name="Normal 3 40 9" xfId="1137" xr:uid="{00000000-0005-0000-0000-000022050000}"/>
    <cellStyle name="Normal 3 41" xfId="167" xr:uid="{00000000-0005-0000-0000-000023050000}"/>
    <cellStyle name="Normal 3 41 10" xfId="1218" xr:uid="{00000000-0005-0000-0000-000024050000}"/>
    <cellStyle name="Normal 3 41 11" xfId="1607" xr:uid="{00000000-0005-0000-0000-000025050000}"/>
    <cellStyle name="Normal 3 41 12" xfId="1441" xr:uid="{00000000-0005-0000-0000-000026050000}"/>
    <cellStyle name="Normal 3 41 13" xfId="1186" xr:uid="{00000000-0005-0000-0000-000027050000}"/>
    <cellStyle name="Normal 3 41 14" xfId="1527" xr:uid="{00000000-0005-0000-0000-000028050000}"/>
    <cellStyle name="Normal 3 41 2" xfId="452" xr:uid="{00000000-0005-0000-0000-000029050000}"/>
    <cellStyle name="Normal 3 41 3" xfId="551" xr:uid="{00000000-0005-0000-0000-00002A050000}"/>
    <cellStyle name="Normal 3 41 4" xfId="651" xr:uid="{00000000-0005-0000-0000-00002B050000}"/>
    <cellStyle name="Normal 3 41 5" xfId="751" xr:uid="{00000000-0005-0000-0000-00002C050000}"/>
    <cellStyle name="Normal 3 41 6" xfId="850" xr:uid="{00000000-0005-0000-0000-00002D050000}"/>
    <cellStyle name="Normal 3 41 7" xfId="948" xr:uid="{00000000-0005-0000-0000-00002E050000}"/>
    <cellStyle name="Normal 3 41 8" xfId="1044" xr:uid="{00000000-0005-0000-0000-00002F050000}"/>
    <cellStyle name="Normal 3 41 9" xfId="1138" xr:uid="{00000000-0005-0000-0000-000030050000}"/>
    <cellStyle name="Normal 3 42" xfId="168" xr:uid="{00000000-0005-0000-0000-000031050000}"/>
    <cellStyle name="Normal 3 42 10" xfId="1219" xr:uid="{00000000-0005-0000-0000-000032050000}"/>
    <cellStyle name="Normal 3 42 11" xfId="1582" xr:uid="{00000000-0005-0000-0000-000033050000}"/>
    <cellStyle name="Normal 3 42 12" xfId="1534" xr:uid="{00000000-0005-0000-0000-000034050000}"/>
    <cellStyle name="Normal 3 42 13" xfId="1330" xr:uid="{00000000-0005-0000-0000-000035050000}"/>
    <cellStyle name="Normal 3 42 14" xfId="1293" xr:uid="{00000000-0005-0000-0000-000036050000}"/>
    <cellStyle name="Normal 3 42 2" xfId="453" xr:uid="{00000000-0005-0000-0000-000037050000}"/>
    <cellStyle name="Normal 3 42 3" xfId="552" xr:uid="{00000000-0005-0000-0000-000038050000}"/>
    <cellStyle name="Normal 3 42 4" xfId="652" xr:uid="{00000000-0005-0000-0000-000039050000}"/>
    <cellStyle name="Normal 3 42 5" xfId="752" xr:uid="{00000000-0005-0000-0000-00003A050000}"/>
    <cellStyle name="Normal 3 42 6" xfId="851" xr:uid="{00000000-0005-0000-0000-00003B050000}"/>
    <cellStyle name="Normal 3 42 7" xfId="949" xr:uid="{00000000-0005-0000-0000-00003C050000}"/>
    <cellStyle name="Normal 3 42 8" xfId="1045" xr:uid="{00000000-0005-0000-0000-00003D050000}"/>
    <cellStyle name="Normal 3 42 9" xfId="1139" xr:uid="{00000000-0005-0000-0000-00003E050000}"/>
    <cellStyle name="Normal 3 43" xfId="169" xr:uid="{00000000-0005-0000-0000-00003F050000}"/>
    <cellStyle name="Normal 3 43 10" xfId="1220" xr:uid="{00000000-0005-0000-0000-000040050000}"/>
    <cellStyle name="Normal 3 43 11" xfId="1548" xr:uid="{00000000-0005-0000-0000-000041050000}"/>
    <cellStyle name="Normal 3 43 12" xfId="1599" xr:uid="{00000000-0005-0000-0000-000042050000}"/>
    <cellStyle name="Normal 3 43 13" xfId="1357" xr:uid="{00000000-0005-0000-0000-000043050000}"/>
    <cellStyle name="Normal 3 43 14" xfId="1300" xr:uid="{00000000-0005-0000-0000-000044050000}"/>
    <cellStyle name="Normal 3 43 2" xfId="454" xr:uid="{00000000-0005-0000-0000-000045050000}"/>
    <cellStyle name="Normal 3 43 3" xfId="553" xr:uid="{00000000-0005-0000-0000-000046050000}"/>
    <cellStyle name="Normal 3 43 4" xfId="653" xr:uid="{00000000-0005-0000-0000-000047050000}"/>
    <cellStyle name="Normal 3 43 5" xfId="753" xr:uid="{00000000-0005-0000-0000-000048050000}"/>
    <cellStyle name="Normal 3 43 6" xfId="852" xr:uid="{00000000-0005-0000-0000-000049050000}"/>
    <cellStyle name="Normal 3 43 7" xfId="950" xr:uid="{00000000-0005-0000-0000-00004A050000}"/>
    <cellStyle name="Normal 3 43 8" xfId="1046" xr:uid="{00000000-0005-0000-0000-00004B050000}"/>
    <cellStyle name="Normal 3 43 9" xfId="1140" xr:uid="{00000000-0005-0000-0000-00004C050000}"/>
    <cellStyle name="Normal 3 44" xfId="170" xr:uid="{00000000-0005-0000-0000-00004D050000}"/>
    <cellStyle name="Normal 3 44 10" xfId="1221" xr:uid="{00000000-0005-0000-0000-00004E050000}"/>
    <cellStyle name="Normal 3 44 11" xfId="1506" xr:uid="{00000000-0005-0000-0000-00004F050000}"/>
    <cellStyle name="Normal 3 44 12" xfId="1655" xr:uid="{00000000-0005-0000-0000-000050050000}"/>
    <cellStyle name="Normal 3 44 13" xfId="1697" xr:uid="{00000000-0005-0000-0000-000051050000}"/>
    <cellStyle name="Normal 3 44 14" xfId="1727" xr:uid="{00000000-0005-0000-0000-000052050000}"/>
    <cellStyle name="Normal 3 44 2" xfId="455" xr:uid="{00000000-0005-0000-0000-000053050000}"/>
    <cellStyle name="Normal 3 44 3" xfId="554" xr:uid="{00000000-0005-0000-0000-000054050000}"/>
    <cellStyle name="Normal 3 44 4" xfId="654" xr:uid="{00000000-0005-0000-0000-000055050000}"/>
    <cellStyle name="Normal 3 44 5" xfId="754" xr:uid="{00000000-0005-0000-0000-000056050000}"/>
    <cellStyle name="Normal 3 44 6" xfId="853" xr:uid="{00000000-0005-0000-0000-000057050000}"/>
    <cellStyle name="Normal 3 44 7" xfId="951" xr:uid="{00000000-0005-0000-0000-000058050000}"/>
    <cellStyle name="Normal 3 44 8" xfId="1047" xr:uid="{00000000-0005-0000-0000-000059050000}"/>
    <cellStyle name="Normal 3 44 9" xfId="1141" xr:uid="{00000000-0005-0000-0000-00005A050000}"/>
    <cellStyle name="Normal 3 45" xfId="171" xr:uid="{00000000-0005-0000-0000-00005B050000}"/>
    <cellStyle name="Normal 3 45 10" xfId="1222" xr:uid="{00000000-0005-0000-0000-00005C050000}"/>
    <cellStyle name="Normal 3 45 11" xfId="1467" xr:uid="{00000000-0005-0000-0000-00005D050000}"/>
    <cellStyle name="Normal 3 45 12" xfId="1628" xr:uid="{00000000-0005-0000-0000-00005E050000}"/>
    <cellStyle name="Normal 3 45 13" xfId="1673" xr:uid="{00000000-0005-0000-0000-00005F050000}"/>
    <cellStyle name="Normal 3 45 14" xfId="1710" xr:uid="{00000000-0005-0000-0000-000060050000}"/>
    <cellStyle name="Normal 3 45 2" xfId="456" xr:uid="{00000000-0005-0000-0000-000061050000}"/>
    <cellStyle name="Normal 3 45 3" xfId="555" xr:uid="{00000000-0005-0000-0000-000062050000}"/>
    <cellStyle name="Normal 3 45 4" xfId="655" xr:uid="{00000000-0005-0000-0000-000063050000}"/>
    <cellStyle name="Normal 3 45 5" xfId="755" xr:uid="{00000000-0005-0000-0000-000064050000}"/>
    <cellStyle name="Normal 3 45 6" xfId="854" xr:uid="{00000000-0005-0000-0000-000065050000}"/>
    <cellStyle name="Normal 3 45 7" xfId="952" xr:uid="{00000000-0005-0000-0000-000066050000}"/>
    <cellStyle name="Normal 3 45 8" xfId="1048" xr:uid="{00000000-0005-0000-0000-000067050000}"/>
    <cellStyle name="Normal 3 45 9" xfId="1142" xr:uid="{00000000-0005-0000-0000-000068050000}"/>
    <cellStyle name="Normal 3 46" xfId="172" xr:uid="{00000000-0005-0000-0000-000069050000}"/>
    <cellStyle name="Normal 3 46 10" xfId="1223" xr:uid="{00000000-0005-0000-0000-00006A050000}"/>
    <cellStyle name="Normal 3 46 11" xfId="1422" xr:uid="{00000000-0005-0000-0000-00006B050000}"/>
    <cellStyle name="Normal 3 46 12" xfId="385" xr:uid="{00000000-0005-0000-0000-00006C050000}"/>
    <cellStyle name="Normal 3 46 13" xfId="1557" xr:uid="{00000000-0005-0000-0000-00006D050000}"/>
    <cellStyle name="Normal 3 46 14" xfId="1461" xr:uid="{00000000-0005-0000-0000-00006E050000}"/>
    <cellStyle name="Normal 3 46 2" xfId="457" xr:uid="{00000000-0005-0000-0000-00006F050000}"/>
    <cellStyle name="Normal 3 46 3" xfId="556" xr:uid="{00000000-0005-0000-0000-000070050000}"/>
    <cellStyle name="Normal 3 46 4" xfId="656" xr:uid="{00000000-0005-0000-0000-000071050000}"/>
    <cellStyle name="Normal 3 46 5" xfId="756" xr:uid="{00000000-0005-0000-0000-000072050000}"/>
    <cellStyle name="Normal 3 46 6" xfId="855" xr:uid="{00000000-0005-0000-0000-000073050000}"/>
    <cellStyle name="Normal 3 46 7" xfId="953" xr:uid="{00000000-0005-0000-0000-000074050000}"/>
    <cellStyle name="Normal 3 46 8" xfId="1049" xr:uid="{00000000-0005-0000-0000-000075050000}"/>
    <cellStyle name="Normal 3 46 9" xfId="1143" xr:uid="{00000000-0005-0000-0000-000076050000}"/>
    <cellStyle name="Normal 3 47" xfId="173" xr:uid="{00000000-0005-0000-0000-000077050000}"/>
    <cellStyle name="Normal 3 47 10" xfId="1224" xr:uid="{00000000-0005-0000-0000-000078050000}"/>
    <cellStyle name="Normal 3 47 11" xfId="1382" xr:uid="{00000000-0005-0000-0000-000079050000}"/>
    <cellStyle name="Normal 3 47 12" xfId="1303" xr:uid="{00000000-0005-0000-0000-00007A050000}"/>
    <cellStyle name="Normal 3 47 13" xfId="1529" xr:uid="{00000000-0005-0000-0000-00007B050000}"/>
    <cellStyle name="Normal 3 47 14" xfId="1538" xr:uid="{00000000-0005-0000-0000-00007C050000}"/>
    <cellStyle name="Normal 3 47 2" xfId="458" xr:uid="{00000000-0005-0000-0000-00007D050000}"/>
    <cellStyle name="Normal 3 47 3" xfId="557" xr:uid="{00000000-0005-0000-0000-00007E050000}"/>
    <cellStyle name="Normal 3 47 4" xfId="657" xr:uid="{00000000-0005-0000-0000-00007F050000}"/>
    <cellStyle name="Normal 3 47 5" xfId="757" xr:uid="{00000000-0005-0000-0000-000080050000}"/>
    <cellStyle name="Normal 3 47 6" xfId="856" xr:uid="{00000000-0005-0000-0000-000081050000}"/>
    <cellStyle name="Normal 3 47 7" xfId="954" xr:uid="{00000000-0005-0000-0000-000082050000}"/>
    <cellStyle name="Normal 3 47 8" xfId="1050" xr:uid="{00000000-0005-0000-0000-000083050000}"/>
    <cellStyle name="Normal 3 47 9" xfId="1144" xr:uid="{00000000-0005-0000-0000-000084050000}"/>
    <cellStyle name="Normal 3 48" xfId="174" xr:uid="{00000000-0005-0000-0000-000085050000}"/>
    <cellStyle name="Normal 3 48 10" xfId="1225" xr:uid="{00000000-0005-0000-0000-000086050000}"/>
    <cellStyle name="Normal 3 48 11" xfId="1340" xr:uid="{00000000-0005-0000-0000-000087050000}"/>
    <cellStyle name="Normal 3 48 12" xfId="1348" xr:uid="{00000000-0005-0000-0000-000088050000}"/>
    <cellStyle name="Normal 3 48 13" xfId="1478" xr:uid="{00000000-0005-0000-0000-000089050000}"/>
    <cellStyle name="Normal 3 48 14" xfId="1454" xr:uid="{00000000-0005-0000-0000-00008A050000}"/>
    <cellStyle name="Normal 3 48 2" xfId="459" xr:uid="{00000000-0005-0000-0000-00008B050000}"/>
    <cellStyle name="Normal 3 48 3" xfId="558" xr:uid="{00000000-0005-0000-0000-00008C050000}"/>
    <cellStyle name="Normal 3 48 4" xfId="658" xr:uid="{00000000-0005-0000-0000-00008D050000}"/>
    <cellStyle name="Normal 3 48 5" xfId="758" xr:uid="{00000000-0005-0000-0000-00008E050000}"/>
    <cellStyle name="Normal 3 48 6" xfId="857" xr:uid="{00000000-0005-0000-0000-00008F050000}"/>
    <cellStyle name="Normal 3 48 7" xfId="955" xr:uid="{00000000-0005-0000-0000-000090050000}"/>
    <cellStyle name="Normal 3 48 8" xfId="1051" xr:uid="{00000000-0005-0000-0000-000091050000}"/>
    <cellStyle name="Normal 3 48 9" xfId="1145" xr:uid="{00000000-0005-0000-0000-000092050000}"/>
    <cellStyle name="Normal 3 49" xfId="175" xr:uid="{00000000-0005-0000-0000-000093050000}"/>
    <cellStyle name="Normal 3 49 10" xfId="1226" xr:uid="{00000000-0005-0000-0000-000094050000}"/>
    <cellStyle name="Normal 3 49 11" xfId="1606" xr:uid="{00000000-0005-0000-0000-000095050000}"/>
    <cellStyle name="Normal 3 49 12" xfId="1487" xr:uid="{00000000-0005-0000-0000-000096050000}"/>
    <cellStyle name="Normal 3 49 13" xfId="1639" xr:uid="{00000000-0005-0000-0000-000097050000}"/>
    <cellStyle name="Normal 3 49 14" xfId="1683" xr:uid="{00000000-0005-0000-0000-000098050000}"/>
    <cellStyle name="Normal 3 49 2" xfId="460" xr:uid="{00000000-0005-0000-0000-000099050000}"/>
    <cellStyle name="Normal 3 49 3" xfId="559" xr:uid="{00000000-0005-0000-0000-00009A050000}"/>
    <cellStyle name="Normal 3 49 4" xfId="659" xr:uid="{00000000-0005-0000-0000-00009B050000}"/>
    <cellStyle name="Normal 3 49 5" xfId="759" xr:uid="{00000000-0005-0000-0000-00009C050000}"/>
    <cellStyle name="Normal 3 49 6" xfId="858" xr:uid="{00000000-0005-0000-0000-00009D050000}"/>
    <cellStyle name="Normal 3 49 7" xfId="956" xr:uid="{00000000-0005-0000-0000-00009E050000}"/>
    <cellStyle name="Normal 3 49 8" xfId="1052" xr:uid="{00000000-0005-0000-0000-00009F050000}"/>
    <cellStyle name="Normal 3 49 9" xfId="1146" xr:uid="{00000000-0005-0000-0000-0000A0050000}"/>
    <cellStyle name="Normal 3 5" xfId="2" xr:uid="{00000000-0005-0000-0000-0000A1050000}"/>
    <cellStyle name="Normal 3 5 10" xfId="1195" xr:uid="{00000000-0005-0000-0000-0000A2050000}"/>
    <cellStyle name="Normal 3 5 11" xfId="1277" xr:uid="{00000000-0005-0000-0000-0000A3050000}"/>
    <cellStyle name="Normal 3 5 12" xfId="1415" xr:uid="{00000000-0005-0000-0000-0000A4050000}"/>
    <cellStyle name="Normal 3 5 13" xfId="391" xr:uid="{00000000-0005-0000-0000-0000A5050000}"/>
    <cellStyle name="Normal 3 5 14" xfId="1266" xr:uid="{00000000-0005-0000-0000-0000A6050000}"/>
    <cellStyle name="Normal 3 5 15" xfId="2508" xr:uid="{00000000-0005-0000-0000-0000A7050000}"/>
    <cellStyle name="Normal 3 5 17 2" xfId="2570" xr:uid="{00000000-0005-0000-0000-0000A8050000}"/>
    <cellStyle name="Normal 3 5 2" xfId="280" xr:uid="{00000000-0005-0000-0000-0000A9050000}"/>
    <cellStyle name="Normal 3 5 2 2" xfId="1833" xr:uid="{00000000-0005-0000-0000-0000AA050000}"/>
    <cellStyle name="Normal 3 5 2 2 2" xfId="1841" xr:uid="{00000000-0005-0000-0000-0000AB050000}"/>
    <cellStyle name="Normal 3 5 2 2 2 2" xfId="2097" xr:uid="{00000000-0005-0000-0000-0000AC050000}"/>
    <cellStyle name="Normal 3 5 2 2 2 2 2" xfId="2098" xr:uid="{00000000-0005-0000-0000-0000AD050000}"/>
    <cellStyle name="Normal 3 5 2 2 2 2 3" xfId="2099" xr:uid="{00000000-0005-0000-0000-0000AE050000}"/>
    <cellStyle name="Normal 3 5 2 2 2 2 4" xfId="2280" xr:uid="{00000000-0005-0000-0000-0000AF050000}"/>
    <cellStyle name="Normal 3 5 2 2 2 3" xfId="2100" xr:uid="{00000000-0005-0000-0000-0000B0050000}"/>
    <cellStyle name="Normal 3 5 2 2 2 4" xfId="2101" xr:uid="{00000000-0005-0000-0000-0000B1050000}"/>
    <cellStyle name="Normal 3 5 2 2 2 5" xfId="2279" xr:uid="{00000000-0005-0000-0000-0000B2050000}"/>
    <cellStyle name="Normal 3 5 2 2 3" xfId="2102" xr:uid="{00000000-0005-0000-0000-0000B3050000}"/>
    <cellStyle name="Normal 3 5 2 2 4" xfId="2103" xr:uid="{00000000-0005-0000-0000-0000B4050000}"/>
    <cellStyle name="Normal 3 5 2 2 5" xfId="2278" xr:uid="{00000000-0005-0000-0000-0000B5050000}"/>
    <cellStyle name="Normal 3 5 2 3" xfId="2104" xr:uid="{00000000-0005-0000-0000-0000B6050000}"/>
    <cellStyle name="Normal 3 5 2 4" xfId="2105" xr:uid="{00000000-0005-0000-0000-0000B7050000}"/>
    <cellStyle name="Normal 3 5 2 5" xfId="2277" xr:uid="{00000000-0005-0000-0000-0000B8050000}"/>
    <cellStyle name="Normal 3 5 3" xfId="526" xr:uid="{00000000-0005-0000-0000-0000B9050000}"/>
    <cellStyle name="Normal 3 5 3 2" xfId="1839" xr:uid="{00000000-0005-0000-0000-0000BA050000}"/>
    <cellStyle name="Normal 3 5 3 2 2" xfId="2106" xr:uid="{00000000-0005-0000-0000-0000BB050000}"/>
    <cellStyle name="Normal 3 5 3 2 2 2" xfId="2107" xr:uid="{00000000-0005-0000-0000-0000BC050000}"/>
    <cellStyle name="Normal 3 5 3 2 2 3" xfId="2108" xr:uid="{00000000-0005-0000-0000-0000BD050000}"/>
    <cellStyle name="Normal 3 5 3 2 2 4" xfId="2283" xr:uid="{00000000-0005-0000-0000-0000BE050000}"/>
    <cellStyle name="Normal 3 5 3 2 3" xfId="2109" xr:uid="{00000000-0005-0000-0000-0000BF050000}"/>
    <cellStyle name="Normal 3 5 3 2 4" xfId="2110" xr:uid="{00000000-0005-0000-0000-0000C0050000}"/>
    <cellStyle name="Normal 3 5 3 2 5" xfId="2282" xr:uid="{00000000-0005-0000-0000-0000C1050000}"/>
    <cellStyle name="Normal 3 5 3 3" xfId="2111" xr:uid="{00000000-0005-0000-0000-0000C2050000}"/>
    <cellStyle name="Normal 3 5 3 4" xfId="2112" xr:uid="{00000000-0005-0000-0000-0000C3050000}"/>
    <cellStyle name="Normal 3 5 3 5" xfId="2281" xr:uid="{00000000-0005-0000-0000-0000C4050000}"/>
    <cellStyle name="Normal 3 5 31" xfId="1735" xr:uid="{00000000-0005-0000-0000-0000C5050000}"/>
    <cellStyle name="Normal 3 5 4" xfId="625" xr:uid="{00000000-0005-0000-0000-0000C6050000}"/>
    <cellStyle name="Normal 3 5 4 2" xfId="2113" xr:uid="{00000000-0005-0000-0000-0000C7050000}"/>
    <cellStyle name="Normal 3 5 4 2 2" xfId="2114" xr:uid="{00000000-0005-0000-0000-0000C8050000}"/>
    <cellStyle name="Normal 3 5 4 2 3" xfId="2115" xr:uid="{00000000-0005-0000-0000-0000C9050000}"/>
    <cellStyle name="Normal 3 5 4 2 4" xfId="2285" xr:uid="{00000000-0005-0000-0000-0000CA050000}"/>
    <cellStyle name="Normal 3 5 4 3" xfId="2116" xr:uid="{00000000-0005-0000-0000-0000CB050000}"/>
    <cellStyle name="Normal 3 5 4 4" xfId="2117" xr:uid="{00000000-0005-0000-0000-0000CC050000}"/>
    <cellStyle name="Normal 3 5 4 5" xfId="2284" xr:uid="{00000000-0005-0000-0000-0000CD050000}"/>
    <cellStyle name="Normal 3 5 5" xfId="725" xr:uid="{00000000-0005-0000-0000-0000CE050000}"/>
    <cellStyle name="Normal 3 5 5 2" xfId="1840" xr:uid="{00000000-0005-0000-0000-0000CF050000}"/>
    <cellStyle name="Normal 3 5 5 2 2" xfId="2118" xr:uid="{00000000-0005-0000-0000-0000D0050000}"/>
    <cellStyle name="Normal 3 5 5 2 2 2" xfId="2119" xr:uid="{00000000-0005-0000-0000-0000D1050000}"/>
    <cellStyle name="Normal 3 5 5 2 2 3" xfId="2120" xr:uid="{00000000-0005-0000-0000-0000D2050000}"/>
    <cellStyle name="Normal 3 5 5 2 2 4" xfId="2288" xr:uid="{00000000-0005-0000-0000-0000D3050000}"/>
    <cellStyle name="Normal 3 5 5 2 3" xfId="2121" xr:uid="{00000000-0005-0000-0000-0000D4050000}"/>
    <cellStyle name="Normal 3 5 5 2 4" xfId="2122" xr:uid="{00000000-0005-0000-0000-0000D5050000}"/>
    <cellStyle name="Normal 3 5 5 2 5" xfId="2287" xr:uid="{00000000-0005-0000-0000-0000D6050000}"/>
    <cellStyle name="Normal 3 5 5 3" xfId="2123" xr:uid="{00000000-0005-0000-0000-0000D7050000}"/>
    <cellStyle name="Normal 3 5 5 4" xfId="2124" xr:uid="{00000000-0005-0000-0000-0000D8050000}"/>
    <cellStyle name="Normal 3 5 5 5" xfId="2286" xr:uid="{00000000-0005-0000-0000-0000D9050000}"/>
    <cellStyle name="Normal 3 5 6" xfId="825" xr:uid="{00000000-0005-0000-0000-0000DA050000}"/>
    <cellStyle name="Normal 3 5 6 2" xfId="2125" xr:uid="{00000000-0005-0000-0000-0000DB050000}"/>
    <cellStyle name="Normal 3 5 6 3" xfId="2126" xr:uid="{00000000-0005-0000-0000-0000DC050000}"/>
    <cellStyle name="Normal 3 5 6 4" xfId="2289" xr:uid="{00000000-0005-0000-0000-0000DD050000}"/>
    <cellStyle name="Normal 3 5 7" xfId="923" xr:uid="{00000000-0005-0000-0000-0000DE050000}"/>
    <cellStyle name="Normal 3 5 8" xfId="1020" xr:uid="{00000000-0005-0000-0000-0000DF050000}"/>
    <cellStyle name="Normal 3 5 9" xfId="1113" xr:uid="{00000000-0005-0000-0000-0000E0050000}"/>
    <cellStyle name="Normal 3 50" xfId="176" xr:uid="{00000000-0005-0000-0000-0000E1050000}"/>
    <cellStyle name="Normal 3 50 10" xfId="1227" xr:uid="{00000000-0005-0000-0000-0000E2050000}"/>
    <cellStyle name="Normal 3 50 11" xfId="1581" xr:uid="{00000000-0005-0000-0000-0000E3050000}"/>
    <cellStyle name="Normal 3 50 12" xfId="1565" xr:uid="{00000000-0005-0000-0000-0000E4050000}"/>
    <cellStyle name="Normal 3 50 13" xfId="1567" xr:uid="{00000000-0005-0000-0000-0000E5050000}"/>
    <cellStyle name="Normal 3 50 14" xfId="1364" xr:uid="{00000000-0005-0000-0000-0000E6050000}"/>
    <cellStyle name="Normal 3 50 2" xfId="461" xr:uid="{00000000-0005-0000-0000-0000E7050000}"/>
    <cellStyle name="Normal 3 50 3" xfId="560" xr:uid="{00000000-0005-0000-0000-0000E8050000}"/>
    <cellStyle name="Normal 3 50 4" xfId="660" xr:uid="{00000000-0005-0000-0000-0000E9050000}"/>
    <cellStyle name="Normal 3 50 5" xfId="760" xr:uid="{00000000-0005-0000-0000-0000EA050000}"/>
    <cellStyle name="Normal 3 50 6" xfId="859" xr:uid="{00000000-0005-0000-0000-0000EB050000}"/>
    <cellStyle name="Normal 3 50 7" xfId="957" xr:uid="{00000000-0005-0000-0000-0000EC050000}"/>
    <cellStyle name="Normal 3 50 8" xfId="1053" xr:uid="{00000000-0005-0000-0000-0000ED050000}"/>
    <cellStyle name="Normal 3 50 9" xfId="1147" xr:uid="{00000000-0005-0000-0000-0000EE050000}"/>
    <cellStyle name="Normal 3 51" xfId="177" xr:uid="{00000000-0005-0000-0000-0000EF050000}"/>
    <cellStyle name="Normal 3 51 10" xfId="1228" xr:uid="{00000000-0005-0000-0000-0000F0050000}"/>
    <cellStyle name="Normal 3 51 11" xfId="1547" xr:uid="{00000000-0005-0000-0000-0000F1050000}"/>
    <cellStyle name="Normal 3 51 12" xfId="1328" xr:uid="{00000000-0005-0000-0000-0000F2050000}"/>
    <cellStyle name="Normal 3 51 13" xfId="1521" xr:uid="{00000000-0005-0000-0000-0000F3050000}"/>
    <cellStyle name="Normal 3 51 14" xfId="1541" xr:uid="{00000000-0005-0000-0000-0000F4050000}"/>
    <cellStyle name="Normal 3 51 2" xfId="462" xr:uid="{00000000-0005-0000-0000-0000F5050000}"/>
    <cellStyle name="Normal 3 51 3" xfId="561" xr:uid="{00000000-0005-0000-0000-0000F6050000}"/>
    <cellStyle name="Normal 3 51 4" xfId="661" xr:uid="{00000000-0005-0000-0000-0000F7050000}"/>
    <cellStyle name="Normal 3 51 5" xfId="761" xr:uid="{00000000-0005-0000-0000-0000F8050000}"/>
    <cellStyle name="Normal 3 51 6" xfId="860" xr:uid="{00000000-0005-0000-0000-0000F9050000}"/>
    <cellStyle name="Normal 3 51 7" xfId="958" xr:uid="{00000000-0005-0000-0000-0000FA050000}"/>
    <cellStyle name="Normal 3 51 8" xfId="1054" xr:uid="{00000000-0005-0000-0000-0000FB050000}"/>
    <cellStyle name="Normal 3 51 9" xfId="1148" xr:uid="{00000000-0005-0000-0000-0000FC050000}"/>
    <cellStyle name="Normal 3 52" xfId="178" xr:uid="{00000000-0005-0000-0000-0000FD050000}"/>
    <cellStyle name="Normal 3 52 10" xfId="1229" xr:uid="{00000000-0005-0000-0000-0000FE050000}"/>
    <cellStyle name="Normal 3 52 11" xfId="1505" xr:uid="{00000000-0005-0000-0000-0000FF050000}"/>
    <cellStyle name="Normal 3 52 12" xfId="1654" xr:uid="{00000000-0005-0000-0000-000000060000}"/>
    <cellStyle name="Normal 3 52 13" xfId="1696" xr:uid="{00000000-0005-0000-0000-000001060000}"/>
    <cellStyle name="Normal 3 52 14" xfId="1726" xr:uid="{00000000-0005-0000-0000-000002060000}"/>
    <cellStyle name="Normal 3 52 2" xfId="463" xr:uid="{00000000-0005-0000-0000-000003060000}"/>
    <cellStyle name="Normal 3 52 3" xfId="562" xr:uid="{00000000-0005-0000-0000-000004060000}"/>
    <cellStyle name="Normal 3 52 4" xfId="662" xr:uid="{00000000-0005-0000-0000-000005060000}"/>
    <cellStyle name="Normal 3 52 5" xfId="762" xr:uid="{00000000-0005-0000-0000-000006060000}"/>
    <cellStyle name="Normal 3 52 6" xfId="861" xr:uid="{00000000-0005-0000-0000-000007060000}"/>
    <cellStyle name="Normal 3 52 7" xfId="959" xr:uid="{00000000-0005-0000-0000-000008060000}"/>
    <cellStyle name="Normal 3 52 8" xfId="1055" xr:uid="{00000000-0005-0000-0000-000009060000}"/>
    <cellStyle name="Normal 3 52 9" xfId="1149" xr:uid="{00000000-0005-0000-0000-00000A060000}"/>
    <cellStyle name="Normal 3 53" xfId="179" xr:uid="{00000000-0005-0000-0000-00000B060000}"/>
    <cellStyle name="Normal 3 53 10" xfId="1230" xr:uid="{00000000-0005-0000-0000-00000C060000}"/>
    <cellStyle name="Normal 3 53 11" xfId="1466" xr:uid="{00000000-0005-0000-0000-00000D060000}"/>
    <cellStyle name="Normal 3 53 12" xfId="1627" xr:uid="{00000000-0005-0000-0000-00000E060000}"/>
    <cellStyle name="Normal 3 53 13" xfId="1672" xr:uid="{00000000-0005-0000-0000-00000F060000}"/>
    <cellStyle name="Normal 3 53 14" xfId="1709" xr:uid="{00000000-0005-0000-0000-000010060000}"/>
    <cellStyle name="Normal 3 53 2" xfId="464" xr:uid="{00000000-0005-0000-0000-000011060000}"/>
    <cellStyle name="Normal 3 53 3" xfId="563" xr:uid="{00000000-0005-0000-0000-000012060000}"/>
    <cellStyle name="Normal 3 53 4" xfId="663" xr:uid="{00000000-0005-0000-0000-000013060000}"/>
    <cellStyle name="Normal 3 53 5" xfId="763" xr:uid="{00000000-0005-0000-0000-000014060000}"/>
    <cellStyle name="Normal 3 53 6" xfId="862" xr:uid="{00000000-0005-0000-0000-000015060000}"/>
    <cellStyle name="Normal 3 53 7" xfId="960" xr:uid="{00000000-0005-0000-0000-000016060000}"/>
    <cellStyle name="Normal 3 53 8" xfId="1056" xr:uid="{00000000-0005-0000-0000-000017060000}"/>
    <cellStyle name="Normal 3 53 9" xfId="1150" xr:uid="{00000000-0005-0000-0000-000018060000}"/>
    <cellStyle name="Normal 3 54" xfId="180" xr:uid="{00000000-0005-0000-0000-000019060000}"/>
    <cellStyle name="Normal 3 54 10" xfId="1231" xr:uid="{00000000-0005-0000-0000-00001A060000}"/>
    <cellStyle name="Normal 3 54 11" xfId="1421" xr:uid="{00000000-0005-0000-0000-00001B060000}"/>
    <cellStyle name="Normal 3 54 12" xfId="386" xr:uid="{00000000-0005-0000-0000-00001C060000}"/>
    <cellStyle name="Normal 3 54 13" xfId="1516" xr:uid="{00000000-0005-0000-0000-00001D060000}"/>
    <cellStyle name="Normal 3 54 14" xfId="1500" xr:uid="{00000000-0005-0000-0000-00001E060000}"/>
    <cellStyle name="Normal 3 54 2" xfId="465" xr:uid="{00000000-0005-0000-0000-00001F060000}"/>
    <cellStyle name="Normal 3 54 3" xfId="564" xr:uid="{00000000-0005-0000-0000-000020060000}"/>
    <cellStyle name="Normal 3 54 4" xfId="664" xr:uid="{00000000-0005-0000-0000-000021060000}"/>
    <cellStyle name="Normal 3 54 5" xfId="764" xr:uid="{00000000-0005-0000-0000-000022060000}"/>
    <cellStyle name="Normal 3 54 6" xfId="863" xr:uid="{00000000-0005-0000-0000-000023060000}"/>
    <cellStyle name="Normal 3 54 7" xfId="961" xr:uid="{00000000-0005-0000-0000-000024060000}"/>
    <cellStyle name="Normal 3 54 8" xfId="1057" xr:uid="{00000000-0005-0000-0000-000025060000}"/>
    <cellStyle name="Normal 3 54 9" xfId="1151" xr:uid="{00000000-0005-0000-0000-000026060000}"/>
    <cellStyle name="Normal 3 55" xfId="181" xr:uid="{00000000-0005-0000-0000-000027060000}"/>
    <cellStyle name="Normal 3 55 10" xfId="1232" xr:uid="{00000000-0005-0000-0000-000028060000}"/>
    <cellStyle name="Normal 3 55 11" xfId="1381" xr:uid="{00000000-0005-0000-0000-000029060000}"/>
    <cellStyle name="Normal 3 55 12" xfId="1345" xr:uid="{00000000-0005-0000-0000-00002A060000}"/>
    <cellStyle name="Normal 3 55 13" xfId="1394" xr:uid="{00000000-0005-0000-0000-00002B060000}"/>
    <cellStyle name="Normal 3 55 14" xfId="1481" xr:uid="{00000000-0005-0000-0000-00002C060000}"/>
    <cellStyle name="Normal 3 55 2" xfId="466" xr:uid="{00000000-0005-0000-0000-00002D060000}"/>
    <cellStyle name="Normal 3 55 3" xfId="565" xr:uid="{00000000-0005-0000-0000-00002E060000}"/>
    <cellStyle name="Normal 3 55 4" xfId="665" xr:uid="{00000000-0005-0000-0000-00002F060000}"/>
    <cellStyle name="Normal 3 55 5" xfId="765" xr:uid="{00000000-0005-0000-0000-000030060000}"/>
    <cellStyle name="Normal 3 55 6" xfId="864" xr:uid="{00000000-0005-0000-0000-000031060000}"/>
    <cellStyle name="Normal 3 55 7" xfId="962" xr:uid="{00000000-0005-0000-0000-000032060000}"/>
    <cellStyle name="Normal 3 55 8" xfId="1058" xr:uid="{00000000-0005-0000-0000-000033060000}"/>
    <cellStyle name="Normal 3 55 9" xfId="1152" xr:uid="{00000000-0005-0000-0000-000034060000}"/>
    <cellStyle name="Normal 3 56" xfId="182" xr:uid="{00000000-0005-0000-0000-000035060000}"/>
    <cellStyle name="Normal 3 56 10" xfId="1233" xr:uid="{00000000-0005-0000-0000-000036060000}"/>
    <cellStyle name="Normal 3 56 11" xfId="1339" xr:uid="{00000000-0005-0000-0000-000037060000}"/>
    <cellStyle name="Normal 3 56 12" xfId="1395" xr:uid="{00000000-0005-0000-0000-000038060000}"/>
    <cellStyle name="Normal 3 56 13" xfId="1434" xr:uid="{00000000-0005-0000-0000-000039060000}"/>
    <cellStyle name="Normal 3 56 14" xfId="1332" xr:uid="{00000000-0005-0000-0000-00003A060000}"/>
    <cellStyle name="Normal 3 56 2" xfId="467" xr:uid="{00000000-0005-0000-0000-00003B060000}"/>
    <cellStyle name="Normal 3 56 3" xfId="566" xr:uid="{00000000-0005-0000-0000-00003C060000}"/>
    <cellStyle name="Normal 3 56 4" xfId="666" xr:uid="{00000000-0005-0000-0000-00003D060000}"/>
    <cellStyle name="Normal 3 56 5" xfId="766" xr:uid="{00000000-0005-0000-0000-00003E060000}"/>
    <cellStyle name="Normal 3 56 6" xfId="865" xr:uid="{00000000-0005-0000-0000-00003F060000}"/>
    <cellStyle name="Normal 3 56 7" xfId="963" xr:uid="{00000000-0005-0000-0000-000040060000}"/>
    <cellStyle name="Normal 3 56 8" xfId="1059" xr:uid="{00000000-0005-0000-0000-000041060000}"/>
    <cellStyle name="Normal 3 56 9" xfId="1153" xr:uid="{00000000-0005-0000-0000-000042060000}"/>
    <cellStyle name="Normal 3 57" xfId="183" xr:uid="{00000000-0005-0000-0000-000043060000}"/>
    <cellStyle name="Normal 3 57 10" xfId="1234" xr:uid="{00000000-0005-0000-0000-000044060000}"/>
    <cellStyle name="Normal 3 57 11" xfId="1605" xr:uid="{00000000-0005-0000-0000-000045060000}"/>
    <cellStyle name="Normal 3 57 12" xfId="1530" xr:uid="{00000000-0005-0000-0000-000046060000}"/>
    <cellStyle name="Normal 3 57 13" xfId="1497" xr:uid="{00000000-0005-0000-0000-000047060000}"/>
    <cellStyle name="Normal 3 57 14" xfId="1647" xr:uid="{00000000-0005-0000-0000-000048060000}"/>
    <cellStyle name="Normal 3 57 2" xfId="468" xr:uid="{00000000-0005-0000-0000-000049060000}"/>
    <cellStyle name="Normal 3 57 3" xfId="567" xr:uid="{00000000-0005-0000-0000-00004A060000}"/>
    <cellStyle name="Normal 3 57 4" xfId="667" xr:uid="{00000000-0005-0000-0000-00004B060000}"/>
    <cellStyle name="Normal 3 57 5" xfId="767" xr:uid="{00000000-0005-0000-0000-00004C060000}"/>
    <cellStyle name="Normal 3 57 6" xfId="866" xr:uid="{00000000-0005-0000-0000-00004D060000}"/>
    <cellStyle name="Normal 3 57 7" xfId="964" xr:uid="{00000000-0005-0000-0000-00004E060000}"/>
    <cellStyle name="Normal 3 57 8" xfId="1060" xr:uid="{00000000-0005-0000-0000-00004F060000}"/>
    <cellStyle name="Normal 3 57 9" xfId="1154" xr:uid="{00000000-0005-0000-0000-000050060000}"/>
    <cellStyle name="Normal 3 58" xfId="184" xr:uid="{00000000-0005-0000-0000-000051060000}"/>
    <cellStyle name="Normal 3 58 10" xfId="1235" xr:uid="{00000000-0005-0000-0000-000052060000}"/>
    <cellStyle name="Normal 3 58 11" xfId="1580" xr:uid="{00000000-0005-0000-0000-000053060000}"/>
    <cellStyle name="Normal 3 58 12" xfId="1597" xr:uid="{00000000-0005-0000-0000-000054060000}"/>
    <cellStyle name="Normal 3 58 13" xfId="1488" xr:uid="{00000000-0005-0000-0000-000055060000}"/>
    <cellStyle name="Normal 3 58 14" xfId="1640" xr:uid="{00000000-0005-0000-0000-000056060000}"/>
    <cellStyle name="Normal 3 58 2" xfId="469" xr:uid="{00000000-0005-0000-0000-000057060000}"/>
    <cellStyle name="Normal 3 58 3" xfId="568" xr:uid="{00000000-0005-0000-0000-000058060000}"/>
    <cellStyle name="Normal 3 58 4" xfId="668" xr:uid="{00000000-0005-0000-0000-000059060000}"/>
    <cellStyle name="Normal 3 58 5" xfId="768" xr:uid="{00000000-0005-0000-0000-00005A060000}"/>
    <cellStyle name="Normal 3 58 6" xfId="867" xr:uid="{00000000-0005-0000-0000-00005B060000}"/>
    <cellStyle name="Normal 3 58 7" xfId="965" xr:uid="{00000000-0005-0000-0000-00005C060000}"/>
    <cellStyle name="Normal 3 58 8" xfId="1061" xr:uid="{00000000-0005-0000-0000-00005D060000}"/>
    <cellStyle name="Normal 3 58 9" xfId="1155" xr:uid="{00000000-0005-0000-0000-00005E060000}"/>
    <cellStyle name="Normal 3 59" xfId="185" xr:uid="{00000000-0005-0000-0000-00005F060000}"/>
    <cellStyle name="Normal 3 59 10" xfId="1236" xr:uid="{00000000-0005-0000-0000-000060060000}"/>
    <cellStyle name="Normal 3 59 11" xfId="1546" xr:uid="{00000000-0005-0000-0000-000061060000}"/>
    <cellStyle name="Normal 3 59 12" xfId="1367" xr:uid="{00000000-0005-0000-0000-000062060000}"/>
    <cellStyle name="Normal 3 59 13" xfId="1513" xr:uid="{00000000-0005-0000-0000-000063060000}"/>
    <cellStyle name="Normal 3 59 14" xfId="1372" xr:uid="{00000000-0005-0000-0000-000064060000}"/>
    <cellStyle name="Normal 3 59 2" xfId="470" xr:uid="{00000000-0005-0000-0000-000065060000}"/>
    <cellStyle name="Normal 3 59 3" xfId="569" xr:uid="{00000000-0005-0000-0000-000066060000}"/>
    <cellStyle name="Normal 3 59 4" xfId="669" xr:uid="{00000000-0005-0000-0000-000067060000}"/>
    <cellStyle name="Normal 3 59 5" xfId="769" xr:uid="{00000000-0005-0000-0000-000068060000}"/>
    <cellStyle name="Normal 3 59 6" xfId="868" xr:uid="{00000000-0005-0000-0000-000069060000}"/>
    <cellStyle name="Normal 3 59 7" xfId="966" xr:uid="{00000000-0005-0000-0000-00006A060000}"/>
    <cellStyle name="Normal 3 59 8" xfId="1062" xr:uid="{00000000-0005-0000-0000-00006B060000}"/>
    <cellStyle name="Normal 3 59 9" xfId="1156" xr:uid="{00000000-0005-0000-0000-00006C060000}"/>
    <cellStyle name="Normal 3 6" xfId="186" xr:uid="{00000000-0005-0000-0000-00006D060000}"/>
    <cellStyle name="Normal 3 6 10" xfId="1237" xr:uid="{00000000-0005-0000-0000-00006E060000}"/>
    <cellStyle name="Normal 3 6 11" xfId="1504" xr:uid="{00000000-0005-0000-0000-00006F060000}"/>
    <cellStyle name="Normal 3 6 12" xfId="1653" xr:uid="{00000000-0005-0000-0000-000070060000}"/>
    <cellStyle name="Normal 3 6 13" xfId="1695" xr:uid="{00000000-0005-0000-0000-000071060000}"/>
    <cellStyle name="Normal 3 6 14" xfId="1725" xr:uid="{00000000-0005-0000-0000-000072060000}"/>
    <cellStyle name="Normal 3 6 2" xfId="471" xr:uid="{00000000-0005-0000-0000-000073060000}"/>
    <cellStyle name="Normal 3 6 3" xfId="570" xr:uid="{00000000-0005-0000-0000-000074060000}"/>
    <cellStyle name="Normal 3 6 4" xfId="670" xr:uid="{00000000-0005-0000-0000-000075060000}"/>
    <cellStyle name="Normal 3 6 5" xfId="770" xr:uid="{00000000-0005-0000-0000-000076060000}"/>
    <cellStyle name="Normal 3 6 6" xfId="869" xr:uid="{00000000-0005-0000-0000-000077060000}"/>
    <cellStyle name="Normal 3 6 7" xfId="967" xr:uid="{00000000-0005-0000-0000-000078060000}"/>
    <cellStyle name="Normal 3 6 8" xfId="1063" xr:uid="{00000000-0005-0000-0000-000079060000}"/>
    <cellStyle name="Normal 3 6 9" xfId="1157" xr:uid="{00000000-0005-0000-0000-00007A060000}"/>
    <cellStyle name="Normal 3 60" xfId="187" xr:uid="{00000000-0005-0000-0000-00007B060000}"/>
    <cellStyle name="Normal 3 60 10" xfId="1238" xr:uid="{00000000-0005-0000-0000-00007C060000}"/>
    <cellStyle name="Normal 3 60 11" xfId="1465" xr:uid="{00000000-0005-0000-0000-00007D060000}"/>
    <cellStyle name="Normal 3 60 12" xfId="1626" xr:uid="{00000000-0005-0000-0000-00007E060000}"/>
    <cellStyle name="Normal 3 60 13" xfId="1671" xr:uid="{00000000-0005-0000-0000-00007F060000}"/>
    <cellStyle name="Normal 3 60 14" xfId="1708" xr:uid="{00000000-0005-0000-0000-000080060000}"/>
    <cellStyle name="Normal 3 60 2" xfId="472" xr:uid="{00000000-0005-0000-0000-000081060000}"/>
    <cellStyle name="Normal 3 60 3" xfId="571" xr:uid="{00000000-0005-0000-0000-000082060000}"/>
    <cellStyle name="Normal 3 60 4" xfId="671" xr:uid="{00000000-0005-0000-0000-000083060000}"/>
    <cellStyle name="Normal 3 60 5" xfId="771" xr:uid="{00000000-0005-0000-0000-000084060000}"/>
    <cellStyle name="Normal 3 60 6" xfId="870" xr:uid="{00000000-0005-0000-0000-000085060000}"/>
    <cellStyle name="Normal 3 60 7" xfId="968" xr:uid="{00000000-0005-0000-0000-000086060000}"/>
    <cellStyle name="Normal 3 60 8" xfId="1064" xr:uid="{00000000-0005-0000-0000-000087060000}"/>
    <cellStyle name="Normal 3 60 9" xfId="1158" xr:uid="{00000000-0005-0000-0000-000088060000}"/>
    <cellStyle name="Normal 3 61" xfId="188" xr:uid="{00000000-0005-0000-0000-000089060000}"/>
    <cellStyle name="Normal 3 61 10" xfId="1239" xr:uid="{00000000-0005-0000-0000-00008A060000}"/>
    <cellStyle name="Normal 3 61 11" xfId="1420" xr:uid="{00000000-0005-0000-0000-00008B060000}"/>
    <cellStyle name="Normal 3 61 12" xfId="387" xr:uid="{00000000-0005-0000-0000-00008C060000}"/>
    <cellStyle name="Normal 3 61 13" xfId="1477" xr:uid="{00000000-0005-0000-0000-00008D060000}"/>
    <cellStyle name="Normal 3 61 14" xfId="1634" xr:uid="{00000000-0005-0000-0000-00008E060000}"/>
    <cellStyle name="Normal 3 61 2" xfId="473" xr:uid="{00000000-0005-0000-0000-00008F060000}"/>
    <cellStyle name="Normal 3 61 3" xfId="572" xr:uid="{00000000-0005-0000-0000-000090060000}"/>
    <cellStyle name="Normal 3 61 4" xfId="672" xr:uid="{00000000-0005-0000-0000-000091060000}"/>
    <cellStyle name="Normal 3 61 5" xfId="772" xr:uid="{00000000-0005-0000-0000-000092060000}"/>
    <cellStyle name="Normal 3 61 6" xfId="871" xr:uid="{00000000-0005-0000-0000-000093060000}"/>
    <cellStyle name="Normal 3 61 7" xfId="969" xr:uid="{00000000-0005-0000-0000-000094060000}"/>
    <cellStyle name="Normal 3 61 8" xfId="1065" xr:uid="{00000000-0005-0000-0000-000095060000}"/>
    <cellStyle name="Normal 3 61 9" xfId="1159" xr:uid="{00000000-0005-0000-0000-000096060000}"/>
    <cellStyle name="Normal 3 62" xfId="189" xr:uid="{00000000-0005-0000-0000-000097060000}"/>
    <cellStyle name="Normal 3 62 10" xfId="1240" xr:uid="{00000000-0005-0000-0000-000098060000}"/>
    <cellStyle name="Normal 3 62 11" xfId="1380" xr:uid="{00000000-0005-0000-0000-000099060000}"/>
    <cellStyle name="Normal 3 62 12" xfId="1389" xr:uid="{00000000-0005-0000-0000-00009A060000}"/>
    <cellStyle name="Normal 3 62 13" xfId="1316" xr:uid="{00000000-0005-0000-0000-00009B060000}"/>
    <cellStyle name="Normal 3 62 14" xfId="1406" xr:uid="{00000000-0005-0000-0000-00009C060000}"/>
    <cellStyle name="Normal 3 62 2" xfId="474" xr:uid="{00000000-0005-0000-0000-00009D060000}"/>
    <cellStyle name="Normal 3 62 3" xfId="573" xr:uid="{00000000-0005-0000-0000-00009E060000}"/>
    <cellStyle name="Normal 3 62 4" xfId="673" xr:uid="{00000000-0005-0000-0000-00009F060000}"/>
    <cellStyle name="Normal 3 62 5" xfId="773" xr:uid="{00000000-0005-0000-0000-0000A0060000}"/>
    <cellStyle name="Normal 3 62 6" xfId="872" xr:uid="{00000000-0005-0000-0000-0000A1060000}"/>
    <cellStyle name="Normal 3 62 7" xfId="970" xr:uid="{00000000-0005-0000-0000-0000A2060000}"/>
    <cellStyle name="Normal 3 62 8" xfId="1066" xr:uid="{00000000-0005-0000-0000-0000A3060000}"/>
    <cellStyle name="Normal 3 62 9" xfId="1160" xr:uid="{00000000-0005-0000-0000-0000A4060000}"/>
    <cellStyle name="Normal 3 63" xfId="190" xr:uid="{00000000-0005-0000-0000-0000A5060000}"/>
    <cellStyle name="Normal 3 63 10" xfId="1241" xr:uid="{00000000-0005-0000-0000-0000A6060000}"/>
    <cellStyle name="Normal 3 63 11" xfId="1338" xr:uid="{00000000-0005-0000-0000-0000A7060000}"/>
    <cellStyle name="Normal 3 63 12" xfId="1431" xr:uid="{00000000-0005-0000-0000-0000A8060000}"/>
    <cellStyle name="Normal 3 63 13" xfId="1114" xr:uid="{00000000-0005-0000-0000-0000A9060000}"/>
    <cellStyle name="Normal 3 63 14" xfId="1485" xr:uid="{00000000-0005-0000-0000-0000AA060000}"/>
    <cellStyle name="Normal 3 63 2" xfId="475" xr:uid="{00000000-0005-0000-0000-0000AB060000}"/>
    <cellStyle name="Normal 3 63 3" xfId="574" xr:uid="{00000000-0005-0000-0000-0000AC060000}"/>
    <cellStyle name="Normal 3 63 4" xfId="674" xr:uid="{00000000-0005-0000-0000-0000AD060000}"/>
    <cellStyle name="Normal 3 63 5" xfId="774" xr:uid="{00000000-0005-0000-0000-0000AE060000}"/>
    <cellStyle name="Normal 3 63 6" xfId="873" xr:uid="{00000000-0005-0000-0000-0000AF060000}"/>
    <cellStyle name="Normal 3 63 7" xfId="971" xr:uid="{00000000-0005-0000-0000-0000B0060000}"/>
    <cellStyle name="Normal 3 63 8" xfId="1067" xr:uid="{00000000-0005-0000-0000-0000B1060000}"/>
    <cellStyle name="Normal 3 63 9" xfId="1161" xr:uid="{00000000-0005-0000-0000-0000B2060000}"/>
    <cellStyle name="Normal 3 64" xfId="191" xr:uid="{00000000-0005-0000-0000-0000B3060000}"/>
    <cellStyle name="Normal 3 64 10" xfId="1242" xr:uid="{00000000-0005-0000-0000-0000B4060000}"/>
    <cellStyle name="Normal 3 64 11" xfId="1604" xr:uid="{00000000-0005-0000-0000-0000B5060000}"/>
    <cellStyle name="Normal 3 64 12" xfId="1563" xr:uid="{00000000-0005-0000-0000-0000B6060000}"/>
    <cellStyle name="Normal 3 64 13" xfId="1410" xr:uid="{00000000-0005-0000-0000-0000B7060000}"/>
    <cellStyle name="Normal 3 64 14" xfId="335" xr:uid="{00000000-0005-0000-0000-0000B8060000}"/>
    <cellStyle name="Normal 3 64 2" xfId="476" xr:uid="{00000000-0005-0000-0000-0000B9060000}"/>
    <cellStyle name="Normal 3 64 3" xfId="575" xr:uid="{00000000-0005-0000-0000-0000BA060000}"/>
    <cellStyle name="Normal 3 64 4" xfId="675" xr:uid="{00000000-0005-0000-0000-0000BB060000}"/>
    <cellStyle name="Normal 3 64 5" xfId="775" xr:uid="{00000000-0005-0000-0000-0000BC060000}"/>
    <cellStyle name="Normal 3 64 6" xfId="874" xr:uid="{00000000-0005-0000-0000-0000BD060000}"/>
    <cellStyle name="Normal 3 64 7" xfId="972" xr:uid="{00000000-0005-0000-0000-0000BE060000}"/>
    <cellStyle name="Normal 3 64 8" xfId="1068" xr:uid="{00000000-0005-0000-0000-0000BF060000}"/>
    <cellStyle name="Normal 3 64 9" xfId="1162" xr:uid="{00000000-0005-0000-0000-0000C0060000}"/>
    <cellStyle name="Normal 3 65" xfId="192" xr:uid="{00000000-0005-0000-0000-0000C1060000}"/>
    <cellStyle name="Normal 3 65 10" xfId="1243" xr:uid="{00000000-0005-0000-0000-0000C2060000}"/>
    <cellStyle name="Normal 3 65 11" xfId="1579" xr:uid="{00000000-0005-0000-0000-0000C3060000}"/>
    <cellStyle name="Normal 3 65 12" xfId="1325" xr:uid="{00000000-0005-0000-0000-0000C4060000}"/>
    <cellStyle name="Normal 3 65 13" xfId="1294" xr:uid="{00000000-0005-0000-0000-0000C5060000}"/>
    <cellStyle name="Normal 3 65 14" xfId="1401" xr:uid="{00000000-0005-0000-0000-0000C6060000}"/>
    <cellStyle name="Normal 3 65 2" xfId="477" xr:uid="{00000000-0005-0000-0000-0000C7060000}"/>
    <cellStyle name="Normal 3 65 3" xfId="576" xr:uid="{00000000-0005-0000-0000-0000C8060000}"/>
    <cellStyle name="Normal 3 65 4" xfId="676" xr:uid="{00000000-0005-0000-0000-0000C9060000}"/>
    <cellStyle name="Normal 3 65 5" xfId="776" xr:uid="{00000000-0005-0000-0000-0000CA060000}"/>
    <cellStyle name="Normal 3 65 6" xfId="875" xr:uid="{00000000-0005-0000-0000-0000CB060000}"/>
    <cellStyle name="Normal 3 65 7" xfId="973" xr:uid="{00000000-0005-0000-0000-0000CC060000}"/>
    <cellStyle name="Normal 3 65 8" xfId="1069" xr:uid="{00000000-0005-0000-0000-0000CD060000}"/>
    <cellStyle name="Normal 3 65 9" xfId="1163" xr:uid="{00000000-0005-0000-0000-0000CE060000}"/>
    <cellStyle name="Normal 3 66" xfId="193" xr:uid="{00000000-0005-0000-0000-0000CF060000}"/>
    <cellStyle name="Normal 3 66 10" xfId="1244" xr:uid="{00000000-0005-0000-0000-0000D0060000}"/>
    <cellStyle name="Normal 3 66 11" xfId="1545" xr:uid="{00000000-0005-0000-0000-0000D1060000}"/>
    <cellStyle name="Normal 3 66 12" xfId="1411" xr:uid="{00000000-0005-0000-0000-0000D2060000}"/>
    <cellStyle name="Normal 3 66 13" xfId="818" xr:uid="{00000000-0005-0000-0000-0000D3060000}"/>
    <cellStyle name="Normal 3 66 14" xfId="1388" xr:uid="{00000000-0005-0000-0000-0000D4060000}"/>
    <cellStyle name="Normal 3 66 2" xfId="478" xr:uid="{00000000-0005-0000-0000-0000D5060000}"/>
    <cellStyle name="Normal 3 66 3" xfId="577" xr:uid="{00000000-0005-0000-0000-0000D6060000}"/>
    <cellStyle name="Normal 3 66 4" xfId="677" xr:uid="{00000000-0005-0000-0000-0000D7060000}"/>
    <cellStyle name="Normal 3 66 5" xfId="777" xr:uid="{00000000-0005-0000-0000-0000D8060000}"/>
    <cellStyle name="Normal 3 66 6" xfId="876" xr:uid="{00000000-0005-0000-0000-0000D9060000}"/>
    <cellStyle name="Normal 3 66 7" xfId="974" xr:uid="{00000000-0005-0000-0000-0000DA060000}"/>
    <cellStyle name="Normal 3 66 8" xfId="1070" xr:uid="{00000000-0005-0000-0000-0000DB060000}"/>
    <cellStyle name="Normal 3 66 9" xfId="1164" xr:uid="{00000000-0005-0000-0000-0000DC060000}"/>
    <cellStyle name="Normal 3 67" xfId="194" xr:uid="{00000000-0005-0000-0000-0000DD060000}"/>
    <cellStyle name="Normal 3 67 10" xfId="1245" xr:uid="{00000000-0005-0000-0000-0000DE060000}"/>
    <cellStyle name="Normal 3 67 11" xfId="1503" xr:uid="{00000000-0005-0000-0000-0000DF060000}"/>
    <cellStyle name="Normal 3 67 12" xfId="1652" xr:uid="{00000000-0005-0000-0000-0000E0060000}"/>
    <cellStyle name="Normal 3 67 13" xfId="1694" xr:uid="{00000000-0005-0000-0000-0000E1060000}"/>
    <cellStyle name="Normal 3 67 14" xfId="1724" xr:uid="{00000000-0005-0000-0000-0000E2060000}"/>
    <cellStyle name="Normal 3 67 2" xfId="479" xr:uid="{00000000-0005-0000-0000-0000E3060000}"/>
    <cellStyle name="Normal 3 67 3" xfId="578" xr:uid="{00000000-0005-0000-0000-0000E4060000}"/>
    <cellStyle name="Normal 3 67 4" xfId="678" xr:uid="{00000000-0005-0000-0000-0000E5060000}"/>
    <cellStyle name="Normal 3 67 5" xfId="778" xr:uid="{00000000-0005-0000-0000-0000E6060000}"/>
    <cellStyle name="Normal 3 67 6" xfId="877" xr:uid="{00000000-0005-0000-0000-0000E7060000}"/>
    <cellStyle name="Normal 3 67 7" xfId="975" xr:uid="{00000000-0005-0000-0000-0000E8060000}"/>
    <cellStyle name="Normal 3 67 8" xfId="1071" xr:uid="{00000000-0005-0000-0000-0000E9060000}"/>
    <cellStyle name="Normal 3 67 9" xfId="1165" xr:uid="{00000000-0005-0000-0000-0000EA060000}"/>
    <cellStyle name="Normal 3 68" xfId="195" xr:uid="{00000000-0005-0000-0000-0000EB060000}"/>
    <cellStyle name="Normal 3 68 10" xfId="1246" xr:uid="{00000000-0005-0000-0000-0000EC060000}"/>
    <cellStyle name="Normal 3 68 11" xfId="1464" xr:uid="{00000000-0005-0000-0000-0000ED060000}"/>
    <cellStyle name="Normal 3 68 12" xfId="1625" xr:uid="{00000000-0005-0000-0000-0000EE060000}"/>
    <cellStyle name="Normal 3 68 13" xfId="1670" xr:uid="{00000000-0005-0000-0000-0000EF060000}"/>
    <cellStyle name="Normal 3 68 14" xfId="1707" xr:uid="{00000000-0005-0000-0000-0000F0060000}"/>
    <cellStyle name="Normal 3 68 2" xfId="480" xr:uid="{00000000-0005-0000-0000-0000F1060000}"/>
    <cellStyle name="Normal 3 68 3" xfId="579" xr:uid="{00000000-0005-0000-0000-0000F2060000}"/>
    <cellStyle name="Normal 3 68 4" xfId="679" xr:uid="{00000000-0005-0000-0000-0000F3060000}"/>
    <cellStyle name="Normal 3 68 5" xfId="779" xr:uid="{00000000-0005-0000-0000-0000F4060000}"/>
    <cellStyle name="Normal 3 68 6" xfId="878" xr:uid="{00000000-0005-0000-0000-0000F5060000}"/>
    <cellStyle name="Normal 3 68 7" xfId="976" xr:uid="{00000000-0005-0000-0000-0000F6060000}"/>
    <cellStyle name="Normal 3 68 8" xfId="1072" xr:uid="{00000000-0005-0000-0000-0000F7060000}"/>
    <cellStyle name="Normal 3 68 9" xfId="1166" xr:uid="{00000000-0005-0000-0000-0000F8060000}"/>
    <cellStyle name="Normal 3 69" xfId="196" xr:uid="{00000000-0005-0000-0000-0000F9060000}"/>
    <cellStyle name="Normal 3 69 10" xfId="1247" xr:uid="{00000000-0005-0000-0000-0000FA060000}"/>
    <cellStyle name="Normal 3 69 11" xfId="1419" xr:uid="{00000000-0005-0000-0000-0000FB060000}"/>
    <cellStyle name="Normal 3 69 12" xfId="388" xr:uid="{00000000-0005-0000-0000-0000FC060000}"/>
    <cellStyle name="Normal 3 69 13" xfId="1430" xr:uid="{00000000-0005-0000-0000-0000FD060000}"/>
    <cellStyle name="Normal 3 69 14" xfId="519" xr:uid="{00000000-0005-0000-0000-0000FE060000}"/>
    <cellStyle name="Normal 3 69 2" xfId="481" xr:uid="{00000000-0005-0000-0000-0000FF060000}"/>
    <cellStyle name="Normal 3 69 3" xfId="580" xr:uid="{00000000-0005-0000-0000-000000070000}"/>
    <cellStyle name="Normal 3 69 4" xfId="680" xr:uid="{00000000-0005-0000-0000-000001070000}"/>
    <cellStyle name="Normal 3 69 5" xfId="780" xr:uid="{00000000-0005-0000-0000-000002070000}"/>
    <cellStyle name="Normal 3 69 6" xfId="879" xr:uid="{00000000-0005-0000-0000-000003070000}"/>
    <cellStyle name="Normal 3 69 7" xfId="977" xr:uid="{00000000-0005-0000-0000-000004070000}"/>
    <cellStyle name="Normal 3 69 8" xfId="1073" xr:uid="{00000000-0005-0000-0000-000005070000}"/>
    <cellStyle name="Normal 3 69 9" xfId="1167" xr:uid="{00000000-0005-0000-0000-000006070000}"/>
    <cellStyle name="Normal 3 7" xfId="197" xr:uid="{00000000-0005-0000-0000-000007070000}"/>
    <cellStyle name="Normal 3 7 10" xfId="1248" xr:uid="{00000000-0005-0000-0000-000008070000}"/>
    <cellStyle name="Normal 3 7 11" xfId="1379" xr:uid="{00000000-0005-0000-0000-000009070000}"/>
    <cellStyle name="Normal 3 7 12" xfId="1428" xr:uid="{00000000-0005-0000-0000-00000A070000}"/>
    <cellStyle name="Normal 3 7 13" xfId="379" xr:uid="{00000000-0005-0000-0000-00000B070000}"/>
    <cellStyle name="Normal 3 7 14" xfId="1191" xr:uid="{00000000-0005-0000-0000-00000C070000}"/>
    <cellStyle name="Normal 3 7 15" xfId="2509" xr:uid="{00000000-0005-0000-0000-00000D070000}"/>
    <cellStyle name="Normal 3 7 2" xfId="482" xr:uid="{00000000-0005-0000-0000-00000E070000}"/>
    <cellStyle name="Normal 3 7 3" xfId="581" xr:uid="{00000000-0005-0000-0000-00000F070000}"/>
    <cellStyle name="Normal 3 7 4" xfId="681" xr:uid="{00000000-0005-0000-0000-000010070000}"/>
    <cellStyle name="Normal 3 7 5" xfId="781" xr:uid="{00000000-0005-0000-0000-000011070000}"/>
    <cellStyle name="Normal 3 7 6" xfId="880" xr:uid="{00000000-0005-0000-0000-000012070000}"/>
    <cellStyle name="Normal 3 7 7" xfId="978" xr:uid="{00000000-0005-0000-0000-000013070000}"/>
    <cellStyle name="Normal 3 7 8" xfId="1074" xr:uid="{00000000-0005-0000-0000-000014070000}"/>
    <cellStyle name="Normal 3 7 9" xfId="1168" xr:uid="{00000000-0005-0000-0000-000015070000}"/>
    <cellStyle name="Normal 3 70" xfId="198" xr:uid="{00000000-0005-0000-0000-000016070000}"/>
    <cellStyle name="Normal 3 70 10" xfId="1249" xr:uid="{00000000-0005-0000-0000-000017070000}"/>
    <cellStyle name="Normal 3 70 11" xfId="1337" xr:uid="{00000000-0005-0000-0000-000018070000}"/>
    <cellStyle name="Normal 3 70 12" xfId="1479" xr:uid="{00000000-0005-0000-0000-000019070000}"/>
    <cellStyle name="Normal 3 70 13" xfId="1331" xr:uid="{00000000-0005-0000-0000-00001A070000}"/>
    <cellStyle name="Normal 3 70 14" xfId="1522" xr:uid="{00000000-0005-0000-0000-00001B070000}"/>
    <cellStyle name="Normal 3 70 2" xfId="483" xr:uid="{00000000-0005-0000-0000-00001C070000}"/>
    <cellStyle name="Normal 3 70 3" xfId="582" xr:uid="{00000000-0005-0000-0000-00001D070000}"/>
    <cellStyle name="Normal 3 70 4" xfId="682" xr:uid="{00000000-0005-0000-0000-00001E070000}"/>
    <cellStyle name="Normal 3 70 5" xfId="782" xr:uid="{00000000-0005-0000-0000-00001F070000}"/>
    <cellStyle name="Normal 3 70 6" xfId="881" xr:uid="{00000000-0005-0000-0000-000020070000}"/>
    <cellStyle name="Normal 3 70 7" xfId="979" xr:uid="{00000000-0005-0000-0000-000021070000}"/>
    <cellStyle name="Normal 3 70 8" xfId="1075" xr:uid="{00000000-0005-0000-0000-000022070000}"/>
    <cellStyle name="Normal 3 70 9" xfId="1169" xr:uid="{00000000-0005-0000-0000-000023070000}"/>
    <cellStyle name="Normal 3 71" xfId="199" xr:uid="{00000000-0005-0000-0000-000024070000}"/>
    <cellStyle name="Normal 3 71 10" xfId="1250" xr:uid="{00000000-0005-0000-0000-000025070000}"/>
    <cellStyle name="Normal 3 71 11" xfId="1603" xr:uid="{00000000-0005-0000-0000-000026070000}"/>
    <cellStyle name="Normal 3 71 12" xfId="1595" xr:uid="{00000000-0005-0000-0000-000027070000}"/>
    <cellStyle name="Normal 3 71 13" xfId="1324" xr:uid="{00000000-0005-0000-0000-000028070000}"/>
    <cellStyle name="Normal 3 71 14" xfId="1320" xr:uid="{00000000-0005-0000-0000-000029070000}"/>
    <cellStyle name="Normal 3 71 2" xfId="484" xr:uid="{00000000-0005-0000-0000-00002A070000}"/>
    <cellStyle name="Normal 3 71 3" xfId="583" xr:uid="{00000000-0005-0000-0000-00002B070000}"/>
    <cellStyle name="Normal 3 71 4" xfId="683" xr:uid="{00000000-0005-0000-0000-00002C070000}"/>
    <cellStyle name="Normal 3 71 5" xfId="783" xr:uid="{00000000-0005-0000-0000-00002D070000}"/>
    <cellStyle name="Normal 3 71 6" xfId="882" xr:uid="{00000000-0005-0000-0000-00002E070000}"/>
    <cellStyle name="Normal 3 71 7" xfId="980" xr:uid="{00000000-0005-0000-0000-00002F070000}"/>
    <cellStyle name="Normal 3 71 8" xfId="1076" xr:uid="{00000000-0005-0000-0000-000030070000}"/>
    <cellStyle name="Normal 3 71 9" xfId="1170" xr:uid="{00000000-0005-0000-0000-000031070000}"/>
    <cellStyle name="Normal 3 72" xfId="200" xr:uid="{00000000-0005-0000-0000-000032070000}"/>
    <cellStyle name="Normal 3 72 10" xfId="1251" xr:uid="{00000000-0005-0000-0000-000033070000}"/>
    <cellStyle name="Normal 3 72 11" xfId="1578" xr:uid="{00000000-0005-0000-0000-000034070000}"/>
    <cellStyle name="Normal 3 72 12" xfId="1362" xr:uid="{00000000-0005-0000-0000-000035070000}"/>
    <cellStyle name="Normal 3 72 13" xfId="1317" xr:uid="{00000000-0005-0000-0000-000036070000}"/>
    <cellStyle name="Normal 3 72 14" xfId="1360" xr:uid="{00000000-0005-0000-0000-000037070000}"/>
    <cellStyle name="Normal 3 72 2" xfId="485" xr:uid="{00000000-0005-0000-0000-000038070000}"/>
    <cellStyle name="Normal 3 72 3" xfId="584" xr:uid="{00000000-0005-0000-0000-000039070000}"/>
    <cellStyle name="Normal 3 72 4" xfId="684" xr:uid="{00000000-0005-0000-0000-00003A070000}"/>
    <cellStyle name="Normal 3 72 5" xfId="784" xr:uid="{00000000-0005-0000-0000-00003B070000}"/>
    <cellStyle name="Normal 3 72 6" xfId="883" xr:uid="{00000000-0005-0000-0000-00003C070000}"/>
    <cellStyle name="Normal 3 72 7" xfId="981" xr:uid="{00000000-0005-0000-0000-00003D070000}"/>
    <cellStyle name="Normal 3 72 8" xfId="1077" xr:uid="{00000000-0005-0000-0000-00003E070000}"/>
    <cellStyle name="Normal 3 72 9" xfId="1171" xr:uid="{00000000-0005-0000-0000-00003F070000}"/>
    <cellStyle name="Normal 3 73" xfId="201" xr:uid="{00000000-0005-0000-0000-000040070000}"/>
    <cellStyle name="Normal 3 73 10" xfId="1252" xr:uid="{00000000-0005-0000-0000-000041070000}"/>
    <cellStyle name="Normal 3 73 11" xfId="1544" xr:uid="{00000000-0005-0000-0000-000042070000}"/>
    <cellStyle name="Normal 3 73 12" xfId="1450" xr:uid="{00000000-0005-0000-0000-000043070000}"/>
    <cellStyle name="Normal 3 73 13" xfId="1617" xr:uid="{00000000-0005-0000-0000-000044070000}"/>
    <cellStyle name="Normal 3 73 14" xfId="1664" xr:uid="{00000000-0005-0000-0000-000045070000}"/>
    <cellStyle name="Normal 3 73 2" xfId="486" xr:uid="{00000000-0005-0000-0000-000046070000}"/>
    <cellStyle name="Normal 3 73 3" xfId="585" xr:uid="{00000000-0005-0000-0000-000047070000}"/>
    <cellStyle name="Normal 3 73 4" xfId="685" xr:uid="{00000000-0005-0000-0000-000048070000}"/>
    <cellStyle name="Normal 3 73 5" xfId="785" xr:uid="{00000000-0005-0000-0000-000049070000}"/>
    <cellStyle name="Normal 3 73 6" xfId="884" xr:uid="{00000000-0005-0000-0000-00004A070000}"/>
    <cellStyle name="Normal 3 73 7" xfId="982" xr:uid="{00000000-0005-0000-0000-00004B070000}"/>
    <cellStyle name="Normal 3 73 8" xfId="1078" xr:uid="{00000000-0005-0000-0000-00004C070000}"/>
    <cellStyle name="Normal 3 73 9" xfId="1172" xr:uid="{00000000-0005-0000-0000-00004D070000}"/>
    <cellStyle name="Normal 3 74" xfId="202" xr:uid="{00000000-0005-0000-0000-00004E070000}"/>
    <cellStyle name="Normal 3 74 10" xfId="1253" xr:uid="{00000000-0005-0000-0000-00004F070000}"/>
    <cellStyle name="Normal 3 74 11" xfId="1502" xr:uid="{00000000-0005-0000-0000-000050070000}"/>
    <cellStyle name="Normal 3 74 12" xfId="1651" xr:uid="{00000000-0005-0000-0000-000051070000}"/>
    <cellStyle name="Normal 3 74 13" xfId="1693" xr:uid="{00000000-0005-0000-0000-000052070000}"/>
    <cellStyle name="Normal 3 74 14" xfId="1723" xr:uid="{00000000-0005-0000-0000-000053070000}"/>
    <cellStyle name="Normal 3 74 2" xfId="487" xr:uid="{00000000-0005-0000-0000-000054070000}"/>
    <cellStyle name="Normal 3 74 3" xfId="586" xr:uid="{00000000-0005-0000-0000-000055070000}"/>
    <cellStyle name="Normal 3 74 4" xfId="686" xr:uid="{00000000-0005-0000-0000-000056070000}"/>
    <cellStyle name="Normal 3 74 5" xfId="786" xr:uid="{00000000-0005-0000-0000-000057070000}"/>
    <cellStyle name="Normal 3 74 6" xfId="885" xr:uid="{00000000-0005-0000-0000-000058070000}"/>
    <cellStyle name="Normal 3 74 7" xfId="983" xr:uid="{00000000-0005-0000-0000-000059070000}"/>
    <cellStyle name="Normal 3 74 8" xfId="1079" xr:uid="{00000000-0005-0000-0000-00005A070000}"/>
    <cellStyle name="Normal 3 74 9" xfId="1173" xr:uid="{00000000-0005-0000-0000-00005B070000}"/>
    <cellStyle name="Normal 3 75" xfId="203" xr:uid="{00000000-0005-0000-0000-00005C070000}"/>
    <cellStyle name="Normal 3 75 10" xfId="1254" xr:uid="{00000000-0005-0000-0000-00005D070000}"/>
    <cellStyle name="Normal 3 75 11" xfId="1463" xr:uid="{00000000-0005-0000-0000-00005E070000}"/>
    <cellStyle name="Normal 3 75 12" xfId="1624" xr:uid="{00000000-0005-0000-0000-00005F070000}"/>
    <cellStyle name="Normal 3 75 13" xfId="1669" xr:uid="{00000000-0005-0000-0000-000060070000}"/>
    <cellStyle name="Normal 3 75 14" xfId="1706" xr:uid="{00000000-0005-0000-0000-000061070000}"/>
    <cellStyle name="Normal 3 75 2" xfId="488" xr:uid="{00000000-0005-0000-0000-000062070000}"/>
    <cellStyle name="Normal 3 75 3" xfId="587" xr:uid="{00000000-0005-0000-0000-000063070000}"/>
    <cellStyle name="Normal 3 75 4" xfId="687" xr:uid="{00000000-0005-0000-0000-000064070000}"/>
    <cellStyle name="Normal 3 75 5" xfId="787" xr:uid="{00000000-0005-0000-0000-000065070000}"/>
    <cellStyle name="Normal 3 75 6" xfId="886" xr:uid="{00000000-0005-0000-0000-000066070000}"/>
    <cellStyle name="Normal 3 75 7" xfId="984" xr:uid="{00000000-0005-0000-0000-000067070000}"/>
    <cellStyle name="Normal 3 75 8" xfId="1080" xr:uid="{00000000-0005-0000-0000-000068070000}"/>
    <cellStyle name="Normal 3 75 9" xfId="1174" xr:uid="{00000000-0005-0000-0000-000069070000}"/>
    <cellStyle name="Normal 3 76" xfId="204" xr:uid="{00000000-0005-0000-0000-00006A070000}"/>
    <cellStyle name="Normal 3 76 10" xfId="1255" xr:uid="{00000000-0005-0000-0000-00006B070000}"/>
    <cellStyle name="Normal 3 76 11" xfId="1418" xr:uid="{00000000-0005-0000-0000-00006C070000}"/>
    <cellStyle name="Normal 3 76 12" xfId="389" xr:uid="{00000000-0005-0000-0000-00006D070000}"/>
    <cellStyle name="Normal 3 76 13" xfId="1393" xr:uid="{00000000-0005-0000-0000-00006E070000}"/>
    <cellStyle name="Normal 3 76 14" xfId="1305" xr:uid="{00000000-0005-0000-0000-00006F070000}"/>
    <cellStyle name="Normal 3 76 2" xfId="489" xr:uid="{00000000-0005-0000-0000-000070070000}"/>
    <cellStyle name="Normal 3 76 3" xfId="588" xr:uid="{00000000-0005-0000-0000-000071070000}"/>
    <cellStyle name="Normal 3 76 4" xfId="688" xr:uid="{00000000-0005-0000-0000-000072070000}"/>
    <cellStyle name="Normal 3 76 5" xfId="788" xr:uid="{00000000-0005-0000-0000-000073070000}"/>
    <cellStyle name="Normal 3 76 6" xfId="887" xr:uid="{00000000-0005-0000-0000-000074070000}"/>
    <cellStyle name="Normal 3 76 7" xfId="985" xr:uid="{00000000-0005-0000-0000-000075070000}"/>
    <cellStyle name="Normal 3 76 8" xfId="1081" xr:uid="{00000000-0005-0000-0000-000076070000}"/>
    <cellStyle name="Normal 3 76 9" xfId="1175" xr:uid="{00000000-0005-0000-0000-000077070000}"/>
    <cellStyle name="Normal 3 77" xfId="205" xr:uid="{00000000-0005-0000-0000-000078070000}"/>
    <cellStyle name="Normal 3 77 10" xfId="1256" xr:uid="{00000000-0005-0000-0000-000079070000}"/>
    <cellStyle name="Normal 3 77 11" xfId="1378" xr:uid="{00000000-0005-0000-0000-00007A070000}"/>
    <cellStyle name="Normal 3 77 12" xfId="1473" xr:uid="{00000000-0005-0000-0000-00007B070000}"/>
    <cellStyle name="Normal 3 77 13" xfId="1539" xr:uid="{00000000-0005-0000-0000-00007C070000}"/>
    <cellStyle name="Normal 3 77 14" xfId="1451" xr:uid="{00000000-0005-0000-0000-00007D070000}"/>
    <cellStyle name="Normal 3 77 2" xfId="490" xr:uid="{00000000-0005-0000-0000-00007E070000}"/>
    <cellStyle name="Normal 3 77 3" xfId="589" xr:uid="{00000000-0005-0000-0000-00007F070000}"/>
    <cellStyle name="Normal 3 77 4" xfId="689" xr:uid="{00000000-0005-0000-0000-000080070000}"/>
    <cellStyle name="Normal 3 77 5" xfId="789" xr:uid="{00000000-0005-0000-0000-000081070000}"/>
    <cellStyle name="Normal 3 77 6" xfId="888" xr:uid="{00000000-0005-0000-0000-000082070000}"/>
    <cellStyle name="Normal 3 77 7" xfId="986" xr:uid="{00000000-0005-0000-0000-000083070000}"/>
    <cellStyle name="Normal 3 77 8" xfId="1082" xr:uid="{00000000-0005-0000-0000-000084070000}"/>
    <cellStyle name="Normal 3 77 9" xfId="1176" xr:uid="{00000000-0005-0000-0000-000085070000}"/>
    <cellStyle name="Normal 3 78" xfId="206" xr:uid="{00000000-0005-0000-0000-000086070000}"/>
    <cellStyle name="Normal 3 78 10" xfId="1257" xr:uid="{00000000-0005-0000-0000-000087070000}"/>
    <cellStyle name="Normal 3 78 11" xfId="1336" xr:uid="{00000000-0005-0000-0000-000088070000}"/>
    <cellStyle name="Normal 3 78 12" xfId="1519" xr:uid="{00000000-0005-0000-0000-000089070000}"/>
    <cellStyle name="Normal 3 78 13" xfId="1457" xr:uid="{00000000-0005-0000-0000-00008A070000}"/>
    <cellStyle name="Normal 3 78 14" xfId="1619" xr:uid="{00000000-0005-0000-0000-00008B070000}"/>
    <cellStyle name="Normal 3 78 2" xfId="491" xr:uid="{00000000-0005-0000-0000-00008C070000}"/>
    <cellStyle name="Normal 3 78 3" xfId="590" xr:uid="{00000000-0005-0000-0000-00008D070000}"/>
    <cellStyle name="Normal 3 78 4" xfId="690" xr:uid="{00000000-0005-0000-0000-00008E070000}"/>
    <cellStyle name="Normal 3 78 5" xfId="790" xr:uid="{00000000-0005-0000-0000-00008F070000}"/>
    <cellStyle name="Normal 3 78 6" xfId="889" xr:uid="{00000000-0005-0000-0000-000090070000}"/>
    <cellStyle name="Normal 3 78 7" xfId="987" xr:uid="{00000000-0005-0000-0000-000091070000}"/>
    <cellStyle name="Normal 3 78 8" xfId="1083" xr:uid="{00000000-0005-0000-0000-000092070000}"/>
    <cellStyle name="Normal 3 78 9" xfId="1177" xr:uid="{00000000-0005-0000-0000-000093070000}"/>
    <cellStyle name="Normal 3 79" xfId="207" xr:uid="{00000000-0005-0000-0000-000094070000}"/>
    <cellStyle name="Normal 3 79 10" xfId="1258" xr:uid="{00000000-0005-0000-0000-000095070000}"/>
    <cellStyle name="Normal 3 79 11" xfId="1602" xr:uid="{00000000-0005-0000-0000-000096070000}"/>
    <cellStyle name="Normal 3 79 12" xfId="1323" xr:uid="{00000000-0005-0000-0000-000097070000}"/>
    <cellStyle name="Normal 3 79 13" xfId="1520" xr:uid="{00000000-0005-0000-0000-000098070000}"/>
    <cellStyle name="Normal 3 79 14" xfId="1374" xr:uid="{00000000-0005-0000-0000-000099070000}"/>
    <cellStyle name="Normal 3 79 2" xfId="492" xr:uid="{00000000-0005-0000-0000-00009A070000}"/>
    <cellStyle name="Normal 3 79 3" xfId="591" xr:uid="{00000000-0005-0000-0000-00009B070000}"/>
    <cellStyle name="Normal 3 79 4" xfId="691" xr:uid="{00000000-0005-0000-0000-00009C070000}"/>
    <cellStyle name="Normal 3 79 5" xfId="791" xr:uid="{00000000-0005-0000-0000-00009D070000}"/>
    <cellStyle name="Normal 3 79 6" xfId="890" xr:uid="{00000000-0005-0000-0000-00009E070000}"/>
    <cellStyle name="Normal 3 79 7" xfId="988" xr:uid="{00000000-0005-0000-0000-00009F070000}"/>
    <cellStyle name="Normal 3 79 8" xfId="1084" xr:uid="{00000000-0005-0000-0000-0000A0070000}"/>
    <cellStyle name="Normal 3 79 9" xfId="1178" xr:uid="{00000000-0005-0000-0000-0000A1070000}"/>
    <cellStyle name="Normal 3 8" xfId="208" xr:uid="{00000000-0005-0000-0000-0000A2070000}"/>
    <cellStyle name="Normal 3 8 10" xfId="1259" xr:uid="{00000000-0005-0000-0000-0000A3070000}"/>
    <cellStyle name="Normal 3 8 11" xfId="1577" xr:uid="{00000000-0005-0000-0000-0000A4070000}"/>
    <cellStyle name="Normal 3 8 12" xfId="1408" xr:uid="{00000000-0005-0000-0000-0000A5070000}"/>
    <cellStyle name="Normal 3 8 13" xfId="1310" xr:uid="{00000000-0005-0000-0000-0000A6070000}"/>
    <cellStyle name="Normal 3 8 14" xfId="1456" xr:uid="{00000000-0005-0000-0000-0000A7070000}"/>
    <cellStyle name="Normal 3 8 2" xfId="493" xr:uid="{00000000-0005-0000-0000-0000A8070000}"/>
    <cellStyle name="Normal 3 8 2 2" xfId="2510" xr:uid="{00000000-0005-0000-0000-0000A9070000}"/>
    <cellStyle name="Normal 3 8 3" xfId="592" xr:uid="{00000000-0005-0000-0000-0000AA070000}"/>
    <cellStyle name="Normal 3 8 4" xfId="692" xr:uid="{00000000-0005-0000-0000-0000AB070000}"/>
    <cellStyle name="Normal 3 8 5" xfId="792" xr:uid="{00000000-0005-0000-0000-0000AC070000}"/>
    <cellStyle name="Normal 3 8 6" xfId="891" xr:uid="{00000000-0005-0000-0000-0000AD070000}"/>
    <cellStyle name="Normal 3 8 7" xfId="989" xr:uid="{00000000-0005-0000-0000-0000AE070000}"/>
    <cellStyle name="Normal 3 8 8" xfId="1085" xr:uid="{00000000-0005-0000-0000-0000AF070000}"/>
    <cellStyle name="Normal 3 8 9" xfId="1179" xr:uid="{00000000-0005-0000-0000-0000B0070000}"/>
    <cellStyle name="Normal 3 80" xfId="209" xr:uid="{00000000-0005-0000-0000-0000B1070000}"/>
    <cellStyle name="Normal 3 80 10" xfId="1260" xr:uid="{00000000-0005-0000-0000-0000B2070000}"/>
    <cellStyle name="Normal 3 80 11" xfId="1543" xr:uid="{00000000-0005-0000-0000-0000B3070000}"/>
    <cellStyle name="Normal 3 80 12" xfId="1496" xr:uid="{00000000-0005-0000-0000-0000B4070000}"/>
    <cellStyle name="Normal 3 80 13" xfId="1646" xr:uid="{00000000-0005-0000-0000-0000B5070000}"/>
    <cellStyle name="Normal 3 80 14" xfId="1689" xr:uid="{00000000-0005-0000-0000-0000B6070000}"/>
    <cellStyle name="Normal 3 80 2" xfId="494" xr:uid="{00000000-0005-0000-0000-0000B7070000}"/>
    <cellStyle name="Normal 3 80 3" xfId="593" xr:uid="{00000000-0005-0000-0000-0000B8070000}"/>
    <cellStyle name="Normal 3 80 4" xfId="693" xr:uid="{00000000-0005-0000-0000-0000B9070000}"/>
    <cellStyle name="Normal 3 80 5" xfId="793" xr:uid="{00000000-0005-0000-0000-0000BA070000}"/>
    <cellStyle name="Normal 3 80 6" xfId="892" xr:uid="{00000000-0005-0000-0000-0000BB070000}"/>
    <cellStyle name="Normal 3 80 7" xfId="990" xr:uid="{00000000-0005-0000-0000-0000BC070000}"/>
    <cellStyle name="Normal 3 80 8" xfId="1086" xr:uid="{00000000-0005-0000-0000-0000BD070000}"/>
    <cellStyle name="Normal 3 80 9" xfId="1180" xr:uid="{00000000-0005-0000-0000-0000BE070000}"/>
    <cellStyle name="Normal 3 81" xfId="210" xr:uid="{00000000-0005-0000-0000-0000BF070000}"/>
    <cellStyle name="Normal 3 81 10" xfId="1261" xr:uid="{00000000-0005-0000-0000-0000C0070000}"/>
    <cellStyle name="Normal 3 81 11" xfId="1501" xr:uid="{00000000-0005-0000-0000-0000C1070000}"/>
    <cellStyle name="Normal 3 81 12" xfId="1650" xr:uid="{00000000-0005-0000-0000-0000C2070000}"/>
    <cellStyle name="Normal 3 81 13" xfId="1692" xr:uid="{00000000-0005-0000-0000-0000C3070000}"/>
    <cellStyle name="Normal 3 81 14" xfId="1722" xr:uid="{00000000-0005-0000-0000-0000C4070000}"/>
    <cellStyle name="Normal 3 81 2" xfId="495" xr:uid="{00000000-0005-0000-0000-0000C5070000}"/>
    <cellStyle name="Normal 3 81 3" xfId="594" xr:uid="{00000000-0005-0000-0000-0000C6070000}"/>
    <cellStyle name="Normal 3 81 4" xfId="694" xr:uid="{00000000-0005-0000-0000-0000C7070000}"/>
    <cellStyle name="Normal 3 81 5" xfId="794" xr:uid="{00000000-0005-0000-0000-0000C8070000}"/>
    <cellStyle name="Normal 3 81 6" xfId="893" xr:uid="{00000000-0005-0000-0000-0000C9070000}"/>
    <cellStyle name="Normal 3 81 7" xfId="991" xr:uid="{00000000-0005-0000-0000-0000CA070000}"/>
    <cellStyle name="Normal 3 81 8" xfId="1087" xr:uid="{00000000-0005-0000-0000-0000CB070000}"/>
    <cellStyle name="Normal 3 81 9" xfId="1181" xr:uid="{00000000-0005-0000-0000-0000CC070000}"/>
    <cellStyle name="Normal 3 82" xfId="211" xr:uid="{00000000-0005-0000-0000-0000CD070000}"/>
    <cellStyle name="Normal 3 82 10" xfId="1262" xr:uid="{00000000-0005-0000-0000-0000CE070000}"/>
    <cellStyle name="Normal 3 82 11" xfId="1462" xr:uid="{00000000-0005-0000-0000-0000CF070000}"/>
    <cellStyle name="Normal 3 82 12" xfId="1623" xr:uid="{00000000-0005-0000-0000-0000D0070000}"/>
    <cellStyle name="Normal 3 82 13" xfId="1668" xr:uid="{00000000-0005-0000-0000-0000D1070000}"/>
    <cellStyle name="Normal 3 82 14" xfId="1705" xr:uid="{00000000-0005-0000-0000-0000D2070000}"/>
    <cellStyle name="Normal 3 82 2" xfId="496" xr:uid="{00000000-0005-0000-0000-0000D3070000}"/>
    <cellStyle name="Normal 3 82 3" xfId="595" xr:uid="{00000000-0005-0000-0000-0000D4070000}"/>
    <cellStyle name="Normal 3 82 4" xfId="695" xr:uid="{00000000-0005-0000-0000-0000D5070000}"/>
    <cellStyle name="Normal 3 82 5" xfId="795" xr:uid="{00000000-0005-0000-0000-0000D6070000}"/>
    <cellStyle name="Normal 3 82 6" xfId="894" xr:uid="{00000000-0005-0000-0000-0000D7070000}"/>
    <cellStyle name="Normal 3 82 7" xfId="992" xr:uid="{00000000-0005-0000-0000-0000D8070000}"/>
    <cellStyle name="Normal 3 82 8" xfId="1088" xr:uid="{00000000-0005-0000-0000-0000D9070000}"/>
    <cellStyle name="Normal 3 82 9" xfId="1182" xr:uid="{00000000-0005-0000-0000-0000DA070000}"/>
    <cellStyle name="Normal 3 83" xfId="212" xr:uid="{00000000-0005-0000-0000-0000DB070000}"/>
    <cellStyle name="Normal 3 83 10" xfId="1263" xr:uid="{00000000-0005-0000-0000-0000DC070000}"/>
    <cellStyle name="Normal 3 83 11" xfId="1417" xr:uid="{00000000-0005-0000-0000-0000DD070000}"/>
    <cellStyle name="Normal 3 83 12" xfId="390" xr:uid="{00000000-0005-0000-0000-0000DE070000}"/>
    <cellStyle name="Normal 3 83 13" xfId="1347" xr:uid="{00000000-0005-0000-0000-0000DF070000}"/>
    <cellStyle name="Normal 3 83 14" xfId="1298" xr:uid="{00000000-0005-0000-0000-0000E0070000}"/>
    <cellStyle name="Normal 3 83 2" xfId="497" xr:uid="{00000000-0005-0000-0000-0000E1070000}"/>
    <cellStyle name="Normal 3 83 3" xfId="596" xr:uid="{00000000-0005-0000-0000-0000E2070000}"/>
    <cellStyle name="Normal 3 83 4" xfId="696" xr:uid="{00000000-0005-0000-0000-0000E3070000}"/>
    <cellStyle name="Normal 3 83 5" xfId="796" xr:uid="{00000000-0005-0000-0000-0000E4070000}"/>
    <cellStyle name="Normal 3 83 6" xfId="895" xr:uid="{00000000-0005-0000-0000-0000E5070000}"/>
    <cellStyle name="Normal 3 83 7" xfId="993" xr:uid="{00000000-0005-0000-0000-0000E6070000}"/>
    <cellStyle name="Normal 3 83 8" xfId="1089" xr:uid="{00000000-0005-0000-0000-0000E7070000}"/>
    <cellStyle name="Normal 3 83 9" xfId="1183" xr:uid="{00000000-0005-0000-0000-0000E8070000}"/>
    <cellStyle name="Normal 3 84" xfId="323" xr:uid="{00000000-0005-0000-0000-0000E9070000}"/>
    <cellStyle name="Normal 3 84 10" xfId="1279" xr:uid="{00000000-0005-0000-0000-0000EA070000}"/>
    <cellStyle name="Normal 3 84 11" xfId="1601" xr:uid="{00000000-0005-0000-0000-0000EB070000}"/>
    <cellStyle name="Normal 3 84 12" xfId="1531" xr:uid="{00000000-0005-0000-0000-0000EC070000}"/>
    <cellStyle name="Normal 3 84 13" xfId="1453" xr:uid="{00000000-0005-0000-0000-0000ED070000}"/>
    <cellStyle name="Normal 3 84 14" xfId="1618" xr:uid="{00000000-0005-0000-0000-0000EE070000}"/>
    <cellStyle name="Normal 3 84 2" xfId="530" xr:uid="{00000000-0005-0000-0000-0000EF070000}"/>
    <cellStyle name="Normal 3 84 3" xfId="629" xr:uid="{00000000-0005-0000-0000-0000F0070000}"/>
    <cellStyle name="Normal 3 84 4" xfId="729" xr:uid="{00000000-0005-0000-0000-0000F1070000}"/>
    <cellStyle name="Normal 3 84 5" xfId="828" xr:uid="{00000000-0005-0000-0000-0000F2070000}"/>
    <cellStyle name="Normal 3 84 6" xfId="926" xr:uid="{00000000-0005-0000-0000-0000F3070000}"/>
    <cellStyle name="Normal 3 84 7" xfId="1022" xr:uid="{00000000-0005-0000-0000-0000F4070000}"/>
    <cellStyle name="Normal 3 84 8" xfId="1116" xr:uid="{00000000-0005-0000-0000-0000F5070000}"/>
    <cellStyle name="Normal 3 84 9" xfId="1197" xr:uid="{00000000-0005-0000-0000-0000F6070000}"/>
    <cellStyle name="Normal 3 85" xfId="408" xr:uid="{00000000-0005-0000-0000-0000F7070000}"/>
    <cellStyle name="Normal 3 85 2" xfId="1837" xr:uid="{00000000-0005-0000-0000-0000F8070000}"/>
    <cellStyle name="Normal 3 86" xfId="364" xr:uid="{00000000-0005-0000-0000-0000F9070000}"/>
    <cellStyle name="Normal 3 87" xfId="405" xr:uid="{00000000-0005-0000-0000-0000FA070000}"/>
    <cellStyle name="Normal 3 88" xfId="367" xr:uid="{00000000-0005-0000-0000-0000FB070000}"/>
    <cellStyle name="Normal 3 89" xfId="402" xr:uid="{00000000-0005-0000-0000-0000FC070000}"/>
    <cellStyle name="Normal 3 9" xfId="213" xr:uid="{00000000-0005-0000-0000-0000FD070000}"/>
    <cellStyle name="Normal 3 9 10" xfId="1264" xr:uid="{00000000-0005-0000-0000-0000FE070000}"/>
    <cellStyle name="Normal 3 9 11" xfId="1377" xr:uid="{00000000-0005-0000-0000-0000FF070000}"/>
    <cellStyle name="Normal 3 9 12" xfId="1512" xr:uid="{00000000-0005-0000-0000-000000080000}"/>
    <cellStyle name="Normal 3 9 13" xfId="1573" xr:uid="{00000000-0005-0000-0000-000001080000}"/>
    <cellStyle name="Normal 3 9 14" xfId="1492" xr:uid="{00000000-0005-0000-0000-000002080000}"/>
    <cellStyle name="Normal 3 9 2" xfId="498" xr:uid="{00000000-0005-0000-0000-000003080000}"/>
    <cellStyle name="Normal 3 9 3" xfId="597" xr:uid="{00000000-0005-0000-0000-000004080000}"/>
    <cellStyle name="Normal 3 9 4" xfId="697" xr:uid="{00000000-0005-0000-0000-000005080000}"/>
    <cellStyle name="Normal 3 9 5" xfId="797" xr:uid="{00000000-0005-0000-0000-000006080000}"/>
    <cellStyle name="Normal 3 9 6" xfId="896" xr:uid="{00000000-0005-0000-0000-000007080000}"/>
    <cellStyle name="Normal 3 9 7" xfId="994" xr:uid="{00000000-0005-0000-0000-000008080000}"/>
    <cellStyle name="Normal 3 9 8" xfId="1090" xr:uid="{00000000-0005-0000-0000-000009080000}"/>
    <cellStyle name="Normal 3 9 9" xfId="1184" xr:uid="{00000000-0005-0000-0000-00000A080000}"/>
    <cellStyle name="Normal 3 90" xfId="370" xr:uid="{00000000-0005-0000-0000-00000B080000}"/>
    <cellStyle name="Normal 3 91" xfId="399" xr:uid="{00000000-0005-0000-0000-00000C080000}"/>
    <cellStyle name="Normal 3 92" xfId="374" xr:uid="{00000000-0005-0000-0000-00000D080000}"/>
    <cellStyle name="Normal 3 93" xfId="623" xr:uid="{00000000-0005-0000-0000-00000E080000}"/>
    <cellStyle name="Normal 3 94" xfId="1484" xr:uid="{00000000-0005-0000-0000-00000F080000}"/>
    <cellStyle name="Normal 3 95" xfId="1637" xr:uid="{00000000-0005-0000-0000-000010080000}"/>
    <cellStyle name="Normal 3 96" xfId="1681" xr:uid="{00000000-0005-0000-0000-000011080000}"/>
    <cellStyle name="Normal 3 97" xfId="1718" xr:uid="{00000000-0005-0000-0000-000012080000}"/>
    <cellStyle name="Normal 3_9.1 &amp; 9.2" xfId="2511" xr:uid="{00000000-0005-0000-0000-000013080000}"/>
    <cellStyle name="Normal 30" xfId="214" xr:uid="{00000000-0005-0000-0000-000014080000}"/>
    <cellStyle name="Normal 30 2" xfId="2127" xr:uid="{00000000-0005-0000-0000-000015080000}"/>
    <cellStyle name="Normal 30 3" xfId="2290" xr:uid="{00000000-0005-0000-0000-000016080000}"/>
    <cellStyle name="Normal 31" xfId="215" xr:uid="{00000000-0005-0000-0000-000017080000}"/>
    <cellStyle name="Normal 31 2" xfId="2128" xr:uid="{00000000-0005-0000-0000-000018080000}"/>
    <cellStyle name="Normal 31 3" xfId="2291" xr:uid="{00000000-0005-0000-0000-000019080000}"/>
    <cellStyle name="Normal 32" xfId="216" xr:uid="{00000000-0005-0000-0000-00001A080000}"/>
    <cellStyle name="Normal 32 2" xfId="1954" xr:uid="{00000000-0005-0000-0000-00001B080000}"/>
    <cellStyle name="Normal 32 3" xfId="2292" xr:uid="{00000000-0005-0000-0000-00001C080000}"/>
    <cellStyle name="Normal 33" xfId="217" xr:uid="{00000000-0005-0000-0000-00001D080000}"/>
    <cellStyle name="Normal 33 2" xfId="2129" xr:uid="{00000000-0005-0000-0000-00001E080000}"/>
    <cellStyle name="Normal 33 3" xfId="2293" xr:uid="{00000000-0005-0000-0000-00001F080000}"/>
    <cellStyle name="Normal 34" xfId="218" xr:uid="{00000000-0005-0000-0000-000020080000}"/>
    <cellStyle name="Normal 34 2" xfId="2130" xr:uid="{00000000-0005-0000-0000-000021080000}"/>
    <cellStyle name="Normal 34 3" xfId="2294" xr:uid="{00000000-0005-0000-0000-000022080000}"/>
    <cellStyle name="Normal 34 4" xfId="2512" xr:uid="{00000000-0005-0000-0000-000023080000}"/>
    <cellStyle name="Normal 35" xfId="219" xr:uid="{00000000-0005-0000-0000-000024080000}"/>
    <cellStyle name="Normal 35 2" xfId="2131" xr:uid="{00000000-0005-0000-0000-000025080000}"/>
    <cellStyle name="Normal 35 3" xfId="2295" xr:uid="{00000000-0005-0000-0000-000026080000}"/>
    <cellStyle name="Normal 36" xfId="220" xr:uid="{00000000-0005-0000-0000-000027080000}"/>
    <cellStyle name="Normal 36 2" xfId="2132" xr:uid="{00000000-0005-0000-0000-000028080000}"/>
    <cellStyle name="Normal 36 3" xfId="2296" xr:uid="{00000000-0005-0000-0000-000029080000}"/>
    <cellStyle name="Normal 37" xfId="221" xr:uid="{00000000-0005-0000-0000-00002A080000}"/>
    <cellStyle name="Normal 37 2" xfId="2133" xr:uid="{00000000-0005-0000-0000-00002B080000}"/>
    <cellStyle name="Normal 37 3" xfId="2297" xr:uid="{00000000-0005-0000-0000-00002C080000}"/>
    <cellStyle name="Normal 38" xfId="222" xr:uid="{00000000-0005-0000-0000-00002D080000}"/>
    <cellStyle name="Normal 38 2" xfId="2134" xr:uid="{00000000-0005-0000-0000-00002E080000}"/>
    <cellStyle name="Normal 38 3" xfId="2298" xr:uid="{00000000-0005-0000-0000-00002F080000}"/>
    <cellStyle name="Normal 39" xfId="223" xr:uid="{00000000-0005-0000-0000-000030080000}"/>
    <cellStyle name="Normal 39 2" xfId="2135" xr:uid="{00000000-0005-0000-0000-000031080000}"/>
    <cellStyle name="Normal 39 3" xfId="2299" xr:uid="{00000000-0005-0000-0000-000032080000}"/>
    <cellStyle name="Normal 39 4" xfId="2513" xr:uid="{00000000-0005-0000-0000-000033080000}"/>
    <cellStyle name="Normal 4" xfId="19" xr:uid="{00000000-0005-0000-0000-000034080000}"/>
    <cellStyle name="Normal 4 10" xfId="1188" xr:uid="{00000000-0005-0000-0000-000035080000}"/>
    <cellStyle name="Normal 4 10 2" xfId="1960" xr:uid="{00000000-0005-0000-0000-000036080000}"/>
    <cellStyle name="Normal 4 11" xfId="1267" xr:uid="{00000000-0005-0000-0000-000037080000}"/>
    <cellStyle name="Normal 4 11 2" xfId="2514" xr:uid="{00000000-0005-0000-0000-000038080000}"/>
    <cellStyle name="Normal 4 12" xfId="1576" xr:uid="{00000000-0005-0000-0000-000039080000}"/>
    <cellStyle name="Normal 4 12 2" xfId="2515" xr:uid="{00000000-0005-0000-0000-00003A080000}"/>
    <cellStyle name="Normal 4 13" xfId="1491" xr:uid="{00000000-0005-0000-0000-00003B080000}"/>
    <cellStyle name="Normal 4 13 2" xfId="2516" xr:uid="{00000000-0005-0000-0000-00003C080000}"/>
    <cellStyle name="Normal 4 14" xfId="1643" xr:uid="{00000000-0005-0000-0000-00003D080000}"/>
    <cellStyle name="Normal 4 14 2" xfId="2517" xr:uid="{00000000-0005-0000-0000-00003E080000}"/>
    <cellStyle name="Normal 4 15" xfId="1686" xr:uid="{00000000-0005-0000-0000-00003F080000}"/>
    <cellStyle name="Normal 4 15 2" xfId="2518" xr:uid="{00000000-0005-0000-0000-000040080000}"/>
    <cellStyle name="Normal 4 16" xfId="2519" xr:uid="{00000000-0005-0000-0000-000041080000}"/>
    <cellStyle name="Normal 4 17" xfId="2520" xr:uid="{00000000-0005-0000-0000-000042080000}"/>
    <cellStyle name="Normal 4 18" xfId="2521" xr:uid="{00000000-0005-0000-0000-000043080000}"/>
    <cellStyle name="Normal 4 19" xfId="2522" xr:uid="{00000000-0005-0000-0000-000044080000}"/>
    <cellStyle name="Normal 4 2" xfId="224" xr:uid="{00000000-0005-0000-0000-000045080000}"/>
    <cellStyle name="Normal 4 2 2" xfId="2136" xr:uid="{00000000-0005-0000-0000-000046080000}"/>
    <cellStyle name="Normal 4 2 3" xfId="2300" xr:uid="{00000000-0005-0000-0000-000047080000}"/>
    <cellStyle name="Normal 4 2 4" xfId="2364" xr:uid="{00000000-0005-0000-0000-000048080000}"/>
    <cellStyle name="Normal 4 20" xfId="2523" xr:uid="{00000000-0005-0000-0000-000049080000}"/>
    <cellStyle name="Normal 4 21" xfId="2524" xr:uid="{00000000-0005-0000-0000-00004A080000}"/>
    <cellStyle name="Normal 4 22" xfId="2525" xr:uid="{00000000-0005-0000-0000-00004B080000}"/>
    <cellStyle name="Normal 4 23" xfId="2526" xr:uid="{00000000-0005-0000-0000-00004C080000}"/>
    <cellStyle name="Normal 4 24" xfId="2527" xr:uid="{00000000-0005-0000-0000-00004D080000}"/>
    <cellStyle name="Normal 4 25" xfId="2528" xr:uid="{00000000-0005-0000-0000-00004E080000}"/>
    <cellStyle name="Normal 4 26" xfId="2529" xr:uid="{00000000-0005-0000-0000-00004F080000}"/>
    <cellStyle name="Normal 4 28" xfId="1963" xr:uid="{00000000-0005-0000-0000-000050080000}"/>
    <cellStyle name="Normal 4 3" xfId="509" xr:uid="{00000000-0005-0000-0000-000051080000}"/>
    <cellStyle name="Normal 4 3 2" xfId="2530" xr:uid="{00000000-0005-0000-0000-000052080000}"/>
    <cellStyle name="Normal 4 4" xfId="608" xr:uid="{00000000-0005-0000-0000-000053080000}"/>
    <cellStyle name="Normal 4 4 2" xfId="2531" xr:uid="{00000000-0005-0000-0000-000054080000}"/>
    <cellStyle name="Normal 4 5" xfId="708" xr:uid="{00000000-0005-0000-0000-000055080000}"/>
    <cellStyle name="Normal 4 5 2" xfId="2532" xr:uid="{00000000-0005-0000-0000-000056080000}"/>
    <cellStyle name="Normal 4 6" xfId="808" xr:uid="{00000000-0005-0000-0000-000057080000}"/>
    <cellStyle name="Normal 4 6 2" xfId="2533" xr:uid="{00000000-0005-0000-0000-000058080000}"/>
    <cellStyle name="Normal 4 7" xfId="907" xr:uid="{00000000-0005-0000-0000-000059080000}"/>
    <cellStyle name="Normal 4 7 2" xfId="2534" xr:uid="{00000000-0005-0000-0000-00005A080000}"/>
    <cellStyle name="Normal 4 8" xfId="1004" xr:uid="{00000000-0005-0000-0000-00005B080000}"/>
    <cellStyle name="Normal 4 8 2" xfId="2535" xr:uid="{00000000-0005-0000-0000-00005C080000}"/>
    <cellStyle name="Normal 4 9" xfId="1100" xr:uid="{00000000-0005-0000-0000-00005D080000}"/>
    <cellStyle name="Normal 4 9 2" xfId="2536" xr:uid="{00000000-0005-0000-0000-00005E080000}"/>
    <cellStyle name="Normal 4_50. Bishwo" xfId="2537" xr:uid="{00000000-0005-0000-0000-00005F080000}"/>
    <cellStyle name="Normal 40" xfId="225" xr:uid="{00000000-0005-0000-0000-000060080000}"/>
    <cellStyle name="Normal 40 2" xfId="2137" xr:uid="{00000000-0005-0000-0000-000061080000}"/>
    <cellStyle name="Normal 40 3" xfId="2301" xr:uid="{00000000-0005-0000-0000-000062080000}"/>
    <cellStyle name="Normal 40 4" xfId="2538" xr:uid="{00000000-0005-0000-0000-000063080000}"/>
    <cellStyle name="Normal 41" xfId="226" xr:uid="{00000000-0005-0000-0000-000064080000}"/>
    <cellStyle name="Normal 41 2" xfId="2138" xr:uid="{00000000-0005-0000-0000-000065080000}"/>
    <cellStyle name="Normal 41 3" xfId="2302" xr:uid="{00000000-0005-0000-0000-000066080000}"/>
    <cellStyle name="Normal 41 4" xfId="2539" xr:uid="{00000000-0005-0000-0000-000067080000}"/>
    <cellStyle name="Normal 42" xfId="227" xr:uid="{00000000-0005-0000-0000-000068080000}"/>
    <cellStyle name="Normal 42 2" xfId="2139" xr:uid="{00000000-0005-0000-0000-000069080000}"/>
    <cellStyle name="Normal 42 3" xfId="2303" xr:uid="{00000000-0005-0000-0000-00006A080000}"/>
    <cellStyle name="Normal 42 4" xfId="2540" xr:uid="{00000000-0005-0000-0000-00006B080000}"/>
    <cellStyle name="Normal 43" xfId="228" xr:uid="{00000000-0005-0000-0000-00006C080000}"/>
    <cellStyle name="Normal 43 2" xfId="2140" xr:uid="{00000000-0005-0000-0000-00006D080000}"/>
    <cellStyle name="Normal 43 3" xfId="2304" xr:uid="{00000000-0005-0000-0000-00006E080000}"/>
    <cellStyle name="Normal 43 4" xfId="2541" xr:uid="{00000000-0005-0000-0000-00006F080000}"/>
    <cellStyle name="Normal 44" xfId="229" xr:uid="{00000000-0005-0000-0000-000070080000}"/>
    <cellStyle name="Normal 44 2" xfId="2141" xr:uid="{00000000-0005-0000-0000-000071080000}"/>
    <cellStyle name="Normal 44 3" xfId="2305" xr:uid="{00000000-0005-0000-0000-000072080000}"/>
    <cellStyle name="Normal 45" xfId="230" xr:uid="{00000000-0005-0000-0000-000073080000}"/>
    <cellStyle name="Normal 45 2" xfId="2142" xr:uid="{00000000-0005-0000-0000-000074080000}"/>
    <cellStyle name="Normal 45 3" xfId="2306" xr:uid="{00000000-0005-0000-0000-000075080000}"/>
    <cellStyle name="Normal 46" xfId="231" xr:uid="{00000000-0005-0000-0000-000076080000}"/>
    <cellStyle name="Normal 46 2" xfId="2143" xr:uid="{00000000-0005-0000-0000-000077080000}"/>
    <cellStyle name="Normal 46 3" xfId="2307" xr:uid="{00000000-0005-0000-0000-000078080000}"/>
    <cellStyle name="Normal 47" xfId="232" xr:uid="{00000000-0005-0000-0000-000079080000}"/>
    <cellStyle name="Normal 47 10" xfId="1194" xr:uid="{00000000-0005-0000-0000-00007A080000}"/>
    <cellStyle name="Normal 47 11" xfId="1276" xr:uid="{00000000-0005-0000-0000-00007B080000}"/>
    <cellStyle name="Normal 47 12" xfId="1460" xr:uid="{00000000-0005-0000-0000-00007C080000}"/>
    <cellStyle name="Normal 47 13" xfId="1622" xr:uid="{00000000-0005-0000-0000-00007D080000}"/>
    <cellStyle name="Normal 47 14" xfId="1667" xr:uid="{00000000-0005-0000-0000-00007E080000}"/>
    <cellStyle name="Normal 47 15" xfId="2544" xr:uid="{00000000-0005-0000-0000-00007F080000}"/>
    <cellStyle name="Normal 47 2" xfId="328" xr:uid="{00000000-0005-0000-0000-000080080000}"/>
    <cellStyle name="Normal 47 3" xfId="525" xr:uid="{00000000-0005-0000-0000-000081080000}"/>
    <cellStyle name="Normal 47 4" xfId="624" xr:uid="{00000000-0005-0000-0000-000082080000}"/>
    <cellStyle name="Normal 47 5" xfId="724" xr:uid="{00000000-0005-0000-0000-000083080000}"/>
    <cellStyle name="Normal 47 6" xfId="824" xr:uid="{00000000-0005-0000-0000-000084080000}"/>
    <cellStyle name="Normal 47 7" xfId="922" xr:uid="{00000000-0005-0000-0000-000085080000}"/>
    <cellStyle name="Normal 47 8" xfId="1019" xr:uid="{00000000-0005-0000-0000-000086080000}"/>
    <cellStyle name="Normal 47 9" xfId="1112" xr:uid="{00000000-0005-0000-0000-000087080000}"/>
    <cellStyle name="Normal 48" xfId="23" xr:uid="{00000000-0005-0000-0000-000088080000}"/>
    <cellStyle name="Normal 48 10" xfId="1280" xr:uid="{00000000-0005-0000-0000-000089080000}"/>
    <cellStyle name="Normal 48 11" xfId="1575" xr:uid="{00000000-0005-0000-0000-00008A080000}"/>
    <cellStyle name="Normal 48 12" xfId="1598" xr:uid="{00000000-0005-0000-0000-00008B080000}"/>
    <cellStyle name="Normal 48 13" xfId="1442" xr:uid="{00000000-0005-0000-0000-00008C080000}"/>
    <cellStyle name="Normal 48 14" xfId="1187" xr:uid="{00000000-0005-0000-0000-00008D080000}"/>
    <cellStyle name="Normal 48 2" xfId="9" xr:uid="{00000000-0005-0000-0000-00008E080000}"/>
    <cellStyle name="Normal 48 2 2" xfId="531" xr:uid="{00000000-0005-0000-0000-00008F080000}"/>
    <cellStyle name="Normal 48 3" xfId="26" xr:uid="{00000000-0005-0000-0000-000090080000}"/>
    <cellStyle name="Normal 48 3 2" xfId="251" xr:uid="{00000000-0005-0000-0000-000091080000}"/>
    <cellStyle name="Normal 48 3 2 2" xfId="1754" xr:uid="{00000000-0005-0000-0000-000092080000}"/>
    <cellStyle name="Normal 48 3 3" xfId="630" xr:uid="{00000000-0005-0000-0000-000093080000}"/>
    <cellStyle name="Normal 48 3 3 2" xfId="1984" xr:uid="{00000000-0005-0000-0000-000094080000}"/>
    <cellStyle name="Normal 48 4" xfId="730" xr:uid="{00000000-0005-0000-0000-000095080000}"/>
    <cellStyle name="Normal 48 5" xfId="829" xr:uid="{00000000-0005-0000-0000-000096080000}"/>
    <cellStyle name="Normal 48 6" xfId="927" xr:uid="{00000000-0005-0000-0000-000097080000}"/>
    <cellStyle name="Normal 48 7" xfId="1023" xr:uid="{00000000-0005-0000-0000-000098080000}"/>
    <cellStyle name="Normal 48 8" xfId="1117" xr:uid="{00000000-0005-0000-0000-000099080000}"/>
    <cellStyle name="Normal 48 9" xfId="1198" xr:uid="{00000000-0005-0000-0000-00009A080000}"/>
    <cellStyle name="Normal 49" xfId="250" xr:uid="{00000000-0005-0000-0000-00009B080000}"/>
    <cellStyle name="Normal 49 10" xfId="1281" xr:uid="{00000000-0005-0000-0000-00009C080000}"/>
    <cellStyle name="Normal 49 11" xfId="1542" xr:uid="{00000000-0005-0000-0000-00009D080000}"/>
    <cellStyle name="Normal 49 12" xfId="1368" xr:uid="{00000000-0005-0000-0000-00009E080000}"/>
    <cellStyle name="Normal 49 13" xfId="1474" xr:uid="{00000000-0005-0000-0000-00009F080000}"/>
    <cellStyle name="Normal 49 14" xfId="1412" xr:uid="{00000000-0005-0000-0000-0000A0080000}"/>
    <cellStyle name="Normal 49 15" xfId="2542" xr:uid="{00000000-0005-0000-0000-0000A1080000}"/>
    <cellStyle name="Normal 49 2" xfId="532" xr:uid="{00000000-0005-0000-0000-0000A2080000}"/>
    <cellStyle name="Normal 49 2 2" xfId="2144" xr:uid="{00000000-0005-0000-0000-0000A3080000}"/>
    <cellStyle name="Normal 49 2 2 2" xfId="2145" xr:uid="{00000000-0005-0000-0000-0000A4080000}"/>
    <cellStyle name="Normal 49 2 2 3" xfId="2146" xr:uid="{00000000-0005-0000-0000-0000A5080000}"/>
    <cellStyle name="Normal 49 2 2 4" xfId="2309" xr:uid="{00000000-0005-0000-0000-0000A6080000}"/>
    <cellStyle name="Normal 49 2 3" xfId="2147" xr:uid="{00000000-0005-0000-0000-0000A7080000}"/>
    <cellStyle name="Normal 49 2 4" xfId="2148" xr:uid="{00000000-0005-0000-0000-0000A8080000}"/>
    <cellStyle name="Normal 49 2 5" xfId="2308" xr:uid="{00000000-0005-0000-0000-0000A9080000}"/>
    <cellStyle name="Normal 49 2 6" xfId="2335" xr:uid="{00000000-0005-0000-0000-0000AA080000}"/>
    <cellStyle name="Normal 49 3" xfId="631" xr:uid="{00000000-0005-0000-0000-0000AB080000}"/>
    <cellStyle name="Normal 49 3 2" xfId="2149" xr:uid="{00000000-0005-0000-0000-0000AC080000}"/>
    <cellStyle name="Normal 49 3 2 2" xfId="2150" xr:uid="{00000000-0005-0000-0000-0000AD080000}"/>
    <cellStyle name="Normal 49 3 2 3" xfId="2151" xr:uid="{00000000-0005-0000-0000-0000AE080000}"/>
    <cellStyle name="Normal 49 3 2 4" xfId="2311" xr:uid="{00000000-0005-0000-0000-0000AF080000}"/>
    <cellStyle name="Normal 49 3 3" xfId="2152" xr:uid="{00000000-0005-0000-0000-0000B0080000}"/>
    <cellStyle name="Normal 49 3 4" xfId="2153" xr:uid="{00000000-0005-0000-0000-0000B1080000}"/>
    <cellStyle name="Normal 49 3 5" xfId="2310" xr:uid="{00000000-0005-0000-0000-0000B2080000}"/>
    <cellStyle name="Normal 49 4" xfId="731" xr:uid="{00000000-0005-0000-0000-0000B3080000}"/>
    <cellStyle name="Normal 49 4 2" xfId="2154" xr:uid="{00000000-0005-0000-0000-0000B4080000}"/>
    <cellStyle name="Normal 49 4 3" xfId="2155" xr:uid="{00000000-0005-0000-0000-0000B5080000}"/>
    <cellStyle name="Normal 49 4 4" xfId="2312" xr:uid="{00000000-0005-0000-0000-0000B6080000}"/>
    <cellStyle name="Normal 49 5" xfId="830" xr:uid="{00000000-0005-0000-0000-0000B7080000}"/>
    <cellStyle name="Normal 49 6" xfId="928" xr:uid="{00000000-0005-0000-0000-0000B8080000}"/>
    <cellStyle name="Normal 49 7" xfId="1024" xr:uid="{00000000-0005-0000-0000-0000B9080000}"/>
    <cellStyle name="Normal 49 8" xfId="1118" xr:uid="{00000000-0005-0000-0000-0000BA080000}"/>
    <cellStyle name="Normal 49 9" xfId="1199" xr:uid="{00000000-0005-0000-0000-0000BB080000}"/>
    <cellStyle name="Normal 5" xfId="17" xr:uid="{00000000-0005-0000-0000-0000BC080000}"/>
    <cellStyle name="Normal 5 16" xfId="1964" xr:uid="{00000000-0005-0000-0000-0000BD080000}"/>
    <cellStyle name="Normal 5 2" xfId="2156" xr:uid="{00000000-0005-0000-0000-0000BE080000}"/>
    <cellStyle name="Normal 5 3" xfId="2313" xr:uid="{00000000-0005-0000-0000-0000BF080000}"/>
    <cellStyle name="Normal 50" xfId="249" xr:uid="{00000000-0005-0000-0000-0000C0080000}"/>
    <cellStyle name="Normal 50 10" xfId="1282" xr:uid="{00000000-0005-0000-0000-0000C1080000}"/>
    <cellStyle name="Normal 50 11" xfId="1499" xr:uid="{00000000-0005-0000-0000-0000C2080000}"/>
    <cellStyle name="Normal 50 12" xfId="1649" xr:uid="{00000000-0005-0000-0000-0000C3080000}"/>
    <cellStyle name="Normal 50 13" xfId="1691" xr:uid="{00000000-0005-0000-0000-0000C4080000}"/>
    <cellStyle name="Normal 50 14" xfId="1721" xr:uid="{00000000-0005-0000-0000-0000C5080000}"/>
    <cellStyle name="Normal 50 15" xfId="2157" xr:uid="{00000000-0005-0000-0000-0000C6080000}"/>
    <cellStyle name="Normal 50 2" xfId="277" xr:uid="{00000000-0005-0000-0000-0000C7080000}"/>
    <cellStyle name="Normal 50 2 2" xfId="2158" xr:uid="{00000000-0005-0000-0000-0000C8080000}"/>
    <cellStyle name="Normal 50 2 3" xfId="2159" xr:uid="{00000000-0005-0000-0000-0000C9080000}"/>
    <cellStyle name="Normal 50 2 4" xfId="2314" xr:uid="{00000000-0005-0000-0000-0000CA080000}"/>
    <cellStyle name="Normal 50 3" xfId="632" xr:uid="{00000000-0005-0000-0000-0000CB080000}"/>
    <cellStyle name="Normal 50 3 2" xfId="2160" xr:uid="{00000000-0005-0000-0000-0000CC080000}"/>
    <cellStyle name="Normal 50 3 3" xfId="2161" xr:uid="{00000000-0005-0000-0000-0000CD080000}"/>
    <cellStyle name="Normal 50 3 4" xfId="2315" xr:uid="{00000000-0005-0000-0000-0000CE080000}"/>
    <cellStyle name="Normal 50 4" xfId="732" xr:uid="{00000000-0005-0000-0000-0000CF080000}"/>
    <cellStyle name="Normal 50 4 2" xfId="2162" xr:uid="{00000000-0005-0000-0000-0000D0080000}"/>
    <cellStyle name="Normal 50 5" xfId="831" xr:uid="{00000000-0005-0000-0000-0000D1080000}"/>
    <cellStyle name="Normal 50 6" xfId="929" xr:uid="{00000000-0005-0000-0000-0000D2080000}"/>
    <cellStyle name="Normal 50 7" xfId="1025" xr:uid="{00000000-0005-0000-0000-0000D3080000}"/>
    <cellStyle name="Normal 50 8" xfId="1119" xr:uid="{00000000-0005-0000-0000-0000D4080000}"/>
    <cellStyle name="Normal 50 9" xfId="1200" xr:uid="{00000000-0005-0000-0000-0000D5080000}"/>
    <cellStyle name="Normal 51" xfId="8" xr:uid="{00000000-0005-0000-0000-0000D6080000}"/>
    <cellStyle name="Normal 51 10" xfId="1283" xr:uid="{00000000-0005-0000-0000-0000D7080000}"/>
    <cellStyle name="Normal 51 11" xfId="1459" xr:uid="{00000000-0005-0000-0000-0000D8080000}"/>
    <cellStyle name="Normal 51 12" xfId="1621" xr:uid="{00000000-0005-0000-0000-0000D9080000}"/>
    <cellStyle name="Normal 51 13" xfId="1666" xr:uid="{00000000-0005-0000-0000-0000DA080000}"/>
    <cellStyle name="Normal 51 14" xfId="1704" xr:uid="{00000000-0005-0000-0000-0000DB080000}"/>
    <cellStyle name="Normal 51 2" xfId="533" xr:uid="{00000000-0005-0000-0000-0000DC080000}"/>
    <cellStyle name="Normal 51 3" xfId="633" xr:uid="{00000000-0005-0000-0000-0000DD080000}"/>
    <cellStyle name="Normal 51 4" xfId="733" xr:uid="{00000000-0005-0000-0000-0000DE080000}"/>
    <cellStyle name="Normal 51 5" xfId="832" xr:uid="{00000000-0005-0000-0000-0000DF080000}"/>
    <cellStyle name="Normal 51 6" xfId="930" xr:uid="{00000000-0005-0000-0000-0000E0080000}"/>
    <cellStyle name="Normal 51 7" xfId="1026" xr:uid="{00000000-0005-0000-0000-0000E1080000}"/>
    <cellStyle name="Normal 51 8" xfId="1120" xr:uid="{00000000-0005-0000-0000-0000E2080000}"/>
    <cellStyle name="Normal 51 9" xfId="1201" xr:uid="{00000000-0005-0000-0000-0000E3080000}"/>
    <cellStyle name="Normal 52" xfId="279" xr:uid="{00000000-0005-0000-0000-0000E4080000}"/>
    <cellStyle name="Normal 52 10" xfId="1284" xr:uid="{00000000-0005-0000-0000-0000E5080000}"/>
    <cellStyle name="Normal 52 11" xfId="1414" xr:uid="{00000000-0005-0000-0000-0000E6080000}"/>
    <cellStyle name="Normal 52 12" xfId="392" xr:uid="{00000000-0005-0000-0000-0000E7080000}"/>
    <cellStyle name="Normal 52 13" xfId="1265" xr:uid="{00000000-0005-0000-0000-0000E8080000}"/>
    <cellStyle name="Normal 52 14" xfId="1661" xr:uid="{00000000-0005-0000-0000-0000E9080000}"/>
    <cellStyle name="Normal 52 15" xfId="324" xr:uid="{00000000-0005-0000-0000-0000EA080000}"/>
    <cellStyle name="Normal 52 16" xfId="2543" xr:uid="{00000000-0005-0000-0000-0000EB080000}"/>
    <cellStyle name="Normal 52 2" xfId="534" xr:uid="{00000000-0005-0000-0000-0000EC080000}"/>
    <cellStyle name="Normal 52 3" xfId="634" xr:uid="{00000000-0005-0000-0000-0000ED080000}"/>
    <cellStyle name="Normal 52 4" xfId="734" xr:uid="{00000000-0005-0000-0000-0000EE080000}"/>
    <cellStyle name="Normal 52 5" xfId="833" xr:uid="{00000000-0005-0000-0000-0000EF080000}"/>
    <cellStyle name="Normal 52 6" xfId="931" xr:uid="{00000000-0005-0000-0000-0000F0080000}"/>
    <cellStyle name="Normal 52 7" xfId="1027" xr:uid="{00000000-0005-0000-0000-0000F1080000}"/>
    <cellStyle name="Normal 52 8" xfId="1121" xr:uid="{00000000-0005-0000-0000-0000F2080000}"/>
    <cellStyle name="Normal 52 9" xfId="1202" xr:uid="{00000000-0005-0000-0000-0000F3080000}"/>
    <cellStyle name="Normal 53" xfId="1" xr:uid="{00000000-0005-0000-0000-0000F4080000}"/>
    <cellStyle name="Normal 53 2" xfId="1285" xr:uid="{00000000-0005-0000-0000-0000F5080000}"/>
    <cellStyle name="Normal 53 2 2" xfId="1291" xr:uid="{00000000-0005-0000-0000-0000F6080000}"/>
    <cellStyle name="Normal 53 2 3" xfId="1458" xr:uid="{00000000-0005-0000-0000-0000F7080000}"/>
    <cellStyle name="Normal 53 2 4" xfId="1620" xr:uid="{00000000-0005-0000-0000-0000F8080000}"/>
    <cellStyle name="Normal 53 2 5" xfId="1665" xr:uid="{00000000-0005-0000-0000-0000F9080000}"/>
    <cellStyle name="Normal 53 2 6" xfId="1703" xr:uid="{00000000-0005-0000-0000-0000FA080000}"/>
    <cellStyle name="Normal 53 3" xfId="1613" xr:uid="{00000000-0005-0000-0000-0000FB080000}"/>
    <cellStyle name="Normal 53 3 2" xfId="2316" xr:uid="{00000000-0005-0000-0000-0000FC080000}"/>
    <cellStyle name="Normal 53 4" xfId="1614" xr:uid="{00000000-0005-0000-0000-0000FD080000}"/>
    <cellStyle name="Normal 53 5" xfId="1375" xr:uid="{00000000-0005-0000-0000-0000FE080000}"/>
    <cellStyle name="Normal 53 6" xfId="1390" xr:uid="{00000000-0005-0000-0000-0000FF080000}"/>
    <cellStyle name="Normal 53 7" xfId="1304" xr:uid="{00000000-0005-0000-0000-000000090000}"/>
    <cellStyle name="Normal 53 8" xfId="1494" xr:uid="{00000000-0005-0000-0000-000001090000}"/>
    <cellStyle name="Normal 53 9" xfId="325" xr:uid="{00000000-0005-0000-0000-000002090000}"/>
    <cellStyle name="Normal 54" xfId="253" xr:uid="{00000000-0005-0000-0000-000003090000}"/>
    <cellStyle name="Normal 54 2" xfId="1352" xr:uid="{00000000-0005-0000-0000-000004090000}"/>
    <cellStyle name="Normal 54 2 2" xfId="1977" xr:uid="{00000000-0005-0000-0000-000005090000}"/>
    <cellStyle name="Normal 54 3" xfId="1535" xr:uid="{00000000-0005-0000-0000-000006090000}"/>
    <cellStyle name="Normal 54 3 2" xfId="2334" xr:uid="{00000000-0005-0000-0000-000007090000}"/>
    <cellStyle name="Normal 54 4" xfId="1329" xr:uid="{00000000-0005-0000-0000-000008090000}"/>
    <cellStyle name="Normal 54 5" xfId="1350" xr:uid="{00000000-0005-0000-0000-000009090000}"/>
    <cellStyle name="Normal 54 6" xfId="1556" xr:uid="{00000000-0005-0000-0000-00000A090000}"/>
    <cellStyle name="Normal 54 7" xfId="529" xr:uid="{00000000-0005-0000-0000-00000B090000}"/>
    <cellStyle name="Normal 54 8" xfId="1755" xr:uid="{00000000-0005-0000-0000-00000C090000}"/>
    <cellStyle name="Normal 54 9" xfId="2368" xr:uid="{00000000-0005-0000-0000-00000D090000}"/>
    <cellStyle name="Normal 55" xfId="268" xr:uid="{00000000-0005-0000-0000-00000E090000}"/>
    <cellStyle name="Normal 55 2" xfId="1398" xr:uid="{00000000-0005-0000-0000-00000F090000}"/>
    <cellStyle name="Normal 55 3" xfId="1444" xr:uid="{00000000-0005-0000-0000-000010090000}"/>
    <cellStyle name="Normal 55 4" xfId="1189" xr:uid="{00000000-0005-0000-0000-000011090000}"/>
    <cellStyle name="Normal 55 5" xfId="1528" xr:uid="{00000000-0005-0000-0000-000012090000}"/>
    <cellStyle name="Normal 55 6" xfId="1663" xr:uid="{00000000-0005-0000-0000-000013090000}"/>
    <cellStyle name="Normal 55 7" xfId="628" xr:uid="{00000000-0005-0000-0000-000014090000}"/>
    <cellStyle name="Normal 55 8" xfId="1792" xr:uid="{00000000-0005-0000-0000-000015090000}"/>
    <cellStyle name="Normal 55 9" xfId="2383" xr:uid="{00000000-0005-0000-0000-000016090000}"/>
    <cellStyle name="Normal 56" xfId="254" xr:uid="{00000000-0005-0000-0000-000017090000}"/>
    <cellStyle name="Normal 56 2" xfId="1437" xr:uid="{00000000-0005-0000-0000-000018090000}"/>
    <cellStyle name="Normal 56 3" xfId="1295" xr:uid="{00000000-0005-0000-0000-000019090000}"/>
    <cellStyle name="Normal 56 4" xfId="1440" xr:uid="{00000000-0005-0000-0000-00001A090000}"/>
    <cellStyle name="Normal 56 5" xfId="1185" xr:uid="{00000000-0005-0000-0000-00001B090000}"/>
    <cellStyle name="Normal 56 6" xfId="1400" xr:uid="{00000000-0005-0000-0000-00001C090000}"/>
    <cellStyle name="Normal 56 7" xfId="728" xr:uid="{00000000-0005-0000-0000-00001D090000}"/>
    <cellStyle name="Normal 56 8" xfId="1758" xr:uid="{00000000-0005-0000-0000-00001E090000}"/>
    <cellStyle name="Normal 56 9" xfId="2369" xr:uid="{00000000-0005-0000-0000-00001F090000}"/>
    <cellStyle name="Normal 57" xfId="264" xr:uid="{00000000-0005-0000-0000-000020090000}"/>
    <cellStyle name="Normal 57 2" xfId="1483" xr:uid="{00000000-0005-0000-0000-000021090000}"/>
    <cellStyle name="Normal 57 3" xfId="1555" xr:uid="{00000000-0005-0000-0000-000022090000}"/>
    <cellStyle name="Normal 57 4" xfId="1327" xr:uid="{00000000-0005-0000-0000-000023090000}"/>
    <cellStyle name="Normal 57 5" xfId="1296" xr:uid="{00000000-0005-0000-0000-000024090000}"/>
    <cellStyle name="Normal 57 6" xfId="1405" xr:uid="{00000000-0005-0000-0000-000025090000}"/>
    <cellStyle name="Normal 57 7" xfId="827" xr:uid="{00000000-0005-0000-0000-000026090000}"/>
    <cellStyle name="Normal 57 8" xfId="1782" xr:uid="{00000000-0005-0000-0000-000027090000}"/>
    <cellStyle name="Normal 57 9" xfId="2379" xr:uid="{00000000-0005-0000-0000-000028090000}"/>
    <cellStyle name="Normal 58" xfId="267" xr:uid="{00000000-0005-0000-0000-000029090000}"/>
    <cellStyle name="Normal 58 2" xfId="1524" xr:uid="{00000000-0005-0000-0000-00002A090000}"/>
    <cellStyle name="Normal 58 3" xfId="1307" xr:uid="{00000000-0005-0000-0000-00002B090000}"/>
    <cellStyle name="Normal 58 4" xfId="1333" xr:uid="{00000000-0005-0000-0000-00002C090000}"/>
    <cellStyle name="Normal 58 5" xfId="1480" xr:uid="{00000000-0005-0000-0000-00002D090000}"/>
    <cellStyle name="Normal 58 6" xfId="1600" xr:uid="{00000000-0005-0000-0000-00002E090000}"/>
    <cellStyle name="Normal 58 7" xfId="925" xr:uid="{00000000-0005-0000-0000-00002F090000}"/>
    <cellStyle name="Normal 58 8" xfId="1765" xr:uid="{00000000-0005-0000-0000-000030090000}"/>
    <cellStyle name="Normal 58 9" xfId="2382" xr:uid="{00000000-0005-0000-0000-000031090000}"/>
    <cellStyle name="Normal 59" xfId="269" xr:uid="{00000000-0005-0000-0000-000032090000}"/>
    <cellStyle name="Normal 59 2" xfId="1561" xr:uid="{00000000-0005-0000-0000-000033090000}"/>
    <cellStyle name="Normal 59 3" xfId="376" xr:uid="{00000000-0005-0000-0000-000034090000}"/>
    <cellStyle name="Normal 59 4" xfId="1486" xr:uid="{00000000-0005-0000-0000-000035090000}"/>
    <cellStyle name="Normal 59 5" xfId="1638" xr:uid="{00000000-0005-0000-0000-000036090000}"/>
    <cellStyle name="Normal 59 6" xfId="1682" xr:uid="{00000000-0005-0000-0000-000037090000}"/>
    <cellStyle name="Normal 59 7" xfId="1828" xr:uid="{00000000-0005-0000-0000-000038090000}"/>
    <cellStyle name="Normal 6" xfId="20" xr:uid="{00000000-0005-0000-0000-000039090000}"/>
    <cellStyle name="Normal 6 2" xfId="233" xr:uid="{00000000-0005-0000-0000-00003A090000}"/>
    <cellStyle name="Normal 6 2 2" xfId="2365" xr:uid="{00000000-0005-0000-0000-00003B090000}"/>
    <cellStyle name="Normal 6 3" xfId="1990" xr:uid="{00000000-0005-0000-0000-00003C090000}"/>
    <cellStyle name="Normal 6 3 2" xfId="2317" xr:uid="{00000000-0005-0000-0000-00003D090000}"/>
    <cellStyle name="Normal 6 3 3" xfId="2545" xr:uid="{00000000-0005-0000-0000-00003E090000}"/>
    <cellStyle name="Normal 60" xfId="271" xr:uid="{00000000-0005-0000-0000-00003F090000}"/>
    <cellStyle name="Normal 60 2" xfId="1590" xr:uid="{00000000-0005-0000-0000-000040090000}"/>
    <cellStyle name="Normal 60 3" xfId="1636" xr:uid="{00000000-0005-0000-0000-000041090000}"/>
    <cellStyle name="Normal 60 4" xfId="1680" xr:uid="{00000000-0005-0000-0000-000042090000}"/>
    <cellStyle name="Normal 60 5" xfId="1717" xr:uid="{00000000-0005-0000-0000-000043090000}"/>
    <cellStyle name="Normal 60 6" xfId="1734" xr:uid="{00000000-0005-0000-0000-000044090000}"/>
    <cellStyle name="Normal 60 7" xfId="1784" xr:uid="{00000000-0005-0000-0000-000045090000}"/>
    <cellStyle name="Normal 61" xfId="255" xr:uid="{00000000-0005-0000-0000-000046090000}"/>
    <cellStyle name="Normal 61 2" xfId="1290" xr:uid="{00000000-0005-0000-0000-000047090000}"/>
    <cellStyle name="Normal 61 3" xfId="1498" xr:uid="{00000000-0005-0000-0000-000048090000}"/>
    <cellStyle name="Normal 61 4" xfId="1648" xr:uid="{00000000-0005-0000-0000-000049090000}"/>
    <cellStyle name="Normal 61 5" xfId="1690" xr:uid="{00000000-0005-0000-0000-00004A090000}"/>
    <cellStyle name="Normal 61 6" xfId="1720" xr:uid="{00000000-0005-0000-0000-00004B090000}"/>
    <cellStyle name="Normal 61 7" xfId="1196" xr:uid="{00000000-0005-0000-0000-00004C090000}"/>
    <cellStyle name="Normal 61 8" xfId="2370" xr:uid="{00000000-0005-0000-0000-00004D090000}"/>
    <cellStyle name="Normal 62" xfId="263" xr:uid="{00000000-0005-0000-0000-00004E090000}"/>
    <cellStyle name="Normal 62 2" xfId="1287" xr:uid="{00000000-0005-0000-0000-00004F090000}"/>
    <cellStyle name="Normal 62 3" xfId="2336" xr:uid="{00000000-0005-0000-0000-000050090000}"/>
    <cellStyle name="Normal 62 4" xfId="2378" xr:uid="{00000000-0005-0000-0000-000051090000}"/>
    <cellStyle name="Normal 63" xfId="257" xr:uid="{00000000-0005-0000-0000-000052090000}"/>
    <cellStyle name="Normal 63 2" xfId="1278" xr:uid="{00000000-0005-0000-0000-000053090000}"/>
    <cellStyle name="Normal 63 3" xfId="1770" xr:uid="{00000000-0005-0000-0000-000054090000}"/>
    <cellStyle name="Normal 63 4" xfId="2341" xr:uid="{00000000-0005-0000-0000-000055090000}"/>
    <cellStyle name="Normal 63 5" xfId="2372" xr:uid="{00000000-0005-0000-0000-000056090000}"/>
    <cellStyle name="Normal 64" xfId="262" xr:uid="{00000000-0005-0000-0000-000057090000}"/>
    <cellStyle name="Normal 64 2" xfId="1335" xr:uid="{00000000-0005-0000-0000-000058090000}"/>
    <cellStyle name="Normal 64 3" xfId="1831" xr:uid="{00000000-0005-0000-0000-000059090000}"/>
    <cellStyle name="Normal 64 4" xfId="2340" xr:uid="{00000000-0005-0000-0000-00005A090000}"/>
    <cellStyle name="Normal 64 5" xfId="2377" xr:uid="{00000000-0005-0000-0000-00005B090000}"/>
    <cellStyle name="Normal 65" xfId="258" xr:uid="{00000000-0005-0000-0000-00005C090000}"/>
    <cellStyle name="Normal 65 2" xfId="1396" xr:uid="{00000000-0005-0000-0000-00005D090000}"/>
    <cellStyle name="Normal 65 2 2" xfId="2566" xr:uid="{00000000-0005-0000-0000-00005E090000}"/>
    <cellStyle name="Normal 65 2 3" xfId="2565" xr:uid="{00000000-0005-0000-0000-00005F090000}"/>
    <cellStyle name="Normal 65 3" xfId="1787" xr:uid="{00000000-0005-0000-0000-000060090000}"/>
    <cellStyle name="Normal 65 4" xfId="2345" xr:uid="{00000000-0005-0000-0000-000061090000}"/>
    <cellStyle name="Normal 65 4 2" xfId="2567" xr:uid="{00000000-0005-0000-0000-000062090000}"/>
    <cellStyle name="Normal 65 5" xfId="2373" xr:uid="{00000000-0005-0000-0000-000063090000}"/>
    <cellStyle name="Normal 65 5 2" xfId="2568" xr:uid="{00000000-0005-0000-0000-000064090000}"/>
    <cellStyle name="Normal 65 6" xfId="2569" xr:uid="{00000000-0005-0000-0000-000065090000}"/>
    <cellStyle name="Normal 66" xfId="260" xr:uid="{00000000-0005-0000-0000-000066090000}"/>
    <cellStyle name="Normal 66 2" xfId="1737" xr:uid="{00000000-0005-0000-0000-000067090000}"/>
    <cellStyle name="Normal 66 3" xfId="1790" xr:uid="{00000000-0005-0000-0000-000068090000}"/>
    <cellStyle name="Normal 66 4" xfId="2355" xr:uid="{00000000-0005-0000-0000-000069090000}"/>
    <cellStyle name="Normal 66 5" xfId="2375" xr:uid="{00000000-0005-0000-0000-00006A090000}"/>
    <cellStyle name="Normal 67" xfId="259" xr:uid="{00000000-0005-0000-0000-00006B090000}"/>
    <cellStyle name="Normal 67 2" xfId="1738" xr:uid="{00000000-0005-0000-0000-00006C090000}"/>
    <cellStyle name="Normal 67 3" xfId="1760" xr:uid="{00000000-0005-0000-0000-00006D090000}"/>
    <cellStyle name="Normal 67 4" xfId="2374" xr:uid="{00000000-0005-0000-0000-00006E090000}"/>
    <cellStyle name="Normal 67 5" xfId="2546" xr:uid="{00000000-0005-0000-0000-00006F090000}"/>
    <cellStyle name="Normal 68" xfId="283" xr:uid="{00000000-0005-0000-0000-000070090000}"/>
    <cellStyle name="Normal 68 2" xfId="1739" xr:uid="{00000000-0005-0000-0000-000071090000}"/>
    <cellStyle name="Normal 68 2 2" xfId="1956" xr:uid="{00000000-0005-0000-0000-000072090000}"/>
    <cellStyle name="Normal 68 3" xfId="1780" xr:uid="{00000000-0005-0000-0000-000073090000}"/>
    <cellStyle name="Normal 68 4" xfId="2385" xr:uid="{00000000-0005-0000-0000-000074090000}"/>
    <cellStyle name="Normal 69" xfId="261" xr:uid="{00000000-0005-0000-0000-000075090000}"/>
    <cellStyle name="Normal 69 2" xfId="12" xr:uid="{00000000-0005-0000-0000-000076090000}"/>
    <cellStyle name="Normal 69 3" xfId="1962" xr:uid="{00000000-0005-0000-0000-000077090000}"/>
    <cellStyle name="Normal 69 4" xfId="1767" xr:uid="{00000000-0005-0000-0000-000078090000}"/>
    <cellStyle name="Normal 69 5" xfId="2376" xr:uid="{00000000-0005-0000-0000-000079090000}"/>
    <cellStyle name="Normal 7" xfId="234" xr:uid="{00000000-0005-0000-0000-00007A090000}"/>
    <cellStyle name="Normal 7 10" xfId="1967" xr:uid="{00000000-0005-0000-0000-00007B090000}"/>
    <cellStyle name="Normal 7 2" xfId="275" xr:uid="{00000000-0005-0000-0000-00007C090000}"/>
    <cellStyle name="Normal 7 3" xfId="2318" xr:uid="{00000000-0005-0000-0000-00007D090000}"/>
    <cellStyle name="Normal 70" xfId="282" xr:uid="{00000000-0005-0000-0000-00007E090000}"/>
    <cellStyle name="Normal 70 2" xfId="1980" xr:uid="{00000000-0005-0000-0000-00007F090000}"/>
    <cellStyle name="Normal 70 3" xfId="1969" xr:uid="{00000000-0005-0000-0000-000080090000}"/>
    <cellStyle name="Normal 70 4" xfId="1827" xr:uid="{00000000-0005-0000-0000-000081090000}"/>
    <cellStyle name="Normal 70 5" xfId="2349" xr:uid="{00000000-0005-0000-0000-000082090000}"/>
    <cellStyle name="Normal 70 6" xfId="2384" xr:uid="{00000000-0005-0000-0000-000083090000}"/>
    <cellStyle name="Normal 71" xfId="256" xr:uid="{00000000-0005-0000-0000-000084090000}"/>
    <cellStyle name="Normal 71 2" xfId="1979" xr:uid="{00000000-0005-0000-0000-000085090000}"/>
    <cellStyle name="Normal 71 3" xfId="1968" xr:uid="{00000000-0005-0000-0000-000086090000}"/>
    <cellStyle name="Normal 71 4" xfId="1783" xr:uid="{00000000-0005-0000-0000-000087090000}"/>
    <cellStyle name="Normal 71 5" xfId="2346" xr:uid="{00000000-0005-0000-0000-000088090000}"/>
    <cellStyle name="Normal 71 6" xfId="2371" xr:uid="{00000000-0005-0000-0000-000089090000}"/>
    <cellStyle name="Normal 72" xfId="265" xr:uid="{00000000-0005-0000-0000-00008A090000}"/>
    <cellStyle name="Normal 72 2" xfId="1764" xr:uid="{00000000-0005-0000-0000-00008B090000}"/>
    <cellStyle name="Normal 72 3" xfId="2350" xr:uid="{00000000-0005-0000-0000-00008C090000}"/>
    <cellStyle name="Normal 72 4" xfId="2380" xr:uid="{00000000-0005-0000-0000-00008D090000}"/>
    <cellStyle name="Normal 73" xfId="266" xr:uid="{00000000-0005-0000-0000-00008E090000}"/>
    <cellStyle name="Normal 73 2" xfId="1777" xr:uid="{00000000-0005-0000-0000-00008F090000}"/>
    <cellStyle name="Normal 73 3" xfId="2347" xr:uid="{00000000-0005-0000-0000-000090090000}"/>
    <cellStyle name="Normal 73 4" xfId="2381" xr:uid="{00000000-0005-0000-0000-000091090000}"/>
    <cellStyle name="Normal 74" xfId="321" xr:uid="{00000000-0005-0000-0000-000092090000}"/>
    <cellStyle name="Normal 74 2" xfId="1771" xr:uid="{00000000-0005-0000-0000-000093090000}"/>
    <cellStyle name="Normal 74 3" xfId="2351" xr:uid="{00000000-0005-0000-0000-000094090000}"/>
    <cellStyle name="Normal 75" xfId="322" xr:uid="{00000000-0005-0000-0000-000095090000}"/>
    <cellStyle name="Normal 75 2" xfId="1832" xr:uid="{00000000-0005-0000-0000-000096090000}"/>
    <cellStyle name="Normal 75 3" xfId="2339" xr:uid="{00000000-0005-0000-0000-000097090000}"/>
    <cellStyle name="Normal 76" xfId="1788" xr:uid="{00000000-0005-0000-0000-000098090000}"/>
    <cellStyle name="Normal 76 2" xfId="2344" xr:uid="{00000000-0005-0000-0000-000099090000}"/>
    <cellStyle name="Normal 77" xfId="1789" xr:uid="{00000000-0005-0000-0000-00009A090000}"/>
    <cellStyle name="Normal 77 2" xfId="2337" xr:uid="{00000000-0005-0000-0000-00009B090000}"/>
    <cellStyle name="Normal 78" xfId="1761" xr:uid="{00000000-0005-0000-0000-00009C090000}"/>
    <cellStyle name="Normal 78 2" xfId="2342" xr:uid="{00000000-0005-0000-0000-00009D090000}"/>
    <cellStyle name="Normal 79" xfId="1779" xr:uid="{00000000-0005-0000-0000-00009E090000}"/>
    <cellStyle name="Normal 79 2" xfId="2348" xr:uid="{00000000-0005-0000-0000-00009F090000}"/>
    <cellStyle name="Normal 8" xfId="235" xr:uid="{00000000-0005-0000-0000-0000A0090000}"/>
    <cellStyle name="Normal 8 2" xfId="2163" xr:uid="{00000000-0005-0000-0000-0000A1090000}"/>
    <cellStyle name="Normal 8 2 2" xfId="2548" xr:uid="{00000000-0005-0000-0000-0000A2090000}"/>
    <cellStyle name="Normal 8 3" xfId="2319" xr:uid="{00000000-0005-0000-0000-0000A3090000}"/>
    <cellStyle name="Normal 8 4" xfId="2547" xr:uid="{00000000-0005-0000-0000-0000A4090000}"/>
    <cellStyle name="Normal 80" xfId="1768" xr:uid="{00000000-0005-0000-0000-0000A5090000}"/>
    <cellStyle name="Normal 80 2" xfId="2352" xr:uid="{00000000-0005-0000-0000-0000A6090000}"/>
    <cellStyle name="Normal 81" xfId="1830" xr:uid="{00000000-0005-0000-0000-0000A7090000}"/>
    <cellStyle name="Normal 81 2" xfId="2338" xr:uid="{00000000-0005-0000-0000-0000A8090000}"/>
    <cellStyle name="Normal 82" xfId="1786" xr:uid="{00000000-0005-0000-0000-0000A9090000}"/>
    <cellStyle name="Normal 82 2" xfId="2343" xr:uid="{00000000-0005-0000-0000-0000AA090000}"/>
    <cellStyle name="Normal 83" xfId="1762" xr:uid="{00000000-0005-0000-0000-0000AB090000}"/>
    <cellStyle name="Normal 83 2" xfId="2353" xr:uid="{00000000-0005-0000-0000-0000AC090000}"/>
    <cellStyle name="Normal 84" xfId="1778" xr:uid="{00000000-0005-0000-0000-0000AD090000}"/>
    <cellStyle name="Normal 84 2" xfId="2354" xr:uid="{00000000-0005-0000-0000-0000AE090000}"/>
    <cellStyle name="Normal 85" xfId="1769" xr:uid="{00000000-0005-0000-0000-0000AF090000}"/>
    <cellStyle name="Normal 85 2" xfId="2356" xr:uid="{00000000-0005-0000-0000-0000B0090000}"/>
    <cellStyle name="Normal 86" xfId="1776" xr:uid="{00000000-0005-0000-0000-0000B1090000}"/>
    <cellStyle name="Normal 86 2" xfId="2357" xr:uid="{00000000-0005-0000-0000-0000B2090000}"/>
    <cellStyle name="Normal 87" xfId="1772" xr:uid="{00000000-0005-0000-0000-0000B3090000}"/>
    <cellStyle name="Normal 87 2" xfId="2358" xr:uid="{00000000-0005-0000-0000-0000B4090000}"/>
    <cellStyle name="Normal 88" xfId="1775" xr:uid="{00000000-0005-0000-0000-0000B5090000}"/>
    <cellStyle name="Normal 88 2" xfId="2359" xr:uid="{00000000-0005-0000-0000-0000B6090000}"/>
    <cellStyle name="Normal 89" xfId="1756" xr:uid="{00000000-0005-0000-0000-0000B7090000}"/>
    <cellStyle name="Normal 89 2" xfId="2360" xr:uid="{00000000-0005-0000-0000-0000B8090000}"/>
    <cellStyle name="Normal 9" xfId="236" xr:uid="{00000000-0005-0000-0000-0000B9090000}"/>
    <cellStyle name="Normal 9 2" xfId="2164" xr:uid="{00000000-0005-0000-0000-0000BA090000}"/>
    <cellStyle name="Normal 9 3" xfId="2320" xr:uid="{00000000-0005-0000-0000-0000BB090000}"/>
    <cellStyle name="Normal 9 4" xfId="2549" xr:uid="{00000000-0005-0000-0000-0000BC090000}"/>
    <cellStyle name="Normal 90" xfId="1774" xr:uid="{00000000-0005-0000-0000-0000BD090000}"/>
    <cellStyle name="Normal 90 2" xfId="2361" xr:uid="{00000000-0005-0000-0000-0000BE090000}"/>
    <cellStyle name="Normal 91" xfId="1773" xr:uid="{00000000-0005-0000-0000-0000BF090000}"/>
    <cellStyle name="Normal 91 2" xfId="2362" xr:uid="{00000000-0005-0000-0000-0000C0090000}"/>
    <cellStyle name="Normal 92" xfId="1791" xr:uid="{00000000-0005-0000-0000-0000C1090000}"/>
    <cellStyle name="Normal 92 2" xfId="2363" xr:uid="{00000000-0005-0000-0000-0000C2090000}"/>
    <cellStyle name="Normal 93" xfId="1759" xr:uid="{00000000-0005-0000-0000-0000C3090000}"/>
    <cellStyle name="Normal 94" xfId="1781" xr:uid="{00000000-0005-0000-0000-0000C4090000}"/>
    <cellStyle name="Normal 95" xfId="1766" xr:uid="{00000000-0005-0000-0000-0000C5090000}"/>
    <cellStyle name="Normal 96" xfId="1829" xr:uid="{00000000-0005-0000-0000-0000C6090000}"/>
    <cellStyle name="Normal 97" xfId="1785" xr:uid="{00000000-0005-0000-0000-0000C7090000}"/>
    <cellStyle name="Normal 98" xfId="1763" xr:uid="{00000000-0005-0000-0000-0000C8090000}"/>
    <cellStyle name="Normal 99" xfId="1757" xr:uid="{00000000-0005-0000-0000-0000C9090000}"/>
    <cellStyle name="Normal_Direction of Trade_BartamanFormat 2063-64 2" xfId="286" xr:uid="{00000000-0005-0000-0000-0000CA090000}"/>
    <cellStyle name="Note" xfId="300" builtinId="10" customBuiltin="1"/>
    <cellStyle name="Output" xfId="295" builtinId="21" customBuiltin="1"/>
    <cellStyle name="Percent" xfId="285" builtinId="5"/>
    <cellStyle name="Percent 2" xfId="18" xr:uid="{00000000-0005-0000-0000-0000CE090000}"/>
    <cellStyle name="Percent 2 2" xfId="237" xr:uid="{00000000-0005-0000-0000-0000CF090000}"/>
    <cellStyle name="Percent 2 2 2" xfId="2165" xr:uid="{00000000-0005-0000-0000-0000D0090000}"/>
    <cellStyle name="Percent 2 2 2 2" xfId="2553" xr:uid="{00000000-0005-0000-0000-0000D1090000}"/>
    <cellStyle name="Percent 2 2 2 3" xfId="2552" xr:uid="{00000000-0005-0000-0000-0000D2090000}"/>
    <cellStyle name="Percent 2 2 3" xfId="2321" xr:uid="{00000000-0005-0000-0000-0000D3090000}"/>
    <cellStyle name="Percent 2 2 3 2" xfId="2554" xr:uid="{00000000-0005-0000-0000-0000D4090000}"/>
    <cellStyle name="Percent 2 2 4" xfId="2551" xr:uid="{00000000-0005-0000-0000-0000D5090000}"/>
    <cellStyle name="Percent 2 3" xfId="1750" xr:uid="{00000000-0005-0000-0000-0000D6090000}"/>
    <cellStyle name="Percent 2 3 2" xfId="1823" xr:uid="{00000000-0005-0000-0000-0000D7090000}"/>
    <cellStyle name="Percent 2 3 2 2" xfId="2556" xr:uid="{00000000-0005-0000-0000-0000D8090000}"/>
    <cellStyle name="Percent 2 3 3" xfId="2555" xr:uid="{00000000-0005-0000-0000-0000D9090000}"/>
    <cellStyle name="Percent 2 4" xfId="1824" xr:uid="{00000000-0005-0000-0000-0000DA090000}"/>
    <cellStyle name="Percent 2 4 2" xfId="2558" xr:uid="{00000000-0005-0000-0000-0000DB090000}"/>
    <cellStyle name="Percent 2 4 3" xfId="2557" xr:uid="{00000000-0005-0000-0000-0000DC090000}"/>
    <cellStyle name="Percent 2 5" xfId="1825" xr:uid="{00000000-0005-0000-0000-0000DD090000}"/>
    <cellStyle name="Percent 2 5 2" xfId="2559" xr:uid="{00000000-0005-0000-0000-0000DE090000}"/>
    <cellStyle name="Percent 2 6" xfId="1826" xr:uid="{00000000-0005-0000-0000-0000DF090000}"/>
    <cellStyle name="Percent 2 7" xfId="2550" xr:uid="{00000000-0005-0000-0000-0000E0090000}"/>
    <cellStyle name="Percent 3" xfId="238" xr:uid="{00000000-0005-0000-0000-0000E1090000}"/>
    <cellStyle name="Percent 3 10" xfId="239" xr:uid="{00000000-0005-0000-0000-0000E2090000}"/>
    <cellStyle name="Percent 3 10 2" xfId="2166" xr:uid="{00000000-0005-0000-0000-0000E3090000}"/>
    <cellStyle name="Percent 3 10 3" xfId="2323" xr:uid="{00000000-0005-0000-0000-0000E4090000}"/>
    <cellStyle name="Percent 3 11" xfId="240" xr:uid="{00000000-0005-0000-0000-0000E5090000}"/>
    <cellStyle name="Percent 3 11 2" xfId="2167" xr:uid="{00000000-0005-0000-0000-0000E6090000}"/>
    <cellStyle name="Percent 3 11 3" xfId="2324" xr:uid="{00000000-0005-0000-0000-0000E7090000}"/>
    <cellStyle name="Percent 3 12" xfId="1751" xr:uid="{00000000-0005-0000-0000-0000E8090000}"/>
    <cellStyle name="Percent 3 13" xfId="2322" xr:uid="{00000000-0005-0000-0000-0000E9090000}"/>
    <cellStyle name="Percent 3 14" xfId="2560" xr:uid="{00000000-0005-0000-0000-0000EA090000}"/>
    <cellStyle name="Percent 3 2" xfId="241" xr:uid="{00000000-0005-0000-0000-0000EB090000}"/>
    <cellStyle name="Percent 3 2 2" xfId="2168" xr:uid="{00000000-0005-0000-0000-0000EC090000}"/>
    <cellStyle name="Percent 3 2 3" xfId="2325" xr:uid="{00000000-0005-0000-0000-0000ED090000}"/>
    <cellStyle name="Percent 3 2 4" xfId="2561" xr:uid="{00000000-0005-0000-0000-0000EE090000}"/>
    <cellStyle name="Percent 3 3" xfId="242" xr:uid="{00000000-0005-0000-0000-0000EF090000}"/>
    <cellStyle name="Percent 3 3 2" xfId="2169" xr:uid="{00000000-0005-0000-0000-0000F0090000}"/>
    <cellStyle name="Percent 3 3 3" xfId="2326" xr:uid="{00000000-0005-0000-0000-0000F1090000}"/>
    <cellStyle name="Percent 3 4" xfId="243" xr:uid="{00000000-0005-0000-0000-0000F2090000}"/>
    <cellStyle name="Percent 3 4 2" xfId="1970" xr:uid="{00000000-0005-0000-0000-0000F3090000}"/>
    <cellStyle name="Percent 3 4 2 2" xfId="2170" xr:uid="{00000000-0005-0000-0000-0000F4090000}"/>
    <cellStyle name="Percent 3 4 3" xfId="2327" xr:uid="{00000000-0005-0000-0000-0000F5090000}"/>
    <cellStyle name="Percent 3 5" xfId="244" xr:uid="{00000000-0005-0000-0000-0000F6090000}"/>
    <cellStyle name="Percent 3 5 2" xfId="2171" xr:uid="{00000000-0005-0000-0000-0000F7090000}"/>
    <cellStyle name="Percent 3 5 3" xfId="2328" xr:uid="{00000000-0005-0000-0000-0000F8090000}"/>
    <cellStyle name="Percent 3 6" xfId="245" xr:uid="{00000000-0005-0000-0000-0000F9090000}"/>
    <cellStyle name="Percent 3 6 2" xfId="2172" xr:uid="{00000000-0005-0000-0000-0000FA090000}"/>
    <cellStyle name="Percent 3 6 3" xfId="2329" xr:uid="{00000000-0005-0000-0000-0000FB090000}"/>
    <cellStyle name="Percent 3 7" xfId="246" xr:uid="{00000000-0005-0000-0000-0000FC090000}"/>
    <cellStyle name="Percent 3 7 2" xfId="2173" xr:uid="{00000000-0005-0000-0000-0000FD090000}"/>
    <cellStyle name="Percent 3 7 3" xfId="2330" xr:uid="{00000000-0005-0000-0000-0000FE090000}"/>
    <cellStyle name="Percent 3 8" xfId="247" xr:uid="{00000000-0005-0000-0000-0000FF090000}"/>
    <cellStyle name="Percent 3 8 2" xfId="2174" xr:uid="{00000000-0005-0000-0000-0000000A0000}"/>
    <cellStyle name="Percent 3 8 3" xfId="2331" xr:uid="{00000000-0005-0000-0000-0000010A0000}"/>
    <cellStyle name="Percent 3 9" xfId="248" xr:uid="{00000000-0005-0000-0000-0000020A0000}"/>
    <cellStyle name="Percent 3 9 2" xfId="2175" xr:uid="{00000000-0005-0000-0000-0000030A0000}"/>
    <cellStyle name="Percent 3 9 3" xfId="2332" xr:uid="{00000000-0005-0000-0000-0000040A0000}"/>
    <cellStyle name="Percent 4" xfId="2562" xr:uid="{00000000-0005-0000-0000-0000050A0000}"/>
    <cellStyle name="Percent 67 2" xfId="2563" xr:uid="{00000000-0005-0000-0000-0000060A0000}"/>
    <cellStyle name="SHEET" xfId="2564" xr:uid="{00000000-0005-0000-0000-0000070A0000}"/>
    <cellStyle name="Title" xfId="287" builtinId="15" customBuiltin="1"/>
    <cellStyle name="Total" xfId="302" builtinId="25" customBuiltin="1"/>
    <cellStyle name="Warning Text" xfId="29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29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26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36.bin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35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printerSettings" Target="../printerSettings/printerSettings34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28" Type="http://schemas.openxmlformats.org/officeDocument/2006/relationships/printerSettings" Target="../printerSettings/printerSettings37.bin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Relationship Id="rId27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4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4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45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46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printerSettings" Target="../printerSettings/printerSettings4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50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5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6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5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26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13.bin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12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printerSettings" Target="../printerSettings/printerSettings11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28" Type="http://schemas.openxmlformats.org/officeDocument/2006/relationships/printerSettings" Target="../printerSettings/printerSettings14.bin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Relationship Id="rId27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26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21.bin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20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printerSettings" Target="../printerSettings/printerSettings19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28" Type="http://schemas.openxmlformats.org/officeDocument/2006/relationships/printerSettings" Target="../printerSettings/printerSettings22.bin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Relationship Id="rId27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2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36"/>
  <sheetViews>
    <sheetView view="pageBreakPreview" zoomScale="96" zoomScaleNormal="100" zoomScaleSheetLayoutView="96" workbookViewId="0">
      <selection activeCell="B10" sqref="B10"/>
    </sheetView>
  </sheetViews>
  <sheetFormatPr defaultRowHeight="15"/>
  <cols>
    <col min="2" max="2" width="6.140625" bestFit="1" customWidth="1"/>
    <col min="3" max="3" width="57.7109375" bestFit="1" customWidth="1"/>
    <col min="4" max="4" width="10.5703125" bestFit="1" customWidth="1"/>
  </cols>
  <sheetData>
    <row r="2" spans="2:4" ht="18">
      <c r="B2" s="515" t="s">
        <v>127</v>
      </c>
      <c r="C2" s="515"/>
      <c r="D2" s="515"/>
    </row>
    <row r="3" spans="2:4" ht="15.75">
      <c r="B3" s="48" t="s">
        <v>128</v>
      </c>
      <c r="C3" s="48" t="s">
        <v>79</v>
      </c>
      <c r="D3" s="48" t="s">
        <v>129</v>
      </c>
    </row>
    <row r="4" spans="2:4" ht="18">
      <c r="B4" s="49">
        <v>1</v>
      </c>
      <c r="C4" s="53" t="s">
        <v>0</v>
      </c>
      <c r="D4" s="49" t="s">
        <v>135</v>
      </c>
    </row>
    <row r="5" spans="2:4" ht="18">
      <c r="B5" s="49">
        <v>2</v>
      </c>
      <c r="C5" s="52" t="s">
        <v>159</v>
      </c>
      <c r="D5" s="49" t="s">
        <v>134</v>
      </c>
    </row>
    <row r="6" spans="2:4" ht="18">
      <c r="B6" s="49">
        <v>3</v>
      </c>
      <c r="C6" s="52" t="s">
        <v>36</v>
      </c>
      <c r="D6" s="49" t="s">
        <v>136</v>
      </c>
    </row>
    <row r="7" spans="2:4" ht="18">
      <c r="B7" s="49">
        <v>4</v>
      </c>
      <c r="C7" s="52" t="s">
        <v>138</v>
      </c>
      <c r="D7" s="49" t="s">
        <v>137</v>
      </c>
    </row>
    <row r="8" spans="2:4" ht="18">
      <c r="B8" s="49">
        <v>5</v>
      </c>
      <c r="C8" s="52" t="s">
        <v>207</v>
      </c>
      <c r="D8" s="49" t="s">
        <v>141</v>
      </c>
    </row>
    <row r="9" spans="2:4" ht="18">
      <c r="B9" s="49">
        <v>6</v>
      </c>
      <c r="C9" s="52" t="s">
        <v>208</v>
      </c>
      <c r="D9" s="49" t="s">
        <v>142</v>
      </c>
    </row>
    <row r="10" spans="2:4" ht="18">
      <c r="B10" s="49">
        <v>7</v>
      </c>
      <c r="C10" s="52" t="s">
        <v>189</v>
      </c>
      <c r="D10" s="49" t="s">
        <v>143</v>
      </c>
    </row>
    <row r="11" spans="2:4" ht="18">
      <c r="B11" s="49">
        <v>8</v>
      </c>
      <c r="C11" s="52" t="s">
        <v>209</v>
      </c>
      <c r="D11" s="49" t="s">
        <v>144</v>
      </c>
    </row>
    <row r="12" spans="2:4" ht="18">
      <c r="B12" s="49">
        <v>7</v>
      </c>
      <c r="C12" s="52" t="s">
        <v>126</v>
      </c>
      <c r="D12" s="49" t="s">
        <v>145</v>
      </c>
    </row>
    <row r="13" spans="2:4" ht="18">
      <c r="B13" s="49">
        <v>8</v>
      </c>
      <c r="C13" s="52" t="s">
        <v>160</v>
      </c>
      <c r="D13" s="49" t="s">
        <v>146</v>
      </c>
    </row>
    <row r="14" spans="2:4" ht="18">
      <c r="B14" s="49">
        <v>9</v>
      </c>
      <c r="C14" s="52" t="s">
        <v>147</v>
      </c>
      <c r="D14" s="49" t="s">
        <v>149</v>
      </c>
    </row>
    <row r="15" spans="2:4" ht="18">
      <c r="B15" s="49">
        <v>10</v>
      </c>
      <c r="C15" s="52" t="s">
        <v>148</v>
      </c>
      <c r="D15" s="49" t="s">
        <v>150</v>
      </c>
    </row>
    <row r="16" spans="2:4" ht="18">
      <c r="B16" s="49">
        <v>11</v>
      </c>
      <c r="C16" s="52" t="s">
        <v>131</v>
      </c>
      <c r="D16" s="49" t="s">
        <v>151</v>
      </c>
    </row>
    <row r="17" spans="2:4" ht="18">
      <c r="B17" s="49">
        <v>12</v>
      </c>
      <c r="C17" s="52" t="s">
        <v>133</v>
      </c>
      <c r="D17" s="49" t="s">
        <v>152</v>
      </c>
    </row>
    <row r="18" spans="2:4" ht="18">
      <c r="B18" s="49">
        <v>13</v>
      </c>
      <c r="C18" s="52" t="s">
        <v>99</v>
      </c>
      <c r="D18" s="49" t="s">
        <v>153</v>
      </c>
    </row>
    <row r="19" spans="2:4" ht="18">
      <c r="B19" s="49">
        <v>14</v>
      </c>
      <c r="C19" s="52" t="s">
        <v>161</v>
      </c>
      <c r="D19" s="49" t="s">
        <v>154</v>
      </c>
    </row>
    <row r="20" spans="2:4" ht="18">
      <c r="B20" s="49">
        <v>15</v>
      </c>
      <c r="C20" s="52" t="s">
        <v>155</v>
      </c>
      <c r="D20" s="49" t="s">
        <v>210</v>
      </c>
    </row>
    <row r="21" spans="2:4" ht="18">
      <c r="B21" s="49">
        <v>16</v>
      </c>
      <c r="C21" s="52" t="s">
        <v>156</v>
      </c>
      <c r="D21" s="49" t="s">
        <v>211</v>
      </c>
    </row>
    <row r="22" spans="2:4" ht="18">
      <c r="B22" s="49">
        <v>17</v>
      </c>
      <c r="C22" s="52" t="s">
        <v>100</v>
      </c>
      <c r="D22" s="49">
        <v>10</v>
      </c>
    </row>
    <row r="23" spans="2:4" ht="18">
      <c r="B23" s="49">
        <v>18</v>
      </c>
      <c r="C23" s="52" t="s">
        <v>104</v>
      </c>
      <c r="D23" s="49" t="s">
        <v>212</v>
      </c>
    </row>
    <row r="24" spans="2:4" ht="18">
      <c r="B24" s="49">
        <v>19</v>
      </c>
      <c r="C24" s="52" t="s">
        <v>139</v>
      </c>
      <c r="D24" s="49" t="s">
        <v>213</v>
      </c>
    </row>
    <row r="25" spans="2:4" ht="18">
      <c r="B25" s="49">
        <v>20</v>
      </c>
      <c r="C25" s="52" t="s">
        <v>132</v>
      </c>
      <c r="D25" s="49">
        <v>12</v>
      </c>
    </row>
    <row r="26" spans="2:4" ht="18">
      <c r="B26" s="49">
        <v>21</v>
      </c>
      <c r="C26" s="52" t="s">
        <v>105</v>
      </c>
      <c r="D26" s="49">
        <v>13</v>
      </c>
    </row>
    <row r="27" spans="2:4" ht="18">
      <c r="B27" s="49">
        <v>22</v>
      </c>
      <c r="C27" s="52" t="s">
        <v>107</v>
      </c>
      <c r="D27" s="49" t="s">
        <v>214</v>
      </c>
    </row>
    <row r="28" spans="2:4" ht="18">
      <c r="B28" s="49">
        <v>23</v>
      </c>
      <c r="C28" s="52" t="s">
        <v>140</v>
      </c>
      <c r="D28" s="49" t="s">
        <v>215</v>
      </c>
    </row>
    <row r="29" spans="2:4" ht="18">
      <c r="B29" s="49">
        <v>24</v>
      </c>
      <c r="C29" s="52" t="s">
        <v>157</v>
      </c>
      <c r="D29" s="50" t="s">
        <v>511</v>
      </c>
    </row>
    <row r="30" spans="2:4" ht="18">
      <c r="B30" s="49">
        <v>25</v>
      </c>
      <c r="C30" s="52" t="s">
        <v>162</v>
      </c>
      <c r="D30" s="50" t="s">
        <v>512</v>
      </c>
    </row>
    <row r="31" spans="2:4" ht="18">
      <c r="B31" s="49">
        <v>26</v>
      </c>
      <c r="C31" s="52" t="s">
        <v>109</v>
      </c>
      <c r="D31" s="49" t="s">
        <v>513</v>
      </c>
    </row>
    <row r="32" spans="2:4" ht="18">
      <c r="B32" s="49">
        <v>27</v>
      </c>
      <c r="C32" s="52" t="s">
        <v>158</v>
      </c>
      <c r="D32" s="50" t="s">
        <v>514</v>
      </c>
    </row>
    <row r="33" spans="1:4" ht="18">
      <c r="B33" s="49">
        <v>28</v>
      </c>
      <c r="C33" s="52" t="s">
        <v>110</v>
      </c>
      <c r="D33" s="49">
        <v>17</v>
      </c>
    </row>
    <row r="34" spans="1:4" ht="18">
      <c r="B34" s="49">
        <v>29</v>
      </c>
      <c r="C34" s="52" t="s">
        <v>216</v>
      </c>
      <c r="D34" s="50">
        <v>18</v>
      </c>
    </row>
    <row r="35" spans="1:4" ht="18">
      <c r="B35" s="49">
        <v>30</v>
      </c>
      <c r="C35" s="52" t="s">
        <v>217</v>
      </c>
      <c r="D35" s="51">
        <v>19</v>
      </c>
    </row>
    <row r="36" spans="1:4">
      <c r="A36" s="516" t="s">
        <v>244</v>
      </c>
      <c r="B36" s="517"/>
      <c r="C36" s="517"/>
      <c r="D36" s="517"/>
    </row>
  </sheetData>
  <mergeCells count="2">
    <mergeCell ref="B2:D2"/>
    <mergeCell ref="A36:D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0"/>
    <pageSetUpPr fitToPage="1"/>
  </sheetPr>
  <dimension ref="A1:Q34"/>
  <sheetViews>
    <sheetView view="pageBreakPreview" zoomScaleNormal="100" zoomScaleSheetLayoutView="10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16.7109375" bestFit="1" customWidth="1"/>
    <col min="3" max="3" width="16.7109375" bestFit="1" customWidth="1"/>
    <col min="4" max="4" width="16.5703125" bestFit="1" customWidth="1"/>
    <col min="5" max="5" width="15.42578125" customWidth="1"/>
    <col min="6" max="6" width="14.7109375" customWidth="1"/>
    <col min="8" max="8" width="17.85546875" customWidth="1"/>
    <col min="11" max="11" width="10.28515625" customWidth="1"/>
    <col min="12" max="12" width="16.85546875" customWidth="1"/>
  </cols>
  <sheetData>
    <row r="1" spans="1:17" ht="18">
      <c r="A1" s="518" t="s">
        <v>119</v>
      </c>
      <c r="B1" s="518"/>
      <c r="C1" s="518"/>
      <c r="D1" s="518"/>
      <c r="E1" s="518"/>
      <c r="F1" s="518"/>
      <c r="G1" s="1"/>
      <c r="H1" s="1"/>
      <c r="I1" s="1"/>
    </row>
    <row r="2" spans="1:17" ht="18">
      <c r="A2" s="561" t="s">
        <v>126</v>
      </c>
      <c r="B2" s="561"/>
      <c r="C2" s="561"/>
      <c r="D2" s="561"/>
      <c r="E2" s="561"/>
      <c r="F2" s="561"/>
      <c r="G2" s="1"/>
      <c r="H2" s="1"/>
      <c r="I2" s="1"/>
    </row>
    <row r="3" spans="1:17" ht="18">
      <c r="A3" s="561" t="s">
        <v>226</v>
      </c>
      <c r="B3" s="561"/>
      <c r="C3" s="561"/>
      <c r="D3" s="561"/>
      <c r="E3" s="561"/>
      <c r="F3" s="561"/>
      <c r="G3" s="1"/>
      <c r="H3" s="1"/>
      <c r="I3" s="1"/>
    </row>
    <row r="4" spans="1:17" ht="15.75">
      <c r="A4" s="562" t="s">
        <v>68</v>
      </c>
      <c r="B4" s="520" t="s">
        <v>3</v>
      </c>
      <c r="C4" s="520"/>
      <c r="D4" s="520"/>
      <c r="E4" s="520"/>
      <c r="F4" s="520"/>
    </row>
    <row r="5" spans="1:17">
      <c r="A5" s="562"/>
      <c r="B5" s="3" t="s">
        <v>4</v>
      </c>
      <c r="C5" s="3" t="s">
        <v>5</v>
      </c>
      <c r="D5" s="3" t="s">
        <v>6</v>
      </c>
      <c r="E5" s="521" t="s">
        <v>7</v>
      </c>
      <c r="F5" s="521" t="s">
        <v>8</v>
      </c>
    </row>
    <row r="6" spans="1:17" ht="47.25">
      <c r="A6" s="562"/>
      <c r="B6" s="404" t="s">
        <v>220</v>
      </c>
      <c r="C6" s="404" t="s">
        <v>245</v>
      </c>
      <c r="D6" s="404" t="s">
        <v>494</v>
      </c>
      <c r="E6" s="521"/>
      <c r="F6" s="521"/>
    </row>
    <row r="7" spans="1:17" ht="16.5">
      <c r="A7" s="41" t="s">
        <v>69</v>
      </c>
      <c r="B7" s="9">
        <f>'Table 5b'!Q19</f>
        <v>560170.05000000005</v>
      </c>
      <c r="C7" s="9">
        <f>'Table 5b'!R19</f>
        <v>558742.23</v>
      </c>
      <c r="D7" s="9">
        <f>'Table 5b'!S19</f>
        <v>556027.78</v>
      </c>
      <c r="E7" s="167">
        <f>'Table 5b'!T19</f>
        <v>-0.25489045692465595</v>
      </c>
      <c r="F7" s="167">
        <f>'Table 5b'!U19</f>
        <v>-0.48581436201806127</v>
      </c>
    </row>
    <row r="8" spans="1:17" ht="18.75">
      <c r="A8" s="41" t="s">
        <v>70</v>
      </c>
      <c r="B8" s="9">
        <f>'Table 5b'!Q20</f>
        <v>626922</v>
      </c>
      <c r="C8" s="9">
        <f>'Table 5b'!R20</f>
        <v>633977.30000000005</v>
      </c>
      <c r="D8" s="9">
        <f>'Table 5b'!S20</f>
        <v>653692.37</v>
      </c>
      <c r="E8" s="167">
        <f>'Table 5b'!T20</f>
        <v>1.1253872092541002</v>
      </c>
      <c r="F8" s="167">
        <f>'Table 5b'!U20</f>
        <v>3.1097438346767206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.75">
      <c r="A9" s="41" t="s">
        <v>71</v>
      </c>
      <c r="B9" s="9">
        <f>'Table 5b'!Q21</f>
        <v>26951.08</v>
      </c>
      <c r="C9" s="9">
        <f>'Table 5b'!R21</f>
        <v>26590.87</v>
      </c>
      <c r="D9" s="9">
        <f>'Table 5b'!S21</f>
        <v>27130.5</v>
      </c>
      <c r="E9" s="167">
        <f>'Table 5b'!T21</f>
        <v>-1.3365327103774831</v>
      </c>
      <c r="F9" s="167">
        <f>'Table 5b'!U21</f>
        <v>2.029380761140942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.75">
      <c r="A10" s="41" t="s">
        <v>72</v>
      </c>
      <c r="B10" s="9">
        <f>'Table 5b'!Q22</f>
        <v>100816.5</v>
      </c>
      <c r="C10" s="9">
        <f>'Table 5b'!R22</f>
        <v>100879.5</v>
      </c>
      <c r="D10" s="9">
        <f>'Table 5b'!S22</f>
        <v>100993.5</v>
      </c>
      <c r="E10" s="167">
        <f>'Table 5b'!T22</f>
        <v>6.2489771019613727E-2</v>
      </c>
      <c r="F10" s="167">
        <f>'Table 5b'!U22</f>
        <v>0.11300611125153637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.75">
      <c r="A11" s="41" t="s">
        <v>73</v>
      </c>
      <c r="B11" s="9">
        <f>'Table 5b'!Q23</f>
        <v>884.5</v>
      </c>
      <c r="C11" s="9">
        <f>'Table 5b'!R23</f>
        <v>920.23</v>
      </c>
      <c r="D11" s="9">
        <f>'Table 5b'!S23</f>
        <v>519.23</v>
      </c>
      <c r="E11" s="167">
        <f>'Table 5b'!T23</f>
        <v>4.0395703787450543</v>
      </c>
      <c r="F11" s="167">
        <f>'Table 5b'!U23</f>
        <v>-43.576062506112599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.75">
      <c r="A12" s="41" t="s">
        <v>74</v>
      </c>
      <c r="B12" s="9">
        <f>'Table 5b'!Q24</f>
        <v>5838</v>
      </c>
      <c r="C12" s="9">
        <f>'Table 5b'!R24</f>
        <v>5309</v>
      </c>
      <c r="D12" s="9">
        <f>'Table 5b'!S24</f>
        <v>5423</v>
      </c>
      <c r="E12" s="167">
        <f>'Table 5b'!T24</f>
        <v>-9.0613223706748869</v>
      </c>
      <c r="F12" s="167">
        <f>'Table 5b'!U24</f>
        <v>2.1472970427575717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.75">
      <c r="A13" s="42" t="s">
        <v>75</v>
      </c>
      <c r="B13" s="9">
        <f>'Table 5b'!Q25</f>
        <v>1309223.55</v>
      </c>
      <c r="C13" s="9">
        <f>'Table 5b'!R25</f>
        <v>1335939.2550000001</v>
      </c>
      <c r="D13" s="9">
        <f>'Table 5b'!S25</f>
        <v>1364382.95</v>
      </c>
      <c r="E13" s="167">
        <f>'Table 5b'!T25</f>
        <v>2.0405762636946321</v>
      </c>
      <c r="F13" s="167">
        <f>'Table 5b'!U25</f>
        <v>2.1291158930725373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.75">
      <c r="A14" s="41" t="s">
        <v>76</v>
      </c>
      <c r="B14" s="9">
        <f>'Table 5b'!Q26</f>
        <v>3675334.38</v>
      </c>
      <c r="C14" s="9">
        <f>'Table 5b'!R26</f>
        <v>3660742.8</v>
      </c>
      <c r="D14" s="9">
        <f>'Table 5b'!S26</f>
        <v>3704522.4</v>
      </c>
      <c r="E14" s="167">
        <f>'Table 5b'!T26</f>
        <v>-0.39701367253556441</v>
      </c>
      <c r="F14" s="167">
        <f>'Table 5b'!U26</f>
        <v>1.1959212212341015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.75">
      <c r="A15" s="41" t="s">
        <v>77</v>
      </c>
      <c r="B15" s="9">
        <f>'Table 5b'!Q27</f>
        <v>3311211.5</v>
      </c>
      <c r="C15" s="9">
        <f>'Table 5b'!R27</f>
        <v>3323052.95</v>
      </c>
      <c r="D15" s="9">
        <f>'Table 5b'!S27</f>
        <v>3364314.1</v>
      </c>
      <c r="E15" s="167">
        <f>'Table 5b'!T27</f>
        <v>0.35761684205313315</v>
      </c>
      <c r="F15" s="167">
        <f>'Table 5b'!U27</f>
        <v>1.2416639343649365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>
      <c r="A16" s="4" t="s">
        <v>78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3:17" ht="18.75">
      <c r="F17" s="7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3:17" ht="18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3:17" ht="18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32" spans="3:17">
      <c r="M32" s="15"/>
    </row>
    <row r="33" spans="13:13">
      <c r="M33" s="15"/>
    </row>
    <row r="34" spans="13:13">
      <c r="M34" s="15"/>
    </row>
  </sheetData>
  <customSheetViews>
    <customSheetView guid="{62EA56A0-18BB-45A4-9B93-8F9305D00B2F}" fitToPage="1">
      <pane xSplit="1" ySplit="5" topLeftCell="F18" activePane="bottomRight" state="frozen"/>
      <selection pane="bottomRight" activeCell="G19" sqref="G19"/>
      <pageMargins left="0.37" right="0.25" top="0.75" bottom="0.75" header="0.3" footer="0.3"/>
      <pageSetup paperSize="9" scale="63" orientation="landscape" r:id="rId1"/>
    </customSheetView>
    <customSheetView guid="{5D933180-90A2-4635-8406-162CDBA83F77}" fitToPage="1">
      <pane xSplit="1" ySplit="5" topLeftCell="F18" activePane="bottomRight" state="frozen"/>
      <selection pane="bottomRight" activeCell="G19" sqref="G19"/>
      <pageMargins left="0.37" right="0.25" top="0.75" bottom="0.75" header="0.3" footer="0.3"/>
      <pageSetup paperSize="9" scale="63" orientation="landscape" r:id="rId2"/>
    </customSheetView>
    <customSheetView guid="{57D09834-7566-4B23-A236-55447A728EAF}" fitToPage="1">
      <pane xSplit="1" ySplit="5" topLeftCell="F18" activePane="bottomRight" state="frozen"/>
      <selection pane="bottomRight" activeCell="G19" sqref="G19"/>
      <pageMargins left="0.37" right="0.25" top="0.75" bottom="0.75" header="0.3" footer="0.3"/>
      <pageSetup paperSize="9" scale="63" orientation="landscape" r:id="rId3"/>
    </customSheetView>
  </customSheetViews>
  <mergeCells count="7">
    <mergeCell ref="A1:F1"/>
    <mergeCell ref="A2:F2"/>
    <mergeCell ref="A4:A6"/>
    <mergeCell ref="B4:F4"/>
    <mergeCell ref="E5:E6"/>
    <mergeCell ref="F5:F6"/>
    <mergeCell ref="A3:F3"/>
  </mergeCells>
  <hyperlinks>
    <hyperlink ref="D6" r:id="rId4" display="cf=j=@)^^÷^&amp;                        -;fpg–kf}if_ " xr:uid="{00000000-0004-0000-0900-000000000000}"/>
    <hyperlink ref="C6" r:id="rId5" display="cf=j=@)^^÷^&amp;                        -;fpg–kf}if_ " xr:uid="{00000000-0004-0000-0900-000001000000}"/>
    <hyperlink ref="B6" r:id="rId6" display="cf=j=@)^^÷^&amp;                        -;fpg–kf}if_ " xr:uid="{00000000-0004-0000-0900-000002000000}"/>
  </hyperlinks>
  <pageMargins left="0.37" right="0.25" top="0.75" bottom="0.75" header="0.3" footer="0.3"/>
  <pageSetup paperSize="9" orientation="landscape"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U31"/>
  <sheetViews>
    <sheetView view="pageBreakPreview" topLeftCell="F1" zoomScale="85" zoomScaleNormal="100" zoomScaleSheetLayoutView="85" workbookViewId="0">
      <selection activeCell="V16" sqref="V16"/>
    </sheetView>
  </sheetViews>
  <sheetFormatPr defaultColWidth="13.140625" defaultRowHeight="15"/>
  <cols>
    <col min="1" max="1" width="24.28515625" style="28" customWidth="1"/>
    <col min="2" max="2" width="13.140625" style="28"/>
    <col min="3" max="4" width="14.28515625" style="28" bestFit="1" customWidth="1"/>
    <col min="5" max="5" width="16.140625" style="28" customWidth="1"/>
    <col min="6" max="6" width="16.7109375" style="28" customWidth="1"/>
    <col min="7" max="7" width="19.7109375" style="28" customWidth="1"/>
    <col min="8" max="9" width="13.140625" style="28"/>
    <col min="10" max="10" width="11.85546875" style="28" customWidth="1"/>
    <col min="11" max="11" width="25.28515625" style="28" bestFit="1" customWidth="1"/>
    <col min="12" max="12" width="16.7109375" style="28" bestFit="1" customWidth="1"/>
    <col min="13" max="16384" width="13.140625" style="28"/>
  </cols>
  <sheetData>
    <row r="1" spans="1:21" ht="18">
      <c r="A1" s="568" t="s">
        <v>230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</row>
    <row r="2" spans="1:21" ht="18">
      <c r="A2" s="569" t="s">
        <v>229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</row>
    <row r="3" spans="1:21" ht="15.75">
      <c r="A3" s="564" t="s">
        <v>68</v>
      </c>
      <c r="B3" s="570" t="s">
        <v>225</v>
      </c>
      <c r="C3" s="570"/>
      <c r="D3" s="570"/>
      <c r="E3" s="570"/>
      <c r="F3" s="570"/>
      <c r="G3" s="570" t="s">
        <v>206</v>
      </c>
      <c r="H3" s="570"/>
      <c r="I3" s="570"/>
      <c r="J3" s="570"/>
      <c r="K3" s="570"/>
      <c r="L3" s="570" t="s">
        <v>122</v>
      </c>
      <c r="M3" s="570"/>
      <c r="N3" s="570"/>
      <c r="O3" s="570"/>
      <c r="P3" s="570"/>
      <c r="Q3" s="570" t="s">
        <v>123</v>
      </c>
      <c r="R3" s="570"/>
      <c r="S3" s="570"/>
      <c r="T3" s="570"/>
      <c r="U3" s="570"/>
    </row>
    <row r="4" spans="1:21" ht="15" customHeight="1">
      <c r="A4" s="564"/>
      <c r="B4" s="82" t="s">
        <v>4</v>
      </c>
      <c r="C4" s="82" t="s">
        <v>5</v>
      </c>
      <c r="D4" s="82" t="s">
        <v>6</v>
      </c>
      <c r="E4" s="567" t="s">
        <v>7</v>
      </c>
      <c r="F4" s="567" t="s">
        <v>8</v>
      </c>
      <c r="G4" s="82" t="s">
        <v>4</v>
      </c>
      <c r="H4" s="82" t="s">
        <v>5</v>
      </c>
      <c r="I4" s="82" t="s">
        <v>6</v>
      </c>
      <c r="J4" s="567" t="s">
        <v>7</v>
      </c>
      <c r="K4" s="567" t="s">
        <v>8</v>
      </c>
      <c r="L4" s="82" t="s">
        <v>4</v>
      </c>
      <c r="M4" s="82" t="s">
        <v>5</v>
      </c>
      <c r="N4" s="82" t="s">
        <v>6</v>
      </c>
      <c r="O4" s="567" t="s">
        <v>7</v>
      </c>
      <c r="P4" s="567" t="s">
        <v>8</v>
      </c>
      <c r="Q4" s="82" t="s">
        <v>4</v>
      </c>
      <c r="R4" s="82" t="s">
        <v>5</v>
      </c>
      <c r="S4" s="82" t="s">
        <v>6</v>
      </c>
      <c r="T4" s="567" t="s">
        <v>7</v>
      </c>
      <c r="U4" s="567" t="s">
        <v>8</v>
      </c>
    </row>
    <row r="5" spans="1:21" ht="47.25">
      <c r="A5" s="564"/>
      <c r="B5" s="404" t="s">
        <v>220</v>
      </c>
      <c r="C5" s="404" t="s">
        <v>245</v>
      </c>
      <c r="D5" s="404" t="s">
        <v>494</v>
      </c>
      <c r="E5" s="567"/>
      <c r="F5" s="567"/>
      <c r="G5" s="404" t="s">
        <v>220</v>
      </c>
      <c r="H5" s="404" t="s">
        <v>245</v>
      </c>
      <c r="I5" s="404" t="s">
        <v>494</v>
      </c>
      <c r="J5" s="567"/>
      <c r="K5" s="567"/>
      <c r="L5" s="404" t="s">
        <v>220</v>
      </c>
      <c r="M5" s="404" t="s">
        <v>245</v>
      </c>
      <c r="N5" s="404" t="s">
        <v>494</v>
      </c>
      <c r="O5" s="567"/>
      <c r="P5" s="567"/>
      <c r="Q5" s="404" t="s">
        <v>220</v>
      </c>
      <c r="R5" s="404" t="s">
        <v>245</v>
      </c>
      <c r="S5" s="404" t="s">
        <v>494</v>
      </c>
      <c r="T5" s="567"/>
      <c r="U5" s="567"/>
    </row>
    <row r="6" spans="1:21" ht="16.5">
      <c r="A6" s="77" t="s">
        <v>69</v>
      </c>
      <c r="B6" s="25">
        <v>133961</v>
      </c>
      <c r="C6" s="25">
        <v>134773</v>
      </c>
      <c r="D6" s="25">
        <v>136637</v>
      </c>
      <c r="E6" s="26">
        <f>IFERROR(C6/B6*100-100,0)</f>
        <v>0.60614656504505149</v>
      </c>
      <c r="F6" s="26">
        <f>IFERROR(D6/C6*100-100,0)</f>
        <v>1.3830663411811059</v>
      </c>
      <c r="G6" s="407">
        <v>106392.75</v>
      </c>
      <c r="H6" s="407">
        <v>108985.75</v>
      </c>
      <c r="I6" s="407">
        <v>113683.91</v>
      </c>
      <c r="J6" s="26">
        <f>IFERROR(H6/G6*100-100,0)</f>
        <v>2.4371961435342087</v>
      </c>
      <c r="K6" s="26">
        <f>IFERROR(I6/H6*100-100,0)</f>
        <v>4.3108021002745858</v>
      </c>
      <c r="L6" s="25">
        <v>103059.3</v>
      </c>
      <c r="M6" s="25">
        <v>88465.3</v>
      </c>
      <c r="N6" s="25">
        <v>76918.5</v>
      </c>
      <c r="O6" s="26">
        <f>IFERROR(M6/L6*100-100,0)</f>
        <v>-14.160779279502194</v>
      </c>
      <c r="P6" s="26">
        <f>IFERROR(N6/M6*100-100,0)</f>
        <v>-13.05234933923245</v>
      </c>
      <c r="Q6" s="25">
        <v>60922</v>
      </c>
      <c r="R6" s="25">
        <v>61069</v>
      </c>
      <c r="S6" s="25">
        <v>61242</v>
      </c>
      <c r="T6" s="26">
        <f>IFERROR(R6/Q6*100-100,0)</f>
        <v>0.24129214405306243</v>
      </c>
      <c r="U6" s="26">
        <f>IFERROR(S6/R6*100-100,0)</f>
        <v>0.28328611898015765</v>
      </c>
    </row>
    <row r="7" spans="1:21" ht="16.5">
      <c r="A7" s="77" t="s">
        <v>70</v>
      </c>
      <c r="B7" s="25">
        <v>120112</v>
      </c>
      <c r="C7" s="25">
        <v>120579</v>
      </c>
      <c r="D7" s="25">
        <v>121028</v>
      </c>
      <c r="E7" s="26">
        <f t="shared" ref="E7:E14" si="0">IFERROR(C7/B7*100-100,0)</f>
        <v>0.38880378313575648</v>
      </c>
      <c r="F7" s="26">
        <f t="shared" ref="F7:F14" si="1">IFERROR(D7/C7*100-100,0)</f>
        <v>0.37236998150589784</v>
      </c>
      <c r="G7" s="407">
        <v>162205</v>
      </c>
      <c r="H7" s="407">
        <v>163579</v>
      </c>
      <c r="I7" s="407">
        <v>166736.37</v>
      </c>
      <c r="J7" s="26">
        <f t="shared" ref="J7:J9" si="2">IFERROR(H7/G7*100-100,0)</f>
        <v>0.84707623069573401</v>
      </c>
      <c r="K7" s="26">
        <f t="shared" ref="K7:K14" si="3">IFERROR(I7/H7*100-100,0)</f>
        <v>1.9301805243949275</v>
      </c>
      <c r="L7" s="25">
        <v>27057</v>
      </c>
      <c r="M7" s="25">
        <v>31728.3</v>
      </c>
      <c r="N7" s="25">
        <v>39407</v>
      </c>
      <c r="O7" s="26">
        <f t="shared" ref="O7:O9" si="4">IFERROR(M7/L7*100-100,0)</f>
        <v>17.264663488191601</v>
      </c>
      <c r="P7" s="26">
        <f t="shared" ref="P7:P11" si="5">IFERROR(N7/M7*100-100,0)</f>
        <v>24.201422704651691</v>
      </c>
      <c r="Q7" s="25">
        <v>87493</v>
      </c>
      <c r="R7" s="25">
        <v>87697</v>
      </c>
      <c r="S7" s="25">
        <v>87908</v>
      </c>
      <c r="T7" s="26">
        <f t="shared" ref="T7:T9" si="6">IFERROR(R7/Q7*100-100,0)</f>
        <v>0.23316151006366681</v>
      </c>
      <c r="U7" s="26">
        <f t="shared" ref="U7:U14" si="7">IFERROR(S7/R7*100-100,0)</f>
        <v>0.24060116081507488</v>
      </c>
    </row>
    <row r="8" spans="1:21" ht="16.5">
      <c r="A8" s="77" t="s">
        <v>71</v>
      </c>
      <c r="B8" s="25">
        <v>11734</v>
      </c>
      <c r="C8" s="25">
        <v>11873</v>
      </c>
      <c r="D8" s="25">
        <v>12005</v>
      </c>
      <c r="E8" s="26">
        <f t="shared" si="0"/>
        <v>1.1845917845576963</v>
      </c>
      <c r="F8" s="26">
        <f t="shared" si="1"/>
        <v>1.1117661922007898</v>
      </c>
      <c r="G8" s="407">
        <v>7414</v>
      </c>
      <c r="H8" s="407">
        <v>7430</v>
      </c>
      <c r="I8" s="407">
        <v>7431</v>
      </c>
      <c r="J8" s="26">
        <f t="shared" si="2"/>
        <v>0.215807930941466</v>
      </c>
      <c r="K8" s="26">
        <f t="shared" si="3"/>
        <v>1.3458950201879816E-2</v>
      </c>
      <c r="L8" s="25">
        <v>2258</v>
      </c>
      <c r="M8" s="25">
        <v>1701</v>
      </c>
      <c r="N8" s="25">
        <v>1771.5</v>
      </c>
      <c r="O8" s="26">
        <f t="shared" si="4"/>
        <v>-24.667847652790073</v>
      </c>
      <c r="P8" s="26">
        <f t="shared" si="5"/>
        <v>4.1446208112874814</v>
      </c>
      <c r="Q8" s="25">
        <v>792</v>
      </c>
      <c r="R8" s="25">
        <v>792</v>
      </c>
      <c r="S8" s="25">
        <v>800</v>
      </c>
      <c r="T8" s="26">
        <f t="shared" si="6"/>
        <v>0</v>
      </c>
      <c r="U8" s="26">
        <f t="shared" si="7"/>
        <v>1.0101010101010104</v>
      </c>
    </row>
    <row r="9" spans="1:21" ht="16.5">
      <c r="A9" s="77" t="s">
        <v>72</v>
      </c>
      <c r="B9" s="25">
        <v>48463.5</v>
      </c>
      <c r="C9" s="25">
        <v>48543.5</v>
      </c>
      <c r="D9" s="25">
        <v>48583.5</v>
      </c>
      <c r="E9" s="26">
        <f t="shared" si="0"/>
        <v>0.16507268356598104</v>
      </c>
      <c r="F9" s="26">
        <f t="shared" si="1"/>
        <v>8.240032136124853E-2</v>
      </c>
      <c r="G9" s="407">
        <v>45791</v>
      </c>
      <c r="H9" s="407">
        <v>45696</v>
      </c>
      <c r="I9" s="407">
        <v>45700</v>
      </c>
      <c r="J9" s="26">
        <f t="shared" si="2"/>
        <v>-0.20746434888951626</v>
      </c>
      <c r="K9" s="26">
        <f t="shared" si="3"/>
        <v>8.7535014005766243E-3</v>
      </c>
      <c r="L9" s="25">
        <v>6</v>
      </c>
      <c r="M9" s="25">
        <v>1</v>
      </c>
      <c r="N9" s="25">
        <v>1</v>
      </c>
      <c r="O9" s="26">
        <f t="shared" si="4"/>
        <v>-83.333333333333343</v>
      </c>
      <c r="P9" s="26">
        <f t="shared" si="5"/>
        <v>0</v>
      </c>
      <c r="Q9" s="25">
        <v>60</v>
      </c>
      <c r="R9" s="25">
        <v>60</v>
      </c>
      <c r="S9" s="25">
        <v>69</v>
      </c>
      <c r="T9" s="26">
        <f t="shared" si="6"/>
        <v>0</v>
      </c>
      <c r="U9" s="26">
        <f t="shared" si="7"/>
        <v>14.999999999999986</v>
      </c>
    </row>
    <row r="10" spans="1:21" ht="16.5">
      <c r="A10" s="77" t="s">
        <v>73</v>
      </c>
      <c r="B10" s="25">
        <v>2</v>
      </c>
      <c r="C10" s="25">
        <v>2</v>
      </c>
      <c r="D10" s="25">
        <v>2</v>
      </c>
      <c r="E10" s="26">
        <f>IFERROR(C10/B10*100-100,0)</f>
        <v>0</v>
      </c>
      <c r="F10" s="26">
        <f>IFERROR(D10/C10*100-100,0)</f>
        <v>0</v>
      </c>
      <c r="G10" s="407">
        <v>0</v>
      </c>
      <c r="H10" s="407">
        <v>0</v>
      </c>
      <c r="I10" s="407">
        <v>0</v>
      </c>
      <c r="J10" s="26">
        <f>IFERROR(H10/G10*100-100,0)</f>
        <v>0</v>
      </c>
      <c r="K10" s="26">
        <f t="shared" si="3"/>
        <v>0</v>
      </c>
      <c r="L10" s="25">
        <v>428.5</v>
      </c>
      <c r="M10" s="25">
        <v>460.5</v>
      </c>
      <c r="N10" s="25">
        <v>54</v>
      </c>
      <c r="O10" s="26">
        <f>IFERROR(M10/L10*100-100,0)</f>
        <v>7.4679113185530923</v>
      </c>
      <c r="P10" s="26">
        <f t="shared" si="5"/>
        <v>-88.273615635179155</v>
      </c>
      <c r="Q10" s="25">
        <v>40</v>
      </c>
      <c r="R10" s="25">
        <v>40</v>
      </c>
      <c r="S10" s="25">
        <v>50</v>
      </c>
      <c r="T10" s="26">
        <f>IFERROR(R10/Q10*100-100,0)</f>
        <v>0</v>
      </c>
      <c r="U10" s="26">
        <f t="shared" si="7"/>
        <v>25</v>
      </c>
    </row>
    <row r="11" spans="1:21" ht="16.5">
      <c r="A11" s="77" t="s">
        <v>74</v>
      </c>
      <c r="B11" s="25">
        <v>41</v>
      </c>
      <c r="C11" s="25">
        <v>41</v>
      </c>
      <c r="D11" s="25">
        <v>41</v>
      </c>
      <c r="E11" s="26">
        <f t="shared" si="0"/>
        <v>0</v>
      </c>
      <c r="F11" s="26">
        <f t="shared" si="1"/>
        <v>0</v>
      </c>
      <c r="G11" s="407">
        <v>48</v>
      </c>
      <c r="H11" s="407">
        <v>0</v>
      </c>
      <c r="I11" s="407">
        <v>0</v>
      </c>
      <c r="J11" s="26">
        <f t="shared" ref="J11:J14" si="8">IFERROR(H11/G11*100-100,0)</f>
        <v>-100</v>
      </c>
      <c r="K11" s="26">
        <f t="shared" si="3"/>
        <v>0</v>
      </c>
      <c r="L11" s="25">
        <v>560</v>
      </c>
      <c r="M11" s="25">
        <v>81</v>
      </c>
      <c r="N11" s="25">
        <v>100</v>
      </c>
      <c r="O11" s="26">
        <f t="shared" ref="O11:P14" si="9">IFERROR(M11/L11*100-100,0)</f>
        <v>-85.535714285714278</v>
      </c>
      <c r="P11" s="26">
        <f t="shared" si="5"/>
        <v>23.456790123456784</v>
      </c>
      <c r="Q11" s="25">
        <v>95</v>
      </c>
      <c r="R11" s="25">
        <v>95</v>
      </c>
      <c r="S11" s="25">
        <v>102</v>
      </c>
      <c r="T11" s="26">
        <f t="shared" ref="T11:T14" si="10">IFERROR(R11/Q11*100-100,0)</f>
        <v>0</v>
      </c>
      <c r="U11" s="26">
        <f t="shared" si="7"/>
        <v>7.3684210526315752</v>
      </c>
    </row>
    <row r="12" spans="1:21" ht="16.5">
      <c r="A12" s="78" t="s">
        <v>75</v>
      </c>
      <c r="B12" s="27">
        <f>SUM(B6:B11)</f>
        <v>314313.5</v>
      </c>
      <c r="C12" s="27">
        <f t="shared" ref="C12:D12" si="11">SUM(C6:C11)</f>
        <v>315811.5</v>
      </c>
      <c r="D12" s="27">
        <f t="shared" si="11"/>
        <v>318296.5</v>
      </c>
      <c r="E12" s="26">
        <f t="shared" si="0"/>
        <v>0.47659422837389798</v>
      </c>
      <c r="F12" s="26">
        <f t="shared" si="1"/>
        <v>0.78686178305729015</v>
      </c>
      <c r="G12" s="27">
        <f>SUM(G6:G11)</f>
        <v>321850.75</v>
      </c>
      <c r="H12" s="27">
        <f t="shared" ref="H12:I12" si="12">SUM(H6:H11)</f>
        <v>325690.75</v>
      </c>
      <c r="I12" s="27">
        <f t="shared" si="12"/>
        <v>333551.28000000003</v>
      </c>
      <c r="J12" s="26">
        <f t="shared" si="8"/>
        <v>1.193099596629807</v>
      </c>
      <c r="K12" s="26">
        <f t="shared" si="3"/>
        <v>2.4134950102205863</v>
      </c>
      <c r="L12" s="27">
        <v>125255.8</v>
      </c>
      <c r="M12" s="27">
        <v>137132.1</v>
      </c>
      <c r="N12" s="27">
        <v>145006.29999999999</v>
      </c>
      <c r="O12" s="26">
        <f t="shared" si="9"/>
        <v>9.4816367784964939</v>
      </c>
      <c r="P12" s="26">
        <f>IFERROR(N12/M12*100-100,0)</f>
        <v>5.7420545590711356</v>
      </c>
      <c r="Q12" s="27">
        <f t="shared" ref="Q12" si="13">SUM(Q6:Q11)</f>
        <v>149402</v>
      </c>
      <c r="R12" s="27">
        <f t="shared" ref="R12" si="14">SUM(R6:R11)</f>
        <v>149753</v>
      </c>
      <c r="S12" s="27">
        <f t="shared" ref="S12" si="15">SUM(S6:S11)</f>
        <v>150171</v>
      </c>
      <c r="T12" s="26">
        <f t="shared" si="10"/>
        <v>0.23493661396767607</v>
      </c>
      <c r="U12" s="26">
        <f t="shared" si="7"/>
        <v>0.2791262946318227</v>
      </c>
    </row>
    <row r="13" spans="1:21" ht="16.5">
      <c r="A13" s="77" t="s">
        <v>76</v>
      </c>
      <c r="B13" s="25">
        <v>791676</v>
      </c>
      <c r="C13" s="25">
        <v>779584</v>
      </c>
      <c r="D13" s="25">
        <v>779584</v>
      </c>
      <c r="E13" s="26">
        <f t="shared" si="0"/>
        <v>-1.5273925191618787</v>
      </c>
      <c r="F13" s="26">
        <f t="shared" si="1"/>
        <v>0</v>
      </c>
      <c r="G13" s="408">
        <v>509352</v>
      </c>
      <c r="H13" s="408">
        <v>509352</v>
      </c>
      <c r="I13" s="408">
        <v>550454</v>
      </c>
      <c r="J13" s="26">
        <f t="shared" si="8"/>
        <v>0</v>
      </c>
      <c r="K13" s="26">
        <f t="shared" si="3"/>
        <v>8.0694686582167208</v>
      </c>
      <c r="L13" s="25">
        <v>567095</v>
      </c>
      <c r="M13" s="25">
        <v>567091</v>
      </c>
      <c r="N13" s="408">
        <v>567036.6</v>
      </c>
      <c r="O13" s="26">
        <f t="shared" si="9"/>
        <v>-7.0534919193221413E-4</v>
      </c>
      <c r="P13" s="26">
        <f>IFERROR(N13/M13*100-100,0)</f>
        <v>-9.5928166731624742E-3</v>
      </c>
      <c r="Q13" s="408">
        <v>453489</v>
      </c>
      <c r="R13" s="408">
        <v>450789</v>
      </c>
      <c r="S13" s="408">
        <v>453489</v>
      </c>
      <c r="T13" s="26">
        <f t="shared" si="10"/>
        <v>-0.59538379100705185</v>
      </c>
      <c r="U13" s="26">
        <f t="shared" si="7"/>
        <v>0.59894984127828366</v>
      </c>
    </row>
    <row r="14" spans="1:21" ht="17.25" thickBot="1">
      <c r="A14" s="79" t="s">
        <v>77</v>
      </c>
      <c r="B14" s="67">
        <v>707728</v>
      </c>
      <c r="C14" s="67">
        <v>702040.7</v>
      </c>
      <c r="D14" s="25">
        <v>690406</v>
      </c>
      <c r="E14" s="26">
        <f t="shared" si="0"/>
        <v>-0.803599688015737</v>
      </c>
      <c r="F14" s="26">
        <f t="shared" si="1"/>
        <v>-1.6572685885590346</v>
      </c>
      <c r="G14" s="409">
        <v>496572.5</v>
      </c>
      <c r="H14" s="409">
        <v>498246.5</v>
      </c>
      <c r="I14" s="409">
        <v>540614</v>
      </c>
      <c r="J14" s="26">
        <f t="shared" si="8"/>
        <v>0.33711089518651249</v>
      </c>
      <c r="K14" s="26">
        <f t="shared" si="3"/>
        <v>8.5033211472634491</v>
      </c>
      <c r="L14" s="67">
        <v>412492</v>
      </c>
      <c r="M14" s="25">
        <v>426001</v>
      </c>
      <c r="N14" s="408">
        <v>426328.1</v>
      </c>
      <c r="O14" s="26">
        <f t="shared" si="9"/>
        <v>3.2749726055293138</v>
      </c>
      <c r="P14" s="26">
        <f t="shared" si="9"/>
        <v>7.6783857314893567E-2</v>
      </c>
      <c r="Q14" s="408">
        <v>364876</v>
      </c>
      <c r="R14" s="408">
        <v>364885</v>
      </c>
      <c r="S14" s="408">
        <v>365011</v>
      </c>
      <c r="T14" s="26">
        <f t="shared" si="10"/>
        <v>2.4665913899610814E-3</v>
      </c>
      <c r="U14" s="26">
        <f t="shared" si="7"/>
        <v>3.4531427710106755E-2</v>
      </c>
    </row>
    <row r="15" spans="1:21" ht="16.5" thickTop="1">
      <c r="A15" s="80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ht="15.75">
      <c r="A16" s="563" t="s">
        <v>68</v>
      </c>
      <c r="B16" s="565" t="s">
        <v>111</v>
      </c>
      <c r="C16" s="565"/>
      <c r="D16" s="565"/>
      <c r="E16" s="565"/>
      <c r="F16" s="565"/>
      <c r="G16" s="565" t="s">
        <v>124</v>
      </c>
      <c r="H16" s="565"/>
      <c r="I16" s="565"/>
      <c r="J16" s="565"/>
      <c r="K16" s="565"/>
      <c r="L16" s="565" t="s">
        <v>125</v>
      </c>
      <c r="M16" s="565"/>
      <c r="N16" s="565"/>
      <c r="O16" s="565"/>
      <c r="P16" s="565"/>
      <c r="Q16" s="566" t="s">
        <v>35</v>
      </c>
      <c r="R16" s="566"/>
      <c r="S16" s="566"/>
      <c r="T16" s="566"/>
      <c r="U16" s="566"/>
    </row>
    <row r="17" spans="1:21" ht="15" customHeight="1">
      <c r="A17" s="564"/>
      <c r="B17" s="82" t="s">
        <v>4</v>
      </c>
      <c r="C17" s="82" t="s">
        <v>5</v>
      </c>
      <c r="D17" s="82" t="s">
        <v>6</v>
      </c>
      <c r="E17" s="567" t="s">
        <v>7</v>
      </c>
      <c r="F17" s="567" t="s">
        <v>8</v>
      </c>
      <c r="G17" s="82" t="s">
        <v>4</v>
      </c>
      <c r="H17" s="82" t="s">
        <v>5</v>
      </c>
      <c r="I17" s="82" t="s">
        <v>6</v>
      </c>
      <c r="J17" s="567" t="s">
        <v>7</v>
      </c>
      <c r="K17" s="567" t="s">
        <v>8</v>
      </c>
      <c r="L17" s="82" t="s">
        <v>4</v>
      </c>
      <c r="M17" s="82" t="s">
        <v>5</v>
      </c>
      <c r="N17" s="82" t="s">
        <v>6</v>
      </c>
      <c r="O17" s="567" t="s">
        <v>7</v>
      </c>
      <c r="P17" s="567" t="s">
        <v>8</v>
      </c>
      <c r="Q17" s="82" t="s">
        <v>4</v>
      </c>
      <c r="R17" s="82" t="s">
        <v>5</v>
      </c>
      <c r="S17" s="82" t="s">
        <v>6</v>
      </c>
      <c r="T17" s="567" t="s">
        <v>7</v>
      </c>
      <c r="U17" s="567" t="s">
        <v>8</v>
      </c>
    </row>
    <row r="18" spans="1:21" ht="47.25">
      <c r="A18" s="564"/>
      <c r="B18" s="404" t="s">
        <v>220</v>
      </c>
      <c r="C18" s="404" t="s">
        <v>245</v>
      </c>
      <c r="D18" s="404" t="s">
        <v>494</v>
      </c>
      <c r="E18" s="567"/>
      <c r="F18" s="567"/>
      <c r="G18" s="404" t="s">
        <v>220</v>
      </c>
      <c r="H18" s="404" t="s">
        <v>245</v>
      </c>
      <c r="I18" s="404" t="s">
        <v>494</v>
      </c>
      <c r="J18" s="567"/>
      <c r="K18" s="567"/>
      <c r="L18" s="404" t="s">
        <v>220</v>
      </c>
      <c r="M18" s="404" t="s">
        <v>245</v>
      </c>
      <c r="N18" s="404" t="s">
        <v>494</v>
      </c>
      <c r="O18" s="567"/>
      <c r="P18" s="567"/>
      <c r="Q18" s="404" t="s">
        <v>220</v>
      </c>
      <c r="R18" s="404" t="s">
        <v>245</v>
      </c>
      <c r="S18" s="404" t="s">
        <v>494</v>
      </c>
      <c r="T18" s="567"/>
      <c r="U18" s="567"/>
    </row>
    <row r="19" spans="1:21" ht="16.5">
      <c r="A19" s="77" t="s">
        <v>69</v>
      </c>
      <c r="B19" s="414">
        <v>89243</v>
      </c>
      <c r="C19" s="414">
        <v>90605</v>
      </c>
      <c r="D19" s="414">
        <v>91090</v>
      </c>
      <c r="E19" s="26">
        <f>IFERROR(C19/B19*100-100,0)</f>
        <v>1.5261701197853057</v>
      </c>
      <c r="F19" s="26">
        <f>IFERROR(D19/C19*100-100,0)</f>
        <v>0.53529054687930966</v>
      </c>
      <c r="G19" s="440">
        <v>44536</v>
      </c>
      <c r="H19" s="440">
        <v>46396.18</v>
      </c>
      <c r="I19" s="440">
        <v>47260</v>
      </c>
      <c r="J19" s="26">
        <f>IFERROR(H19/G19*100-100,0)</f>
        <v>4.1768007903718427</v>
      </c>
      <c r="K19" s="26">
        <f>IFERROR(I19/H19*100-100,0)</f>
        <v>1.8618343148078225</v>
      </c>
      <c r="L19" s="408">
        <v>22056</v>
      </c>
      <c r="M19" s="408">
        <v>28448</v>
      </c>
      <c r="N19" s="408">
        <v>29196.37</v>
      </c>
      <c r="O19" s="26">
        <f>IFERROR(M19/L19*100-100,0)</f>
        <v>28.980776206021034</v>
      </c>
      <c r="P19" s="26">
        <f>IFERROR(N19/M19*100-100,0)</f>
        <v>2.6306594488188892</v>
      </c>
      <c r="Q19" s="25">
        <f t="shared" ref="Q19:Q24" si="16">B6+G6+L6+Q6+B19+G19+L19</f>
        <v>560170.05000000005</v>
      </c>
      <c r="R19" s="25">
        <f t="shared" ref="R19:R24" si="17">C6+H6+M6+R6+C19+H19+M19</f>
        <v>558742.23</v>
      </c>
      <c r="S19" s="25">
        <f>D6+I6+N6+S6+D19+I19+N19</f>
        <v>556027.78</v>
      </c>
      <c r="T19" s="26">
        <f>IFERROR(R19/Q19*100-100,0)</f>
        <v>-0.25489045692465595</v>
      </c>
      <c r="U19" s="26">
        <f>IFERROR(S19/R19*100-100,0)</f>
        <v>-0.48581436201806127</v>
      </c>
    </row>
    <row r="20" spans="1:21" ht="16.5">
      <c r="A20" s="77" t="s">
        <v>70</v>
      </c>
      <c r="B20" s="414">
        <v>136017</v>
      </c>
      <c r="C20" s="414">
        <v>137985</v>
      </c>
      <c r="D20" s="414">
        <v>144133</v>
      </c>
      <c r="E20" s="26">
        <f t="shared" ref="E20:E22" si="18">IFERROR(C20/B20*100-100,0)</f>
        <v>1.4468779637839333</v>
      </c>
      <c r="F20" s="26">
        <f t="shared" ref="F20:F27" si="19">IFERROR(D20/C20*100-100,0)</f>
        <v>4.4555567634163111</v>
      </c>
      <c r="G20" s="440">
        <v>14774</v>
      </c>
      <c r="H20" s="440">
        <v>14952</v>
      </c>
      <c r="I20" s="440">
        <v>15172</v>
      </c>
      <c r="J20" s="26">
        <f t="shared" ref="J20:J22" si="20">IFERROR(H20/G20*100-100,0)</f>
        <v>1.2048192771084274</v>
      </c>
      <c r="K20" s="26">
        <f t="shared" ref="K20:K27" si="21">IFERROR(I20/H20*100-100,0)</f>
        <v>1.4713750668806824</v>
      </c>
      <c r="L20" s="408">
        <v>79264</v>
      </c>
      <c r="M20" s="408">
        <v>77457</v>
      </c>
      <c r="N20" s="408">
        <v>79308</v>
      </c>
      <c r="O20" s="26">
        <f t="shared" ref="O20:O22" si="22">IFERROR(M20/L20*100-100,0)</f>
        <v>-2.2797234557933024</v>
      </c>
      <c r="P20" s="26">
        <f t="shared" ref="P20:P27" si="23">IFERROR(N20/M20*100-100,0)</f>
        <v>2.3897130020527584</v>
      </c>
      <c r="Q20" s="25">
        <f t="shared" si="16"/>
        <v>626922</v>
      </c>
      <c r="R20" s="25">
        <f t="shared" si="17"/>
        <v>633977.30000000005</v>
      </c>
      <c r="S20" s="25">
        <f t="shared" ref="S20:S24" si="24">D7+I7+N7+S7+D20+I20+N20</f>
        <v>653692.37</v>
      </c>
      <c r="T20" s="26">
        <f t="shared" ref="T20:T27" si="25">IFERROR(R20/Q20*100-100,0)</f>
        <v>1.1253872092541002</v>
      </c>
      <c r="U20" s="26">
        <f t="shared" ref="U20:U27" si="26">IFERROR(S20/R20*100-100,0)</f>
        <v>3.1097438346767206</v>
      </c>
    </row>
    <row r="21" spans="1:21" ht="16.5">
      <c r="A21" s="77" t="s">
        <v>71</v>
      </c>
      <c r="B21" s="414">
        <v>1184</v>
      </c>
      <c r="C21" s="414">
        <v>1142</v>
      </c>
      <c r="D21" s="414">
        <v>1261</v>
      </c>
      <c r="E21" s="26">
        <f t="shared" si="18"/>
        <v>-3.5472972972973054</v>
      </c>
      <c r="F21" s="26">
        <f t="shared" si="19"/>
        <v>10.420315236427328</v>
      </c>
      <c r="G21" s="440">
        <v>1222.08</v>
      </c>
      <c r="H21" s="440">
        <v>1133.8699999999999</v>
      </c>
      <c r="I21" s="440">
        <v>1236</v>
      </c>
      <c r="J21" s="26">
        <f t="shared" si="20"/>
        <v>-7.2180217334380785</v>
      </c>
      <c r="K21" s="26">
        <f t="shared" si="21"/>
        <v>9.0072054115551339</v>
      </c>
      <c r="L21" s="408">
        <v>2347</v>
      </c>
      <c r="M21" s="408">
        <v>2519</v>
      </c>
      <c r="N21" s="408">
        <v>2626</v>
      </c>
      <c r="O21" s="26">
        <f t="shared" si="22"/>
        <v>7.3285044737963432</v>
      </c>
      <c r="P21" s="26">
        <f t="shared" si="23"/>
        <v>4.2477173481540405</v>
      </c>
      <c r="Q21" s="25">
        <f t="shared" si="16"/>
        <v>26951.08</v>
      </c>
      <c r="R21" s="25">
        <f t="shared" si="17"/>
        <v>26590.87</v>
      </c>
      <c r="S21" s="25">
        <f t="shared" si="24"/>
        <v>27130.5</v>
      </c>
      <c r="T21" s="26">
        <f t="shared" si="25"/>
        <v>-1.3365327103774831</v>
      </c>
      <c r="U21" s="26">
        <f t="shared" si="26"/>
        <v>2.029380761140942</v>
      </c>
    </row>
    <row r="22" spans="1:21" ht="16.5">
      <c r="A22" s="77" t="s">
        <v>72</v>
      </c>
      <c r="B22" s="414">
        <v>5934</v>
      </c>
      <c r="C22" s="414">
        <v>6017</v>
      </c>
      <c r="D22" s="414">
        <v>6017</v>
      </c>
      <c r="E22" s="26">
        <f t="shared" si="18"/>
        <v>1.3987192450286585</v>
      </c>
      <c r="F22" s="26">
        <f t="shared" si="19"/>
        <v>0</v>
      </c>
      <c r="G22" s="440">
        <v>2</v>
      </c>
      <c r="H22" s="440">
        <v>2</v>
      </c>
      <c r="I22" s="440">
        <v>57</v>
      </c>
      <c r="J22" s="26">
        <f t="shared" si="20"/>
        <v>0</v>
      </c>
      <c r="K22" s="26">
        <f t="shared" si="21"/>
        <v>2750</v>
      </c>
      <c r="L22" s="408">
        <v>560</v>
      </c>
      <c r="M22" s="408">
        <v>560</v>
      </c>
      <c r="N22" s="408">
        <v>566</v>
      </c>
      <c r="O22" s="26">
        <f t="shared" si="22"/>
        <v>0</v>
      </c>
      <c r="P22" s="26">
        <f>IFERROR(N22/M22*100-100,0)</f>
        <v>1.0714285714285694</v>
      </c>
      <c r="Q22" s="25">
        <f t="shared" si="16"/>
        <v>100816.5</v>
      </c>
      <c r="R22" s="25">
        <f t="shared" si="17"/>
        <v>100879.5</v>
      </c>
      <c r="S22" s="25">
        <f t="shared" si="24"/>
        <v>100993.5</v>
      </c>
      <c r="T22" s="26">
        <f t="shared" si="25"/>
        <v>6.2489771019613727E-2</v>
      </c>
      <c r="U22" s="26">
        <f t="shared" si="26"/>
        <v>0.11300611125153637</v>
      </c>
    </row>
    <row r="23" spans="1:21" ht="16.5">
      <c r="A23" s="77" t="s">
        <v>73</v>
      </c>
      <c r="B23" s="414">
        <v>0</v>
      </c>
      <c r="C23" s="414">
        <v>0</v>
      </c>
      <c r="D23" s="414">
        <v>0</v>
      </c>
      <c r="E23" s="26">
        <f>IFERROR(C23/B23*100-100,0)</f>
        <v>0</v>
      </c>
      <c r="F23" s="26">
        <f t="shared" si="19"/>
        <v>0</v>
      </c>
      <c r="G23" s="440">
        <v>414</v>
      </c>
      <c r="H23" s="440">
        <v>417.73</v>
      </c>
      <c r="I23" s="440">
        <v>413.23</v>
      </c>
      <c r="J23" s="26">
        <f>IFERROR(H23/G23*100-100,0)</f>
        <v>0.90096618357489433</v>
      </c>
      <c r="K23" s="26">
        <f t="shared" si="21"/>
        <v>-1.0772508558159615</v>
      </c>
      <c r="L23" s="410">
        <v>0</v>
      </c>
      <c r="M23" s="410">
        <v>0</v>
      </c>
      <c r="N23" s="410">
        <v>0</v>
      </c>
      <c r="O23" s="26">
        <f>IFERROR(M23/L23*100-100,0)</f>
        <v>0</v>
      </c>
      <c r="P23" s="26">
        <f t="shared" si="23"/>
        <v>0</v>
      </c>
      <c r="Q23" s="25">
        <f t="shared" si="16"/>
        <v>884.5</v>
      </c>
      <c r="R23" s="25">
        <f t="shared" si="17"/>
        <v>920.23</v>
      </c>
      <c r="S23" s="25">
        <f t="shared" si="24"/>
        <v>519.23</v>
      </c>
      <c r="T23" s="26">
        <f t="shared" si="25"/>
        <v>4.0395703787450543</v>
      </c>
      <c r="U23" s="26">
        <f t="shared" si="26"/>
        <v>-43.576062506112599</v>
      </c>
    </row>
    <row r="24" spans="1:21" ht="16.5">
      <c r="A24" s="77" t="s">
        <v>74</v>
      </c>
      <c r="B24" s="414">
        <v>4922</v>
      </c>
      <c r="C24" s="414">
        <v>5030</v>
      </c>
      <c r="D24" s="414">
        <v>5072</v>
      </c>
      <c r="E24" s="26">
        <f t="shared" ref="E24:E27" si="27">IFERROR(C24/B24*100-100,0)</f>
        <v>2.1942299878098197</v>
      </c>
      <c r="F24" s="26">
        <f t="shared" si="19"/>
        <v>0.83499005964213779</v>
      </c>
      <c r="G24" s="440">
        <v>172</v>
      </c>
      <c r="H24" s="440">
        <v>62</v>
      </c>
      <c r="I24" s="440">
        <v>108</v>
      </c>
      <c r="J24" s="26">
        <f t="shared" ref="J24:J27" si="28">IFERROR(H24/G24*100-100,0)</f>
        <v>-63.953488372093027</v>
      </c>
      <c r="K24" s="26">
        <f t="shared" si="21"/>
        <v>74.193548387096769</v>
      </c>
      <c r="L24" s="410">
        <v>0</v>
      </c>
      <c r="M24" s="410">
        <v>0</v>
      </c>
      <c r="N24" s="410">
        <v>0</v>
      </c>
      <c r="O24" s="26">
        <f t="shared" ref="O24:O27" si="29">IFERROR(M24/L24*100-100,0)</f>
        <v>0</v>
      </c>
      <c r="P24" s="26">
        <f t="shared" si="23"/>
        <v>0</v>
      </c>
      <c r="Q24" s="25">
        <f t="shared" si="16"/>
        <v>5838</v>
      </c>
      <c r="R24" s="25">
        <f t="shared" si="17"/>
        <v>5309</v>
      </c>
      <c r="S24" s="25">
        <f t="shared" si="24"/>
        <v>5423</v>
      </c>
      <c r="T24" s="26">
        <f t="shared" si="25"/>
        <v>-9.0613223706748869</v>
      </c>
      <c r="U24" s="26">
        <f t="shared" si="26"/>
        <v>2.1472970427575717</v>
      </c>
    </row>
    <row r="25" spans="1:21" ht="16.5">
      <c r="A25" s="78" t="s">
        <v>75</v>
      </c>
      <c r="B25" s="419">
        <v>237300</v>
      </c>
      <c r="C25" s="419">
        <v>240789</v>
      </c>
      <c r="D25" s="449">
        <v>247468</v>
      </c>
      <c r="E25" s="26">
        <f t="shared" si="27"/>
        <v>1.4702907711757263</v>
      </c>
      <c r="F25" s="26">
        <f t="shared" si="19"/>
        <v>2.7737978063782123</v>
      </c>
      <c r="G25" s="450">
        <v>56874.5</v>
      </c>
      <c r="H25" s="450">
        <v>57778.904999999999</v>
      </c>
      <c r="I25" s="450">
        <v>58193.5</v>
      </c>
      <c r="J25" s="26">
        <f t="shared" si="28"/>
        <v>1.5901766169372991</v>
      </c>
      <c r="K25" s="26">
        <f t="shared" si="21"/>
        <v>0.71755427002293004</v>
      </c>
      <c r="L25" s="27">
        <f>SUM(L19:L22)</f>
        <v>104227</v>
      </c>
      <c r="M25" s="27">
        <f t="shared" ref="M25:N25" si="30">SUM(M19:M22)</f>
        <v>108984</v>
      </c>
      <c r="N25" s="27">
        <f t="shared" si="30"/>
        <v>111696.37</v>
      </c>
      <c r="O25" s="170">
        <f t="shared" si="29"/>
        <v>4.5640764868987844</v>
      </c>
      <c r="P25" s="170">
        <f t="shared" si="23"/>
        <v>2.4887781692725497</v>
      </c>
      <c r="Q25" s="27">
        <f>L25+G25+B25+Q12+L12+G12+B12</f>
        <v>1309223.55</v>
      </c>
      <c r="R25" s="27">
        <f>M25+H25+C25+C12+H12+M12+R12</f>
        <v>1335939.2550000001</v>
      </c>
      <c r="S25" s="27">
        <f>N25+I25+D25+D12+I12+N12+S12</f>
        <v>1364382.95</v>
      </c>
      <c r="T25" s="26">
        <f t="shared" si="25"/>
        <v>2.0405762636946321</v>
      </c>
      <c r="U25" s="26">
        <f t="shared" si="26"/>
        <v>2.1291158930725373</v>
      </c>
    </row>
    <row r="26" spans="1:21" ht="16.5">
      <c r="A26" s="77" t="s">
        <v>76</v>
      </c>
      <c r="B26" s="423">
        <v>764974</v>
      </c>
      <c r="C26" s="423">
        <v>765005</v>
      </c>
      <c r="D26" s="423">
        <v>765005</v>
      </c>
      <c r="E26" s="26">
        <f t="shared" si="27"/>
        <v>4.0524253111868802E-3</v>
      </c>
      <c r="F26" s="26">
        <f t="shared" si="19"/>
        <v>0</v>
      </c>
      <c r="G26" s="441">
        <v>233526.37999999998</v>
      </c>
      <c r="H26" s="441">
        <v>233665.8</v>
      </c>
      <c r="I26" s="441">
        <v>233697.8</v>
      </c>
      <c r="J26" s="26">
        <f t="shared" si="28"/>
        <v>5.9702034519617087E-2</v>
      </c>
      <c r="K26" s="26">
        <f t="shared" si="21"/>
        <v>1.3694772619700757E-2</v>
      </c>
      <c r="L26" s="411">
        <v>355222</v>
      </c>
      <c r="M26" s="411">
        <v>355256</v>
      </c>
      <c r="N26" s="411">
        <v>355256</v>
      </c>
      <c r="O26" s="26">
        <f t="shared" si="29"/>
        <v>9.5714792439594021E-3</v>
      </c>
      <c r="P26" s="26">
        <f t="shared" si="23"/>
        <v>0</v>
      </c>
      <c r="Q26" s="25">
        <f t="shared" ref="Q26:S27" si="31">B13+G13+L13+Q13+B26+G26+L26</f>
        <v>3675334.38</v>
      </c>
      <c r="R26" s="25">
        <f>C13+H13+M13+R13+C26+H26+M26</f>
        <v>3660742.8</v>
      </c>
      <c r="S26" s="25">
        <f t="shared" si="31"/>
        <v>3704522.4</v>
      </c>
      <c r="T26" s="26">
        <f t="shared" si="25"/>
        <v>-0.39701367253556441</v>
      </c>
      <c r="U26" s="26">
        <f t="shared" si="26"/>
        <v>1.1959212212341015</v>
      </c>
    </row>
    <row r="27" spans="1:21" ht="16.5">
      <c r="A27" s="77" t="s">
        <v>77</v>
      </c>
      <c r="B27" s="423">
        <v>549423</v>
      </c>
      <c r="C27" s="423">
        <v>550976.75</v>
      </c>
      <c r="D27" s="423">
        <v>561000</v>
      </c>
      <c r="E27" s="26">
        <f t="shared" si="27"/>
        <v>0.28279667942550191</v>
      </c>
      <c r="F27" s="26">
        <f t="shared" si="19"/>
        <v>1.8191783954586214</v>
      </c>
      <c r="G27" s="441">
        <v>487077</v>
      </c>
      <c r="H27" s="441">
        <v>487099</v>
      </c>
      <c r="I27" s="441">
        <v>487137</v>
      </c>
      <c r="J27" s="26">
        <f t="shared" si="28"/>
        <v>4.5167396530700898E-3</v>
      </c>
      <c r="K27" s="26">
        <f t="shared" si="21"/>
        <v>7.8012888550489379E-3</v>
      </c>
      <c r="L27" s="411">
        <v>293043</v>
      </c>
      <c r="M27" s="411">
        <v>293804</v>
      </c>
      <c r="N27" s="411">
        <v>293818</v>
      </c>
      <c r="O27" s="26">
        <f t="shared" si="29"/>
        <v>0.25968885112423834</v>
      </c>
      <c r="P27" s="26">
        <f t="shared" si="23"/>
        <v>4.7650814828870125E-3</v>
      </c>
      <c r="Q27" s="25">
        <f t="shared" si="31"/>
        <v>3311211.5</v>
      </c>
      <c r="R27" s="25">
        <f t="shared" si="31"/>
        <v>3323052.95</v>
      </c>
      <c r="S27" s="25">
        <f>D14+I14+N14+S14+D27+I27+N27</f>
        <v>3364314.1</v>
      </c>
      <c r="T27" s="26">
        <f t="shared" si="25"/>
        <v>0.35761684205313315</v>
      </c>
      <c r="U27" s="26">
        <f t="shared" si="26"/>
        <v>1.2416639343649365</v>
      </c>
    </row>
    <row r="28" spans="1:21" ht="15.75" customHeight="1"/>
    <row r="29" spans="1:21" ht="15.75">
      <c r="A29" s="81" t="s">
        <v>78</v>
      </c>
      <c r="Q29" s="33"/>
      <c r="R29" s="33"/>
      <c r="S29" s="33"/>
    </row>
    <row r="30" spans="1:21">
      <c r="G30" s="400"/>
      <c r="H30" s="400"/>
      <c r="I30" s="400"/>
      <c r="Q30" s="33"/>
      <c r="R30" s="33"/>
      <c r="S30" s="33"/>
    </row>
    <row r="31" spans="1:21">
      <c r="D31" s="439"/>
    </row>
  </sheetData>
  <mergeCells count="28"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K4:K5"/>
    <mergeCell ref="O4:O5"/>
    <mergeCell ref="P4:P5"/>
    <mergeCell ref="T4:T5"/>
    <mergeCell ref="U4:U5"/>
    <mergeCell ref="A16:A18"/>
    <mergeCell ref="B16:F16"/>
    <mergeCell ref="G16:K16"/>
    <mergeCell ref="L16:P16"/>
    <mergeCell ref="Q16:U16"/>
    <mergeCell ref="T17:T18"/>
    <mergeCell ref="U17:U18"/>
    <mergeCell ref="E17:E18"/>
    <mergeCell ref="F17:F18"/>
    <mergeCell ref="J17:J18"/>
    <mergeCell ref="K17:K18"/>
    <mergeCell ref="O17:O18"/>
    <mergeCell ref="P17:P18"/>
  </mergeCells>
  <hyperlinks>
    <hyperlink ref="D5" r:id="rId1" display="cf=j=@)^^÷^&amp;                        -;fpg–kf}if_ " xr:uid="{00000000-0004-0000-0A00-000000000000}"/>
    <hyperlink ref="C5" r:id="rId2" display="cf=j=@)^^÷^&amp;                        -;fpg–kf}if_ " xr:uid="{00000000-0004-0000-0A00-000001000000}"/>
    <hyperlink ref="B5" r:id="rId3" display="cf=j=@)^^÷^&amp;                        -;fpg–kf}if_ " xr:uid="{00000000-0004-0000-0A00-000002000000}"/>
    <hyperlink ref="I5" r:id="rId4" display="cf=j=@)^^÷^&amp;                        -;fpg–kf}if_ " xr:uid="{00000000-0004-0000-0A00-000003000000}"/>
    <hyperlink ref="H5" r:id="rId5" display="cf=j=@)^^÷^&amp;                        -;fpg–kf}if_ " xr:uid="{00000000-0004-0000-0A00-000004000000}"/>
    <hyperlink ref="G5" r:id="rId6" display="cf=j=@)^^÷^&amp;                        -;fpg–kf}if_ " xr:uid="{00000000-0004-0000-0A00-000005000000}"/>
    <hyperlink ref="N5" r:id="rId7" display="cf=j=@)^^÷^&amp;                        -;fpg–kf}if_ " xr:uid="{00000000-0004-0000-0A00-000006000000}"/>
    <hyperlink ref="M5" r:id="rId8" display="cf=j=@)^^÷^&amp;                        -;fpg–kf}if_ " xr:uid="{00000000-0004-0000-0A00-000007000000}"/>
    <hyperlink ref="L5" r:id="rId9" display="cf=j=@)^^÷^&amp;                        -;fpg–kf}if_ " xr:uid="{00000000-0004-0000-0A00-000008000000}"/>
    <hyperlink ref="S5" r:id="rId10" display="cf=j=@)^^÷^&amp;                        -;fpg–kf}if_ " xr:uid="{00000000-0004-0000-0A00-000009000000}"/>
    <hyperlink ref="R5" r:id="rId11" display="cf=j=@)^^÷^&amp;                        -;fpg–kf}if_ " xr:uid="{00000000-0004-0000-0A00-00000A000000}"/>
    <hyperlink ref="Q5" r:id="rId12" display="cf=j=@)^^÷^&amp;                        -;fpg–kf}if_ " xr:uid="{00000000-0004-0000-0A00-00000B000000}"/>
    <hyperlink ref="D18" r:id="rId13" display="cf=j=@)^^÷^&amp;                        -;fpg–kf}if_ " xr:uid="{00000000-0004-0000-0A00-00000C000000}"/>
    <hyperlink ref="C18" r:id="rId14" display="cf=j=@)^^÷^&amp;                        -;fpg–kf}if_ " xr:uid="{00000000-0004-0000-0A00-00000D000000}"/>
    <hyperlink ref="B18" r:id="rId15" display="cf=j=@)^^÷^&amp;                        -;fpg–kf}if_ " xr:uid="{00000000-0004-0000-0A00-00000E000000}"/>
    <hyperlink ref="I18" r:id="rId16" display="cf=j=@)^^÷^&amp;                        -;fpg–kf}if_ " xr:uid="{00000000-0004-0000-0A00-00000F000000}"/>
    <hyperlink ref="H18" r:id="rId17" display="cf=j=@)^^÷^&amp;                        -;fpg–kf}if_ " xr:uid="{00000000-0004-0000-0A00-000010000000}"/>
    <hyperlink ref="G18" r:id="rId18" display="cf=j=@)^^÷^&amp;                        -;fpg–kf}if_ " xr:uid="{00000000-0004-0000-0A00-000011000000}"/>
    <hyperlink ref="N18" r:id="rId19" display="cf=j=@)^^÷^&amp;                        -;fpg–kf}if_ " xr:uid="{00000000-0004-0000-0A00-000012000000}"/>
    <hyperlink ref="M18" r:id="rId20" display="cf=j=@)^^÷^&amp;                        -;fpg–kf}if_ " xr:uid="{00000000-0004-0000-0A00-000013000000}"/>
    <hyperlink ref="L18" r:id="rId21" display="cf=j=@)^^÷^&amp;                        -;fpg–kf}if_ " xr:uid="{00000000-0004-0000-0A00-000014000000}"/>
    <hyperlink ref="S18" r:id="rId22" display="cf=j=@)^^÷^&amp;                        -;fpg–kf}if_ " xr:uid="{00000000-0004-0000-0A00-000015000000}"/>
    <hyperlink ref="R18" r:id="rId23" display="cf=j=@)^^÷^&amp;                        -;fpg–kf}if_ " xr:uid="{00000000-0004-0000-0A00-000016000000}"/>
    <hyperlink ref="Q18" r:id="rId24" display="cf=j=@)^^÷^&amp;                        -;fpg–kf}if_ " xr:uid="{00000000-0004-0000-0A00-000017000000}"/>
  </hyperlinks>
  <pageMargins left="0.37" right="0.25" top="0.75" bottom="0.75" header="0.3" footer="0.3"/>
  <pageSetup paperSize="9" scale="69" fitToWidth="2" orientation="landscape" r:id="rId25"/>
  <colBreaks count="1" manualBreakCount="1">
    <brk id="11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0"/>
    <pageSetUpPr fitToPage="1"/>
  </sheetPr>
  <dimension ref="A1:K27"/>
  <sheetViews>
    <sheetView view="pageBreakPreview" zoomScaleNormal="100" zoomScaleSheetLayoutView="100" workbookViewId="0">
      <pane xSplit="1" ySplit="4" topLeftCell="B5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20.85546875" bestFit="1" customWidth="1"/>
    <col min="2" max="2" width="12.28515625" bestFit="1" customWidth="1"/>
    <col min="3" max="3" width="12.5703125" bestFit="1" customWidth="1"/>
    <col min="4" max="4" width="12.7109375" bestFit="1" customWidth="1"/>
    <col min="5" max="5" width="14.42578125" customWidth="1"/>
    <col min="6" max="6" width="12.7109375" customWidth="1"/>
    <col min="8" max="8" width="10.5703125" bestFit="1" customWidth="1"/>
  </cols>
  <sheetData>
    <row r="1" spans="1:11" ht="18">
      <c r="A1" s="571" t="s">
        <v>120</v>
      </c>
      <c r="B1" s="571"/>
      <c r="C1" s="571"/>
      <c r="D1" s="571"/>
      <c r="E1" s="571"/>
      <c r="F1" s="571"/>
      <c r="G1" s="16"/>
    </row>
    <row r="2" spans="1:11" ht="18.75">
      <c r="A2" s="572" t="s">
        <v>227</v>
      </c>
      <c r="B2" s="572"/>
      <c r="C2" s="572"/>
      <c r="D2" s="572"/>
      <c r="E2" s="572"/>
      <c r="F2" s="572"/>
      <c r="G2" s="16"/>
    </row>
    <row r="3" spans="1:11" ht="15.75">
      <c r="A3" s="573" t="s">
        <v>79</v>
      </c>
      <c r="B3" s="574" t="s">
        <v>3</v>
      </c>
      <c r="C3" s="574"/>
      <c r="D3" s="574"/>
      <c r="E3" s="574"/>
      <c r="F3" s="574"/>
    </row>
    <row r="4" spans="1:11" ht="47.25">
      <c r="A4" s="573"/>
      <c r="B4" s="403" t="s">
        <v>220</v>
      </c>
      <c r="C4" s="403" t="s">
        <v>245</v>
      </c>
      <c r="D4" s="403" t="s">
        <v>494</v>
      </c>
      <c r="E4" s="43" t="s">
        <v>97</v>
      </c>
      <c r="F4" s="43" t="s">
        <v>8</v>
      </c>
    </row>
    <row r="5" spans="1:11" ht="15.75">
      <c r="A5" s="14" t="s">
        <v>80</v>
      </c>
      <c r="B5" s="17">
        <f>'Table 6b'!Q27</f>
        <v>54106.806096189997</v>
      </c>
      <c r="C5" s="17">
        <f>'Table 6b'!R27</f>
        <v>54518.479723180011</v>
      </c>
      <c r="D5" s="17">
        <f>'Table 6b'!S27</f>
        <v>51765.21536948</v>
      </c>
      <c r="E5" s="438">
        <f>'Table 6b'!T27</f>
        <v>0.76085368309884416</v>
      </c>
      <c r="F5" s="438">
        <f>'Table 6b'!U27</f>
        <v>-5.0501488076700412</v>
      </c>
      <c r="G5" s="60"/>
      <c r="H5" s="60"/>
    </row>
    <row r="6" spans="1:11" ht="15.75">
      <c r="A6" s="14" t="s">
        <v>81</v>
      </c>
      <c r="B6" s="17">
        <f>'Table 6b'!Q28</f>
        <v>21040.77666607</v>
      </c>
      <c r="C6" s="17">
        <f>'Table 6b'!R28</f>
        <v>20290.716496330002</v>
      </c>
      <c r="D6" s="17">
        <f>'Table 6b'!S28</f>
        <v>21625.524849040001</v>
      </c>
      <c r="E6" s="438">
        <f>'Table 6b'!T28</f>
        <v>-3.5647931711072829</v>
      </c>
      <c r="F6" s="438">
        <f>'Table 6b'!U28</f>
        <v>6.5784190171472119</v>
      </c>
      <c r="G6" s="60"/>
      <c r="H6" s="60"/>
      <c r="K6" s="60"/>
    </row>
    <row r="7" spans="1:11" ht="15.75">
      <c r="A7" s="14" t="s">
        <v>82</v>
      </c>
      <c r="B7" s="17">
        <f>'Table 6b'!Q29</f>
        <v>4438.4302662700011</v>
      </c>
      <c r="C7" s="17">
        <f>'Table 6b'!R29</f>
        <v>3885.5228768100001</v>
      </c>
      <c r="D7" s="17">
        <f>'Table 6b'!S29</f>
        <v>3979.4008943999997</v>
      </c>
      <c r="E7" s="438">
        <f>'Table 6b'!T29</f>
        <v>-12.457273321647961</v>
      </c>
      <c r="F7" s="438">
        <f>'Table 6b'!U29</f>
        <v>2.4160974099597325</v>
      </c>
      <c r="G7" s="60"/>
      <c r="H7" s="60"/>
    </row>
    <row r="8" spans="1:11" ht="15.75">
      <c r="A8" s="14" t="s">
        <v>83</v>
      </c>
      <c r="B8" s="17">
        <f>'Table 6b'!Q30</f>
        <v>782.1362848199999</v>
      </c>
      <c r="C8" s="17">
        <f>'Table 6b'!R30</f>
        <v>273.22725389999999</v>
      </c>
      <c r="D8" s="17">
        <f>'Table 6b'!S30</f>
        <v>241.44922377</v>
      </c>
      <c r="E8" s="438">
        <f>'Table 6b'!T30</f>
        <v>-65.066541573009843</v>
      </c>
      <c r="F8" s="438">
        <f>'Table 6b'!U30</f>
        <v>-11.630622376210908</v>
      </c>
      <c r="G8" s="60"/>
      <c r="H8" s="60"/>
      <c r="K8" s="60"/>
    </row>
    <row r="9" spans="1:11" ht="15.75">
      <c r="A9" s="14" t="s">
        <v>84</v>
      </c>
      <c r="B9" s="17">
        <f>'Table 6b'!Q31</f>
        <v>1985.4256301999999</v>
      </c>
      <c r="C9" s="17">
        <f>'Table 6b'!R31</f>
        <v>1430.8323942500001</v>
      </c>
      <c r="D9" s="17">
        <f>'Table 6b'!S31</f>
        <v>2510.35118706</v>
      </c>
      <c r="E9" s="438">
        <f>'Table 6b'!T31</f>
        <v>-27.933216309599743</v>
      </c>
      <c r="F9" s="438">
        <f>'Table 6b'!U31</f>
        <v>75.446907488829368</v>
      </c>
      <c r="G9" s="60"/>
      <c r="H9" s="60"/>
    </row>
    <row r="10" spans="1:11" ht="15.75">
      <c r="A10" s="14" t="s">
        <v>85</v>
      </c>
      <c r="B10" s="17">
        <f>'Table 6b'!Q32</f>
        <v>7574.1360846400003</v>
      </c>
      <c r="C10" s="17">
        <f>'Table 6b'!R32</f>
        <v>7598.2932039400002</v>
      </c>
      <c r="D10" s="17">
        <f>'Table 6b'!S32</f>
        <v>7049.5909334299986</v>
      </c>
      <c r="E10" s="438">
        <f>'Table 6b'!T32</f>
        <v>0.31894224014523331</v>
      </c>
      <c r="F10" s="438">
        <f>'Table 6b'!U32</f>
        <v>-7.2213884853177177</v>
      </c>
      <c r="G10" s="60"/>
      <c r="H10" s="60"/>
    </row>
    <row r="11" spans="1:11" ht="15.75">
      <c r="A11" s="14" t="s">
        <v>86</v>
      </c>
      <c r="B11" s="17">
        <f>'Table 6b'!Q33</f>
        <v>5732.7969734899998</v>
      </c>
      <c r="C11" s="17">
        <f>'Table 6b'!R33</f>
        <v>5575.3184691000006</v>
      </c>
      <c r="D11" s="17">
        <f>'Table 6b'!S33</f>
        <v>5828.5060739999999</v>
      </c>
      <c r="E11" s="438">
        <f>'Table 6b'!T33</f>
        <v>-2.746975082463635</v>
      </c>
      <c r="F11" s="438">
        <f>'Table 6b'!U33</f>
        <v>4.5412222871794086</v>
      </c>
      <c r="G11" s="60"/>
      <c r="H11" s="60"/>
    </row>
    <row r="12" spans="1:11" ht="15.75">
      <c r="A12" s="14" t="s">
        <v>87</v>
      </c>
      <c r="B12" s="17">
        <f>'Table 6b'!Q34</f>
        <v>4833.382720380001</v>
      </c>
      <c r="C12" s="17">
        <f>'Table 6b'!R34</f>
        <v>5288.3715591999999</v>
      </c>
      <c r="D12" s="17">
        <f>'Table 6b'!S34</f>
        <v>6206.7142901499992</v>
      </c>
      <c r="E12" s="438">
        <f>'Table 6b'!T34</f>
        <v>9.4134659955962974</v>
      </c>
      <c r="F12" s="438">
        <f>'Table 6b'!U34</f>
        <v>17.365321643340081</v>
      </c>
      <c r="G12" s="60"/>
      <c r="H12" s="60"/>
    </row>
    <row r="13" spans="1:11" ht="15.75">
      <c r="A13" s="14" t="s">
        <v>195</v>
      </c>
      <c r="B13" s="17">
        <f>'Table 6b'!Q35</f>
        <v>9900.4330800300013</v>
      </c>
      <c r="C13" s="17">
        <f>'Table 6b'!R35</f>
        <v>15095.7562411</v>
      </c>
      <c r="D13" s="17">
        <f>'Table 6b'!S35</f>
        <v>14754.352360370001</v>
      </c>
      <c r="E13" s="438">
        <f>'Table 6b'!T35</f>
        <v>52.475716153765006</v>
      </c>
      <c r="F13" s="438">
        <f>'Table 6b'!U35</f>
        <v>-2.261588457559256</v>
      </c>
      <c r="G13" s="60"/>
      <c r="H13" s="60"/>
    </row>
    <row r="14" spans="1:11" ht="15.75">
      <c r="A14" s="14" t="s">
        <v>88</v>
      </c>
      <c r="B14" s="17">
        <f>'Table 6b'!Q36</f>
        <v>32032.652263519994</v>
      </c>
      <c r="C14" s="17">
        <f>'Table 6b'!R36</f>
        <v>33624.133765660001</v>
      </c>
      <c r="D14" s="17">
        <f>'Table 6b'!S36</f>
        <v>35361.733307559996</v>
      </c>
      <c r="E14" s="438">
        <f>'Table 6b'!T36</f>
        <v>4.9683101138410706</v>
      </c>
      <c r="F14" s="438">
        <f>'Table 6b'!U36</f>
        <v>5.1677154094437583</v>
      </c>
      <c r="G14" s="60"/>
      <c r="H14" s="60"/>
    </row>
    <row r="15" spans="1:11" ht="15.75">
      <c r="A15" s="14" t="s">
        <v>89</v>
      </c>
      <c r="B15" s="17">
        <f>'Table 6b'!Q37</f>
        <v>71773.570780950002</v>
      </c>
      <c r="C15" s="17">
        <f>'Table 6b'!R37</f>
        <v>67715.734472679993</v>
      </c>
      <c r="D15" s="17">
        <f>'Table 6b'!S37</f>
        <v>69360.460417559982</v>
      </c>
      <c r="E15" s="438">
        <f>'Table 6b'!T37</f>
        <v>-5.6536636872287716</v>
      </c>
      <c r="F15" s="438">
        <f>'Table 6b'!U37</f>
        <v>2.4288682057248536</v>
      </c>
      <c r="G15" s="60"/>
      <c r="H15" s="60"/>
    </row>
    <row r="16" spans="1:11" ht="15.75">
      <c r="A16" s="14" t="s">
        <v>90</v>
      </c>
      <c r="B16" s="17">
        <f>'Table 6b'!Q38</f>
        <v>20567.0749799</v>
      </c>
      <c r="C16" s="17">
        <f>'Table 6b'!R38</f>
        <v>17631.42152367</v>
      </c>
      <c r="D16" s="17">
        <f>'Table 6b'!S38</f>
        <v>16984.663559620003</v>
      </c>
      <c r="E16" s="438">
        <f>'Table 6b'!T38</f>
        <v>-14.273558389313919</v>
      </c>
      <c r="F16" s="438">
        <f>'Table 6b'!U38</f>
        <v>-3.6682122492603924</v>
      </c>
      <c r="G16" s="60"/>
      <c r="H16" s="60"/>
    </row>
    <row r="17" spans="1:10" ht="15.75">
      <c r="A17" s="14" t="s">
        <v>91</v>
      </c>
      <c r="B17" s="17">
        <f>'Table 6b'!Q39</f>
        <v>40718.772809490001</v>
      </c>
      <c r="C17" s="17">
        <f>'Table 6b'!R39</f>
        <v>30011.373540820001</v>
      </c>
      <c r="D17" s="17">
        <f>'Table 6b'!S39</f>
        <v>33083.281573159999</v>
      </c>
      <c r="E17" s="438">
        <f>'Table 6b'!T39</f>
        <v>-26.295977334008725</v>
      </c>
      <c r="F17" s="438">
        <f>'Table 6b'!U39</f>
        <v>10.235812859953697</v>
      </c>
      <c r="G17" s="60"/>
      <c r="H17" s="60"/>
    </row>
    <row r="18" spans="1:10" ht="15.75">
      <c r="A18" s="14" t="s">
        <v>92</v>
      </c>
      <c r="B18" s="17">
        <f>'Table 6b'!Q40</f>
        <v>47410.479371020003</v>
      </c>
      <c r="C18" s="17">
        <f>'Table 6b'!R40</f>
        <v>44916.466197629998</v>
      </c>
      <c r="D18" s="17">
        <f>'Table 6b'!S40</f>
        <v>45834.792296109998</v>
      </c>
      <c r="E18" s="438">
        <f>'Table 6b'!T40</f>
        <v>-5.2604681633202262</v>
      </c>
      <c r="F18" s="438">
        <f>'Table 6b'!U40</f>
        <v>2.044519919352993</v>
      </c>
      <c r="G18" s="60"/>
      <c r="H18" s="60"/>
    </row>
    <row r="19" spans="1:10" ht="15.75">
      <c r="A19" s="14" t="s">
        <v>67</v>
      </c>
      <c r="B19" s="17">
        <f>'Table 6b'!Q41</f>
        <v>2238.0026343899999</v>
      </c>
      <c r="C19" s="17">
        <f>'Table 6b'!R41</f>
        <v>1205.3921823299997</v>
      </c>
      <c r="D19" s="17">
        <f>'Table 6b'!S41</f>
        <v>1271.5739170700001</v>
      </c>
      <c r="E19" s="438">
        <f>'Table 6b'!T41</f>
        <v>-46.139822902462903</v>
      </c>
      <c r="F19" s="438">
        <f>'Table 6b'!U41</f>
        <v>5.4904732011843862</v>
      </c>
      <c r="G19" s="60"/>
      <c r="H19" s="60"/>
    </row>
    <row r="20" spans="1:10" ht="15.75">
      <c r="A20" s="14" t="s">
        <v>93</v>
      </c>
      <c r="B20" s="17">
        <f>'Table 6b'!Q42</f>
        <v>4418.6478359700004</v>
      </c>
      <c r="C20" s="17">
        <f>'Table 6b'!R42</f>
        <v>3342.7660901100003</v>
      </c>
      <c r="D20" s="17">
        <f>'Table 6b'!S42</f>
        <v>4458.7830649199996</v>
      </c>
      <c r="E20" s="438">
        <f>'Table 6b'!T42</f>
        <v>-24.348664700132588</v>
      </c>
      <c r="F20" s="438">
        <f>'Table 6b'!U42</f>
        <v>33.386032546874219</v>
      </c>
      <c r="G20" s="60"/>
      <c r="H20" s="60"/>
    </row>
    <row r="21" spans="1:10" ht="15.75">
      <c r="A21" s="14" t="s">
        <v>194</v>
      </c>
      <c r="B21" s="17">
        <f>'Table 6b'!Q43</f>
        <v>2228.57283525</v>
      </c>
      <c r="C21" s="17">
        <f>'Table 6b'!R43</f>
        <v>2659.7840400100004</v>
      </c>
      <c r="D21" s="17">
        <f>'Table 6b'!S43</f>
        <v>2965.6871145300001</v>
      </c>
      <c r="E21" s="438">
        <f>'Table 6b'!T43</f>
        <v>19.349208513152647</v>
      </c>
      <c r="F21" s="438">
        <f>'Table 6b'!U43</f>
        <v>11.501049330262532</v>
      </c>
      <c r="G21" s="60"/>
      <c r="H21" s="60"/>
    </row>
    <row r="22" spans="1:10" ht="15.75">
      <c r="A22" s="14" t="s">
        <v>94</v>
      </c>
      <c r="B22" s="17">
        <f>'Table 6b'!Q44</f>
        <v>12938.11330958</v>
      </c>
      <c r="C22" s="17">
        <f>'Table 6b'!R44</f>
        <v>15502.067826419998</v>
      </c>
      <c r="D22" s="17">
        <f>'Table 6b'!S44</f>
        <v>18324.444064849999</v>
      </c>
      <c r="E22" s="438">
        <f>'Table 6b'!T44</f>
        <v>19.817066487905336</v>
      </c>
      <c r="F22" s="438">
        <f>'Table 6b'!U44</f>
        <v>18.206450068679601</v>
      </c>
      <c r="G22" s="60"/>
      <c r="H22" s="60"/>
    </row>
    <row r="23" spans="1:10" ht="15.75">
      <c r="A23" s="44" t="s">
        <v>35</v>
      </c>
      <c r="B23" s="17">
        <f>'Table 6b'!Q45</f>
        <v>344720.21062216006</v>
      </c>
      <c r="C23" s="17">
        <f>'Table 6b'!R45</f>
        <v>330565.65785714</v>
      </c>
      <c r="D23" s="17">
        <f>'Table 6b'!S45</f>
        <v>341606.5244970799</v>
      </c>
      <c r="E23" s="438">
        <f>'Table 6b'!T45</f>
        <v>-4.1060988966888772</v>
      </c>
      <c r="F23" s="438">
        <f>'Table 6b'!U45</f>
        <v>3.3399920341124556</v>
      </c>
      <c r="G23" s="60"/>
      <c r="H23" s="60"/>
      <c r="J23" s="60"/>
    </row>
    <row r="24" spans="1:10">
      <c r="A24" s="4" t="s">
        <v>95</v>
      </c>
      <c r="G24" s="60"/>
    </row>
    <row r="25" spans="1:10">
      <c r="A25" t="s">
        <v>96</v>
      </c>
      <c r="G25" s="60"/>
    </row>
    <row r="27" spans="1:10">
      <c r="B27" s="15"/>
      <c r="C27" s="15"/>
      <c r="D27" s="15"/>
    </row>
  </sheetData>
  <customSheetViews>
    <customSheetView guid="{62EA56A0-18BB-45A4-9B93-8F9305D00B2F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1"/>
    </customSheetView>
    <customSheetView guid="{5D933180-90A2-4635-8406-162CDBA83F77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2"/>
    </customSheetView>
    <customSheetView guid="{57D09834-7566-4B23-A236-55447A728EAF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3"/>
    </customSheetView>
  </customSheetViews>
  <mergeCells count="4">
    <mergeCell ref="A1:F1"/>
    <mergeCell ref="A2:F2"/>
    <mergeCell ref="A3:A4"/>
    <mergeCell ref="B3:F3"/>
  </mergeCells>
  <hyperlinks>
    <hyperlink ref="D4" r:id="rId4" display="cf=j=@)^^÷^&amp;                        -;fpg–kf}if_ " xr:uid="{00000000-0004-0000-0B00-000000000000}"/>
    <hyperlink ref="C4" r:id="rId5" display="cf=j=@)^^÷^&amp;                        -;fpg–kf}if_ " xr:uid="{00000000-0004-0000-0B00-000001000000}"/>
    <hyperlink ref="B4" r:id="rId6" display="cf=j=@)^^÷^&amp;                        -;fpg–kf}if_ " xr:uid="{00000000-0004-0000-0B00-000002000000}"/>
  </hyperlinks>
  <pageMargins left="0.7" right="0.7" top="0.75" bottom="0.75" header="0.3" footer="0.3"/>
  <pageSetup paperSize="9" orientation="landscape"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0"/>
  </sheetPr>
  <dimension ref="A1:Y60"/>
  <sheetViews>
    <sheetView view="pageBreakPreview" zoomScaleNormal="100" zoomScaleSheetLayoutView="100" workbookViewId="0">
      <pane xSplit="1" ySplit="4" topLeftCell="B5" activePane="bottomRight" state="frozen"/>
      <selection activeCell="H7" sqref="H7"/>
      <selection pane="topRight" activeCell="H7" sqref="H7"/>
      <selection pane="bottomLeft" activeCell="H7" sqref="H7"/>
      <selection pane="bottomRight" activeCell="A25" sqref="A25:A26"/>
    </sheetView>
  </sheetViews>
  <sheetFormatPr defaultColWidth="20.42578125" defaultRowHeight="15"/>
  <cols>
    <col min="1" max="1" width="34.7109375" bestFit="1" customWidth="1"/>
    <col min="2" max="2" width="16.5703125" customWidth="1"/>
    <col min="3" max="3" width="16" customWidth="1"/>
    <col min="4" max="4" width="16.28515625" customWidth="1"/>
    <col min="5" max="5" width="15.5703125" customWidth="1"/>
    <col min="6" max="6" width="16" customWidth="1"/>
    <col min="7" max="7" width="15.5703125" customWidth="1"/>
    <col min="8" max="8" width="16.42578125" customWidth="1"/>
    <col min="9" max="9" width="15.85546875" customWidth="1"/>
    <col min="10" max="10" width="17" customWidth="1"/>
    <col min="11" max="11" width="17.7109375" customWidth="1"/>
    <col min="12" max="12" width="16.28515625" customWidth="1"/>
    <col min="13" max="13" width="17.28515625" customWidth="1"/>
    <col min="14" max="14" width="18.140625" customWidth="1"/>
    <col min="15" max="15" width="17.140625" customWidth="1"/>
    <col min="16" max="16" width="16.140625" customWidth="1"/>
    <col min="17" max="18" width="17.140625" customWidth="1"/>
    <col min="19" max="19" width="17.28515625" customWidth="1"/>
    <col min="20" max="20" width="15" customWidth="1"/>
    <col min="21" max="21" width="17.28515625" customWidth="1"/>
  </cols>
  <sheetData>
    <row r="1" spans="1:25" ht="18">
      <c r="A1" s="575" t="s">
        <v>236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</row>
    <row r="2" spans="1:25" ht="18.75">
      <c r="A2" s="576" t="s">
        <v>235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</row>
    <row r="3" spans="1:25" s="18" customFormat="1" ht="16.5">
      <c r="A3" s="578" t="s">
        <v>79</v>
      </c>
      <c r="B3" s="577" t="s">
        <v>225</v>
      </c>
      <c r="C3" s="577"/>
      <c r="D3" s="577"/>
      <c r="E3" s="577"/>
      <c r="F3" s="577"/>
      <c r="G3" s="577" t="s">
        <v>206</v>
      </c>
      <c r="H3" s="577"/>
      <c r="I3" s="577"/>
      <c r="J3" s="577"/>
      <c r="K3" s="577"/>
      <c r="L3" s="577" t="s">
        <v>122</v>
      </c>
      <c r="M3" s="577"/>
      <c r="N3" s="577"/>
      <c r="O3" s="577"/>
      <c r="P3" s="577"/>
      <c r="Q3" s="577" t="s">
        <v>243</v>
      </c>
      <c r="R3" s="577"/>
      <c r="S3" s="577"/>
      <c r="T3" s="577"/>
      <c r="U3" s="577"/>
    </row>
    <row r="4" spans="1:25" s="18" customFormat="1" ht="31.5">
      <c r="A4" s="579"/>
      <c r="B4" s="403" t="s">
        <v>220</v>
      </c>
      <c r="C4" s="403" t="s">
        <v>245</v>
      </c>
      <c r="D4" s="151" t="s">
        <v>494</v>
      </c>
      <c r="E4" s="141" t="s">
        <v>97</v>
      </c>
      <c r="F4" s="141" t="s">
        <v>8</v>
      </c>
      <c r="G4" s="403" t="s">
        <v>220</v>
      </c>
      <c r="H4" s="403" t="s">
        <v>245</v>
      </c>
      <c r="I4" s="403" t="s">
        <v>494</v>
      </c>
      <c r="J4" s="141" t="s">
        <v>97</v>
      </c>
      <c r="K4" s="141" t="s">
        <v>8</v>
      </c>
      <c r="L4" s="403" t="s">
        <v>220</v>
      </c>
      <c r="M4" s="403" t="s">
        <v>245</v>
      </c>
      <c r="N4" s="403" t="s">
        <v>494</v>
      </c>
      <c r="O4" s="141" t="s">
        <v>97</v>
      </c>
      <c r="P4" s="141" t="s">
        <v>8</v>
      </c>
      <c r="Q4" s="403" t="s">
        <v>220</v>
      </c>
      <c r="R4" s="403" t="s">
        <v>245</v>
      </c>
      <c r="S4" s="403" t="s">
        <v>494</v>
      </c>
      <c r="T4" s="141" t="s">
        <v>97</v>
      </c>
      <c r="U4" s="141" t="s">
        <v>8</v>
      </c>
      <c r="V4"/>
      <c r="W4"/>
      <c r="X4"/>
      <c r="Y4"/>
    </row>
    <row r="5" spans="1:25" ht="18">
      <c r="A5" s="142" t="s">
        <v>80</v>
      </c>
      <c r="B5" s="145">
        <v>9126.4829881299975</v>
      </c>
      <c r="C5" s="146">
        <v>9855.715216210001</v>
      </c>
      <c r="D5" s="146">
        <v>9629.2560641</v>
      </c>
      <c r="E5" s="146">
        <f t="shared" ref="E5:E22" si="0">IFERROR(C5/B5*100-100,0)</f>
        <v>7.9902874856442594</v>
      </c>
      <c r="F5" s="146">
        <f t="shared" ref="F5:F22" si="1">IFERROR(D5/C5*100-100,0)</f>
        <v>-2.2977444776157654</v>
      </c>
      <c r="G5" s="149">
        <v>12235.86468216</v>
      </c>
      <c r="H5" s="146">
        <v>14193.512667280003</v>
      </c>
      <c r="I5" s="146">
        <v>13656.447265769999</v>
      </c>
      <c r="J5" s="146">
        <f t="shared" ref="J5:J22" si="2">IFERROR(H5/G5*100-100,0)</f>
        <v>15.999261482306764</v>
      </c>
      <c r="K5" s="146">
        <f t="shared" ref="K5:K22" si="3">IFERROR(I5/H5*100-100,0)</f>
        <v>-3.7838793968746671</v>
      </c>
      <c r="L5" s="146">
        <v>14049.93605093</v>
      </c>
      <c r="M5" s="146">
        <v>12446.446971040001</v>
      </c>
      <c r="N5" s="146">
        <v>11158.41867458</v>
      </c>
      <c r="O5" s="146">
        <f t="shared" ref="O5:O22" si="4">IFERROR(M5/L5*100-100,0)</f>
        <v>-11.4127856103933</v>
      </c>
      <c r="P5" s="146">
        <f t="shared" ref="P5:P22" si="5">IFERROR(N5/M5*100-100,0)</f>
        <v>-10.348562119430099</v>
      </c>
      <c r="Q5" s="146">
        <v>4007.0105545400002</v>
      </c>
      <c r="R5" s="146">
        <v>3890.7800000000011</v>
      </c>
      <c r="S5" s="406">
        <v>3340.41</v>
      </c>
      <c r="T5" s="146">
        <f t="shared" ref="T5:T22" si="6">IFERROR(R5/Q5*100-100,0)</f>
        <v>-2.900680019629803</v>
      </c>
      <c r="U5" s="146">
        <f t="shared" ref="U5:U22" si="7">IFERROR(S5/R5*100-100,0)</f>
        <v>-14.145492677560824</v>
      </c>
    </row>
    <row r="6" spans="1:25" ht="18">
      <c r="A6" s="142" t="s">
        <v>81</v>
      </c>
      <c r="B6" s="145">
        <v>3382.38285524</v>
      </c>
      <c r="C6" s="146">
        <v>3252.7920034000003</v>
      </c>
      <c r="D6" s="146">
        <v>3001.9709193599997</v>
      </c>
      <c r="E6" s="146">
        <f t="shared" si="0"/>
        <v>-3.8313478215287518</v>
      </c>
      <c r="F6" s="146">
        <f t="shared" si="1"/>
        <v>-7.7109475114863812</v>
      </c>
      <c r="G6" s="149">
        <v>3376.7313222799999</v>
      </c>
      <c r="H6" s="146">
        <v>3127.4900541900001</v>
      </c>
      <c r="I6" s="146">
        <v>3837.7047557199999</v>
      </c>
      <c r="J6" s="146">
        <f t="shared" si="2"/>
        <v>-7.3811400523779156</v>
      </c>
      <c r="K6" s="146">
        <f t="shared" si="3"/>
        <v>22.708775702691739</v>
      </c>
      <c r="L6" s="146">
        <v>7321.3232934600001</v>
      </c>
      <c r="M6" s="146">
        <v>7271.709749489999</v>
      </c>
      <c r="N6" s="146">
        <v>7737.1831093000001</v>
      </c>
      <c r="O6" s="146">
        <f t="shared" si="4"/>
        <v>-0.67765814978174888</v>
      </c>
      <c r="P6" s="146">
        <f t="shared" si="5"/>
        <v>6.4011542793308962</v>
      </c>
      <c r="Q6" s="146">
        <v>2417.6912883400005</v>
      </c>
      <c r="R6" s="146">
        <v>2294.5500000000002</v>
      </c>
      <c r="S6" s="406">
        <v>2158.9499999999998</v>
      </c>
      <c r="T6" s="146">
        <f t="shared" si="6"/>
        <v>-5.0933421042580562</v>
      </c>
      <c r="U6" s="146">
        <f t="shared" si="7"/>
        <v>-5.9096554880041907</v>
      </c>
    </row>
    <row r="7" spans="1:25" ht="18">
      <c r="A7" s="142" t="s">
        <v>82</v>
      </c>
      <c r="B7" s="145">
        <v>2398.0190304100001</v>
      </c>
      <c r="C7" s="146">
        <v>2182.8777677099997</v>
      </c>
      <c r="D7" s="146">
        <v>2270.57582417</v>
      </c>
      <c r="E7" s="146">
        <f t="shared" si="0"/>
        <v>-8.971624493873037</v>
      </c>
      <c r="F7" s="146">
        <f t="shared" si="1"/>
        <v>4.0175431605591996</v>
      </c>
      <c r="G7" s="149">
        <v>23.703981930000001</v>
      </c>
      <c r="H7" s="146">
        <v>21.882055459999997</v>
      </c>
      <c r="I7" s="146">
        <v>34.640505789999999</v>
      </c>
      <c r="J7" s="146">
        <f t="shared" si="2"/>
        <v>-7.6861620776640649</v>
      </c>
      <c r="K7" s="146">
        <f t="shared" si="3"/>
        <v>58.305538770442382</v>
      </c>
      <c r="L7" s="146">
        <v>1810.7287876800001</v>
      </c>
      <c r="M7" s="146">
        <v>1574.2325108200002</v>
      </c>
      <c r="N7" s="146">
        <v>1543.4930161499999</v>
      </c>
      <c r="O7" s="146">
        <f t="shared" si="4"/>
        <v>-13.06083376312867</v>
      </c>
      <c r="P7" s="146">
        <f t="shared" si="5"/>
        <v>-1.952665470870528</v>
      </c>
      <c r="Q7" s="146">
        <v>85.484798480000009</v>
      </c>
      <c r="R7" s="146">
        <v>51.599999999999994</v>
      </c>
      <c r="S7" s="406">
        <v>65.89</v>
      </c>
      <c r="T7" s="146">
        <f t="shared" si="6"/>
        <v>-39.638390781172269</v>
      </c>
      <c r="U7" s="146">
        <f t="shared" si="7"/>
        <v>27.693798449612416</v>
      </c>
    </row>
    <row r="8" spans="1:25" ht="18">
      <c r="A8" s="142" t="s">
        <v>83</v>
      </c>
      <c r="B8" s="145">
        <v>38.03729852</v>
      </c>
      <c r="C8" s="146">
        <v>10.88126316</v>
      </c>
      <c r="D8" s="146">
        <v>5.7422694199999995</v>
      </c>
      <c r="E8" s="146">
        <f t="shared" si="0"/>
        <v>-71.393175689701962</v>
      </c>
      <c r="F8" s="146">
        <f t="shared" si="1"/>
        <v>-47.227915219357676</v>
      </c>
      <c r="G8" s="149">
        <v>54.927892710000002</v>
      </c>
      <c r="H8" s="146">
        <v>56.828647220000008</v>
      </c>
      <c r="I8" s="146">
        <v>59.526353290000003</v>
      </c>
      <c r="J8" s="146">
        <f t="shared" si="2"/>
        <v>3.4604540903022212</v>
      </c>
      <c r="K8" s="146">
        <f t="shared" si="3"/>
        <v>4.7470883119149505</v>
      </c>
      <c r="L8" s="146">
        <v>596.15106992999995</v>
      </c>
      <c r="M8" s="146">
        <v>101.87155883999998</v>
      </c>
      <c r="N8" s="146">
        <v>38.99180106</v>
      </c>
      <c r="O8" s="146">
        <f t="shared" si="4"/>
        <v>-82.911787971468087</v>
      </c>
      <c r="P8" s="146">
        <f t="shared" si="5"/>
        <v>-61.724546572178468</v>
      </c>
      <c r="Q8" s="146">
        <v>23.927594460000002</v>
      </c>
      <c r="R8" s="146">
        <v>3.3</v>
      </c>
      <c r="S8" s="406">
        <v>12.45</v>
      </c>
      <c r="T8" s="146">
        <f t="shared" si="6"/>
        <v>-86.208392132704176</v>
      </c>
      <c r="U8" s="146">
        <f t="shared" si="7"/>
        <v>277.27272727272731</v>
      </c>
    </row>
    <row r="9" spans="1:25" ht="18">
      <c r="A9" s="142" t="s">
        <v>84</v>
      </c>
      <c r="B9" s="145">
        <v>1451.46439323</v>
      </c>
      <c r="C9" s="146">
        <v>983.84254164000004</v>
      </c>
      <c r="D9" s="146">
        <v>1870.1966204099999</v>
      </c>
      <c r="E9" s="146">
        <f t="shared" si="0"/>
        <v>-32.217245822295567</v>
      </c>
      <c r="F9" s="146">
        <f t="shared" si="1"/>
        <v>90.091050270351872</v>
      </c>
      <c r="G9" s="149">
        <v>7.5196504499999994</v>
      </c>
      <c r="H9" s="146">
        <v>17.662750550000002</v>
      </c>
      <c r="I9" s="146">
        <v>12.071783330000002</v>
      </c>
      <c r="J9" s="146">
        <f t="shared" si="2"/>
        <v>134.88792022240878</v>
      </c>
      <c r="K9" s="146">
        <f t="shared" si="3"/>
        <v>-31.654000910973622</v>
      </c>
      <c r="L9" s="146">
        <v>505.12559481</v>
      </c>
      <c r="M9" s="146">
        <v>420.14747793000004</v>
      </c>
      <c r="N9" s="146">
        <v>612.16600582000001</v>
      </c>
      <c r="O9" s="146">
        <f t="shared" si="4"/>
        <v>-16.823165912225051</v>
      </c>
      <c r="P9" s="146">
        <f t="shared" si="5"/>
        <v>45.702649183102267</v>
      </c>
      <c r="Q9" s="146">
        <v>1.47136201</v>
      </c>
      <c r="R9" s="146">
        <v>2.2399999999999998</v>
      </c>
      <c r="S9" s="406">
        <v>3.3099999999999996</v>
      </c>
      <c r="T9" s="146">
        <f t="shared" si="6"/>
        <v>52.239896420867893</v>
      </c>
      <c r="U9" s="146">
        <f t="shared" si="7"/>
        <v>47.767857142857139</v>
      </c>
    </row>
    <row r="10" spans="1:25" ht="18">
      <c r="A10" s="142" t="s">
        <v>85</v>
      </c>
      <c r="B10" s="145">
        <v>1898.95722275</v>
      </c>
      <c r="C10" s="146">
        <v>1914.3099429900001</v>
      </c>
      <c r="D10" s="146">
        <v>1716.0423558499999</v>
      </c>
      <c r="E10" s="146">
        <f t="shared" si="0"/>
        <v>0.80848162644583965</v>
      </c>
      <c r="F10" s="146">
        <f t="shared" si="1"/>
        <v>-10.357130926788273</v>
      </c>
      <c r="G10" s="24">
        <v>1944.1834907100001</v>
      </c>
      <c r="H10" s="146">
        <v>2160.0754407700001</v>
      </c>
      <c r="I10" s="146">
        <v>1973.6665092600001</v>
      </c>
      <c r="J10" s="146">
        <f t="shared" si="2"/>
        <v>11.104504852119604</v>
      </c>
      <c r="K10" s="146">
        <f t="shared" si="3"/>
        <v>-8.6297417206665301</v>
      </c>
      <c r="L10" s="146">
        <v>1634.7852482999997</v>
      </c>
      <c r="M10" s="146">
        <v>1451.4647328700003</v>
      </c>
      <c r="N10" s="146">
        <v>1361.75755424</v>
      </c>
      <c r="O10" s="146">
        <f t="shared" si="4"/>
        <v>-11.213736826939993</v>
      </c>
      <c r="P10" s="146">
        <f t="shared" si="5"/>
        <v>-6.1804587185953324</v>
      </c>
      <c r="Q10" s="146">
        <v>490.22890987999995</v>
      </c>
      <c r="R10" s="146">
        <v>464.40999999999991</v>
      </c>
      <c r="S10" s="406">
        <v>390.10999999999996</v>
      </c>
      <c r="T10" s="146">
        <f t="shared" si="6"/>
        <v>-5.2667048718771099</v>
      </c>
      <c r="U10" s="146">
        <f t="shared" si="7"/>
        <v>-15.998794168945537</v>
      </c>
    </row>
    <row r="11" spans="1:25" ht="18">
      <c r="A11" s="142" t="s">
        <v>86</v>
      </c>
      <c r="B11" s="145">
        <v>892.67737920000002</v>
      </c>
      <c r="C11" s="146">
        <v>773.40604227000006</v>
      </c>
      <c r="D11" s="146">
        <v>751.19731088999993</v>
      </c>
      <c r="E11" s="146">
        <f t="shared" si="0"/>
        <v>-13.361079793115024</v>
      </c>
      <c r="F11" s="146">
        <f t="shared" si="1"/>
        <v>-2.8715487294120408</v>
      </c>
      <c r="G11" s="24">
        <v>499.56050778999997</v>
      </c>
      <c r="H11" s="146">
        <v>532.95328620999999</v>
      </c>
      <c r="I11" s="146">
        <v>502.91641243000004</v>
      </c>
      <c r="J11" s="146">
        <f t="shared" si="2"/>
        <v>6.6844311948768791</v>
      </c>
      <c r="K11" s="146">
        <f t="shared" si="3"/>
        <v>-5.6359299317960279</v>
      </c>
      <c r="L11" s="146">
        <v>2830.8014824399997</v>
      </c>
      <c r="M11" s="146">
        <v>2769.7675167299999</v>
      </c>
      <c r="N11" s="146">
        <v>2985.8352979599999</v>
      </c>
      <c r="O11" s="146">
        <f t="shared" si="4"/>
        <v>-2.1560666153598191</v>
      </c>
      <c r="P11" s="146">
        <f t="shared" si="5"/>
        <v>7.8009356353882993</v>
      </c>
      <c r="Q11" s="146">
        <v>514.27792876000001</v>
      </c>
      <c r="R11" s="146">
        <v>469.07</v>
      </c>
      <c r="S11" s="406">
        <v>494.17</v>
      </c>
      <c r="T11" s="146">
        <f t="shared" si="6"/>
        <v>-8.7905636683656638</v>
      </c>
      <c r="U11" s="146">
        <f t="shared" si="7"/>
        <v>5.3510137079753548</v>
      </c>
    </row>
    <row r="12" spans="1:25" ht="18">
      <c r="A12" s="142" t="s">
        <v>87</v>
      </c>
      <c r="B12" s="145">
        <v>576.38928247000001</v>
      </c>
      <c r="C12" s="146">
        <v>539.64423539999996</v>
      </c>
      <c r="D12" s="146">
        <v>701.32885224000006</v>
      </c>
      <c r="E12" s="146">
        <f t="shared" si="0"/>
        <v>-6.3750399578105572</v>
      </c>
      <c r="F12" s="146">
        <f t="shared" si="1"/>
        <v>29.961334937665896</v>
      </c>
      <c r="G12" s="24">
        <v>609.9533803700001</v>
      </c>
      <c r="H12" s="146">
        <v>472.53241345000004</v>
      </c>
      <c r="I12" s="146">
        <v>640.26822012999992</v>
      </c>
      <c r="J12" s="146">
        <f t="shared" si="2"/>
        <v>-22.529749214053041</v>
      </c>
      <c r="K12" s="146">
        <f t="shared" si="3"/>
        <v>35.497206520785795</v>
      </c>
      <c r="L12" s="146">
        <v>2838.3863949900006</v>
      </c>
      <c r="M12" s="146">
        <v>3452.48796545</v>
      </c>
      <c r="N12" s="146">
        <v>3827.4949139199998</v>
      </c>
      <c r="O12" s="146">
        <f t="shared" si="4"/>
        <v>21.635587443060686</v>
      </c>
      <c r="P12" s="146">
        <f t="shared" si="5"/>
        <v>10.861933545396766</v>
      </c>
      <c r="Q12" s="146">
        <v>168.52774458000002</v>
      </c>
      <c r="R12" s="146">
        <v>127.92999999999999</v>
      </c>
      <c r="S12" s="406">
        <v>153.07000000000002</v>
      </c>
      <c r="T12" s="146">
        <f t="shared" si="6"/>
        <v>-24.08965044964944</v>
      </c>
      <c r="U12" s="146">
        <f t="shared" si="7"/>
        <v>19.651371843977202</v>
      </c>
    </row>
    <row r="13" spans="1:25" ht="18">
      <c r="A13" s="142" t="s">
        <v>195</v>
      </c>
      <c r="B13" s="149">
        <v>1065.9244951799999</v>
      </c>
      <c r="C13" s="146">
        <v>1412.58078419</v>
      </c>
      <c r="D13" s="146">
        <v>1838.8417528799998</v>
      </c>
      <c r="E13" s="146">
        <f t="shared" si="0"/>
        <v>32.52165519955156</v>
      </c>
      <c r="F13" s="146">
        <f t="shared" si="1"/>
        <v>30.17604185621326</v>
      </c>
      <c r="G13" s="24">
        <v>1691.9614062600003</v>
      </c>
      <c r="H13" s="146">
        <v>2294.3146802199999</v>
      </c>
      <c r="I13" s="146">
        <v>3059.1042182199999</v>
      </c>
      <c r="J13" s="146">
        <f t="shared" si="2"/>
        <v>35.600887332972491</v>
      </c>
      <c r="K13" s="146">
        <f t="shared" si="3"/>
        <v>33.334116919247748</v>
      </c>
      <c r="L13" s="146">
        <v>2510.0519844</v>
      </c>
      <c r="M13" s="146">
        <v>6771.3756548800002</v>
      </c>
      <c r="N13" s="146">
        <v>3663.90974237</v>
      </c>
      <c r="O13" s="146">
        <f t="shared" si="4"/>
        <v>169.77033531433506</v>
      </c>
      <c r="P13" s="146">
        <f t="shared" si="5"/>
        <v>-45.89120543431244</v>
      </c>
      <c r="Q13" s="146">
        <v>258.26553245000002</v>
      </c>
      <c r="R13" s="146">
        <v>365.21999999999997</v>
      </c>
      <c r="S13" s="406">
        <v>321.14000000000004</v>
      </c>
      <c r="T13" s="146">
        <f t="shared" si="6"/>
        <v>41.412598319021242</v>
      </c>
      <c r="U13" s="146">
        <f t="shared" si="7"/>
        <v>-12.069437599255224</v>
      </c>
    </row>
    <row r="14" spans="1:25" ht="18">
      <c r="A14" s="142" t="s">
        <v>88</v>
      </c>
      <c r="B14" s="145">
        <v>557.55327209000006</v>
      </c>
      <c r="C14" s="146">
        <v>1049.69407987</v>
      </c>
      <c r="D14" s="146">
        <v>1134.1698078899999</v>
      </c>
      <c r="E14" s="146">
        <f t="shared" si="0"/>
        <v>88.267943605675526</v>
      </c>
      <c r="F14" s="146">
        <f t="shared" si="1"/>
        <v>8.0476521340828953</v>
      </c>
      <c r="G14" s="24">
        <v>821.52288650000003</v>
      </c>
      <c r="H14" s="146">
        <v>1565.0739062400003</v>
      </c>
      <c r="I14" s="146">
        <v>1909.4541820099998</v>
      </c>
      <c r="J14" s="146">
        <f t="shared" si="2"/>
        <v>90.508862498987753</v>
      </c>
      <c r="K14" s="146">
        <f t="shared" si="3"/>
        <v>22.004090311450739</v>
      </c>
      <c r="L14" s="146">
        <v>20418.921585049997</v>
      </c>
      <c r="M14" s="146">
        <v>19863.89693141</v>
      </c>
      <c r="N14" s="146">
        <v>21127.47927407</v>
      </c>
      <c r="O14" s="146">
        <f t="shared" si="4"/>
        <v>-2.7181878892485969</v>
      </c>
      <c r="P14" s="146">
        <f t="shared" si="5"/>
        <v>6.3612006597856663</v>
      </c>
      <c r="Q14" s="146">
        <v>9522.7321034100005</v>
      </c>
      <c r="R14" s="146">
        <v>10173.370000000001</v>
      </c>
      <c r="S14" s="406">
        <v>8790.619999999999</v>
      </c>
      <c r="T14" s="146">
        <f t="shared" si="6"/>
        <v>6.8324708657614366</v>
      </c>
      <c r="U14" s="146">
        <f t="shared" si="7"/>
        <v>-13.591857958572248</v>
      </c>
    </row>
    <row r="15" spans="1:25" ht="18">
      <c r="A15" s="142" t="s">
        <v>89</v>
      </c>
      <c r="B15" s="145">
        <v>12670.9668121</v>
      </c>
      <c r="C15" s="146">
        <v>11770.467157899999</v>
      </c>
      <c r="D15" s="146">
        <v>10840.01723584</v>
      </c>
      <c r="E15" s="146">
        <f t="shared" si="0"/>
        <v>-7.1067951447878386</v>
      </c>
      <c r="F15" s="146">
        <f t="shared" si="1"/>
        <v>-7.9049532153488826</v>
      </c>
      <c r="G15" s="24">
        <v>9390.2132495600017</v>
      </c>
      <c r="H15" s="146">
        <v>9439.3964676100004</v>
      </c>
      <c r="I15" s="146">
        <v>9778.8473895099996</v>
      </c>
      <c r="J15" s="146">
        <f t="shared" si="2"/>
        <v>0.52377104484078529</v>
      </c>
      <c r="K15" s="146">
        <f t="shared" si="3"/>
        <v>3.5961083218061418</v>
      </c>
      <c r="L15" s="146">
        <v>28527.5340617</v>
      </c>
      <c r="M15" s="146">
        <v>27150.15854448</v>
      </c>
      <c r="N15" s="146">
        <v>30424.972115639997</v>
      </c>
      <c r="O15" s="146">
        <f t="shared" si="4"/>
        <v>-4.8282319608872655</v>
      </c>
      <c r="P15" s="146">
        <f t="shared" si="5"/>
        <v>12.06185800276225</v>
      </c>
      <c r="Q15" s="146">
        <v>5570.4377204100001</v>
      </c>
      <c r="R15" s="146">
        <v>4546.0599999999995</v>
      </c>
      <c r="S15" s="406">
        <v>4197.24</v>
      </c>
      <c r="T15" s="146">
        <f t="shared" si="6"/>
        <v>-18.389537264848983</v>
      </c>
      <c r="U15" s="146">
        <f t="shared" si="7"/>
        <v>-7.6730179540085146</v>
      </c>
    </row>
    <row r="16" spans="1:25" ht="18">
      <c r="A16" s="142" t="s">
        <v>90</v>
      </c>
      <c r="B16" s="145">
        <v>5363.2355433900002</v>
      </c>
      <c r="C16" s="146">
        <v>4749.1398064799996</v>
      </c>
      <c r="D16" s="146">
        <v>4686.7138449900003</v>
      </c>
      <c r="E16" s="146">
        <f t="shared" si="0"/>
        <v>-11.450098209220954</v>
      </c>
      <c r="F16" s="146">
        <f t="shared" si="1"/>
        <v>-1.314468809800502</v>
      </c>
      <c r="G16" s="24">
        <v>3834.1776460099995</v>
      </c>
      <c r="H16" s="146">
        <v>3104.8462388899998</v>
      </c>
      <c r="I16" s="146">
        <v>3688.2049971700003</v>
      </c>
      <c r="J16" s="146">
        <f t="shared" si="2"/>
        <v>-19.021847041411121</v>
      </c>
      <c r="K16" s="146">
        <f t="shared" si="3"/>
        <v>18.788652106925412</v>
      </c>
      <c r="L16" s="146">
        <v>1466.7420607399999</v>
      </c>
      <c r="M16" s="146">
        <v>1234.0229496000002</v>
      </c>
      <c r="N16" s="146">
        <v>1052.9739630900001</v>
      </c>
      <c r="O16" s="146">
        <f t="shared" si="4"/>
        <v>-15.866396510275877</v>
      </c>
      <c r="P16" s="146">
        <f t="shared" si="5"/>
        <v>-14.671444041513638</v>
      </c>
      <c r="Q16" s="146">
        <v>242.75512477000001</v>
      </c>
      <c r="R16" s="146">
        <v>250.01</v>
      </c>
      <c r="S16" s="406">
        <v>170.71000000000004</v>
      </c>
      <c r="T16" s="146">
        <f t="shared" si="6"/>
        <v>2.9885569818036402</v>
      </c>
      <c r="U16" s="146">
        <f t="shared" si="7"/>
        <v>-31.718731250749954</v>
      </c>
    </row>
    <row r="17" spans="1:25" ht="18">
      <c r="A17" s="142" t="s">
        <v>91</v>
      </c>
      <c r="B17" s="145">
        <v>372.02572853000004</v>
      </c>
      <c r="C17" s="146">
        <v>233.67969395</v>
      </c>
      <c r="D17" s="146">
        <v>223.26681443000001</v>
      </c>
      <c r="E17" s="146">
        <f t="shared" si="0"/>
        <v>-37.187222272677801</v>
      </c>
      <c r="F17" s="146">
        <f t="shared" si="1"/>
        <v>-4.4560480818791319</v>
      </c>
      <c r="G17" s="24">
        <v>184.85617041</v>
      </c>
      <c r="H17" s="146">
        <v>119.68139565999999</v>
      </c>
      <c r="I17" s="146">
        <v>121.00536076</v>
      </c>
      <c r="J17" s="146">
        <f t="shared" si="2"/>
        <v>-35.257018797612346</v>
      </c>
      <c r="K17" s="146">
        <f t="shared" si="3"/>
        <v>1.1062413608220538</v>
      </c>
      <c r="L17" s="146">
        <v>32972.573355150002</v>
      </c>
      <c r="M17" s="146">
        <v>24131.818979129999</v>
      </c>
      <c r="N17" s="146">
        <v>26129.710199109999</v>
      </c>
      <c r="O17" s="146">
        <f t="shared" si="4"/>
        <v>-26.812448882274339</v>
      </c>
      <c r="P17" s="146">
        <f t="shared" si="5"/>
        <v>8.2790742865585116</v>
      </c>
      <c r="Q17" s="146">
        <v>6503.4104688299976</v>
      </c>
      <c r="R17" s="146">
        <v>5040.5300000000007</v>
      </c>
      <c r="S17" s="406">
        <v>5227.3</v>
      </c>
      <c r="T17" s="146">
        <f t="shared" si="6"/>
        <v>-22.494051018944489</v>
      </c>
      <c r="U17" s="146">
        <f t="shared" si="7"/>
        <v>3.7053643168476214</v>
      </c>
    </row>
    <row r="18" spans="1:25" ht="18">
      <c r="A18" s="142" t="s">
        <v>92</v>
      </c>
      <c r="B18" s="145">
        <v>15723.711692390001</v>
      </c>
      <c r="C18" s="146">
        <v>16375.453313549999</v>
      </c>
      <c r="D18" s="146">
        <v>15711.462016280002</v>
      </c>
      <c r="E18" s="146">
        <f t="shared" si="0"/>
        <v>4.1449603879180046</v>
      </c>
      <c r="F18" s="146">
        <f t="shared" si="1"/>
        <v>-4.0547964355928627</v>
      </c>
      <c r="G18" s="24">
        <v>13852.079231300002</v>
      </c>
      <c r="H18" s="146">
        <v>12883.641777030001</v>
      </c>
      <c r="I18" s="146">
        <v>14817.69671552</v>
      </c>
      <c r="J18" s="146">
        <f t="shared" si="2"/>
        <v>-6.9912786239464424</v>
      </c>
      <c r="K18" s="146">
        <f t="shared" si="3"/>
        <v>15.011709980466776</v>
      </c>
      <c r="L18" s="146">
        <v>8.4886574899999996</v>
      </c>
      <c r="M18" s="146">
        <v>421.44931656000006</v>
      </c>
      <c r="N18" s="146">
        <v>214.07015261999999</v>
      </c>
      <c r="O18" s="146">
        <f t="shared" si="4"/>
        <v>4864.8524169632874</v>
      </c>
      <c r="P18" s="146">
        <f t="shared" si="5"/>
        <v>-49.206192961159147</v>
      </c>
      <c r="Q18" s="146">
        <v>8.9807490799999989</v>
      </c>
      <c r="R18" s="146">
        <v>7.2899999999999991</v>
      </c>
      <c r="S18" s="406">
        <v>7.1000000000000005</v>
      </c>
      <c r="T18" s="146">
        <f t="shared" si="6"/>
        <v>-18.826370327674269</v>
      </c>
      <c r="U18" s="146">
        <f t="shared" si="7"/>
        <v>-2.6063100137174047</v>
      </c>
    </row>
    <row r="19" spans="1:25" ht="18">
      <c r="A19" s="142" t="s">
        <v>67</v>
      </c>
      <c r="B19" s="145">
        <v>39.61271249</v>
      </c>
      <c r="C19" s="146">
        <v>1.6283954999999999</v>
      </c>
      <c r="D19" s="146">
        <v>27.048456229999999</v>
      </c>
      <c r="E19" s="146">
        <f t="shared" si="0"/>
        <v>-95.889209807555901</v>
      </c>
      <c r="F19" s="146">
        <f t="shared" si="1"/>
        <v>1561.049556449892</v>
      </c>
      <c r="G19" s="24">
        <v>42.031720190000009</v>
      </c>
      <c r="H19" s="146">
        <v>43.160574279999999</v>
      </c>
      <c r="I19" s="146">
        <v>42.494368770000001</v>
      </c>
      <c r="J19" s="146">
        <f t="shared" si="2"/>
        <v>2.6857194635316404</v>
      </c>
      <c r="K19" s="146">
        <f t="shared" si="3"/>
        <v>-1.5435510789964297</v>
      </c>
      <c r="L19" s="146">
        <v>1913.4792063499999</v>
      </c>
      <c r="M19" s="146">
        <v>1000.2560653399999</v>
      </c>
      <c r="N19" s="146">
        <v>952.81000542000004</v>
      </c>
      <c r="O19" s="146">
        <f t="shared" si="4"/>
        <v>-47.725793830390849</v>
      </c>
      <c r="P19" s="146">
        <f t="shared" si="5"/>
        <v>-4.7433913738750704</v>
      </c>
      <c r="Q19" s="146">
        <v>182.84521530999999</v>
      </c>
      <c r="R19" s="146">
        <v>108.68999999999998</v>
      </c>
      <c r="S19" s="406">
        <v>100.50000000000001</v>
      </c>
      <c r="T19" s="146">
        <v>0</v>
      </c>
      <c r="U19" s="146">
        <f t="shared" si="7"/>
        <v>-7.5351918299751333</v>
      </c>
    </row>
    <row r="20" spans="1:25" ht="18">
      <c r="A20" s="142" t="s">
        <v>93</v>
      </c>
      <c r="B20" s="145">
        <v>760.67575712999997</v>
      </c>
      <c r="C20" s="146">
        <v>543.82149619000006</v>
      </c>
      <c r="D20" s="146">
        <v>985.73018511999999</v>
      </c>
      <c r="E20" s="146">
        <f t="shared" si="0"/>
        <v>-28.508107285840495</v>
      </c>
      <c r="F20" s="146">
        <f t="shared" si="1"/>
        <v>81.259878843701699</v>
      </c>
      <c r="G20" s="24">
        <v>307.88582629000001</v>
      </c>
      <c r="H20" s="146">
        <v>275.03353048000002</v>
      </c>
      <c r="I20" s="146">
        <v>461.39725562000001</v>
      </c>
      <c r="J20" s="146">
        <f t="shared" si="2"/>
        <v>-10.67028521769501</v>
      </c>
      <c r="K20" s="146">
        <f t="shared" si="3"/>
        <v>67.760365368815286</v>
      </c>
      <c r="L20" s="146">
        <v>2147.1084620800002</v>
      </c>
      <c r="M20" s="146">
        <v>1813.0029933800001</v>
      </c>
      <c r="N20" s="146">
        <v>2257.00052155</v>
      </c>
      <c r="O20" s="146">
        <f t="shared" si="4"/>
        <v>-15.560716871114053</v>
      </c>
      <c r="P20" s="146">
        <f t="shared" si="5"/>
        <v>24.489619145208948</v>
      </c>
      <c r="Q20" s="146">
        <v>409.32034066000006</v>
      </c>
      <c r="R20" s="146">
        <v>266.26</v>
      </c>
      <c r="S20" s="406">
        <v>297.84999999999997</v>
      </c>
      <c r="T20" s="146">
        <f t="shared" si="6"/>
        <v>-34.950703996123281</v>
      </c>
      <c r="U20" s="146">
        <f t="shared" si="7"/>
        <v>11.864343123262969</v>
      </c>
    </row>
    <row r="21" spans="1:25" ht="18">
      <c r="A21" s="143" t="s">
        <v>194</v>
      </c>
      <c r="B21" s="145">
        <v>255.93437528000001</v>
      </c>
      <c r="C21" s="146">
        <v>212.60472583999999</v>
      </c>
      <c r="D21" s="146">
        <v>203.97033854000003</v>
      </c>
      <c r="E21" s="146">
        <f t="shared" si="0"/>
        <v>-16.929984255767152</v>
      </c>
      <c r="F21" s="146">
        <f t="shared" si="1"/>
        <v>-4.0612395918696222</v>
      </c>
      <c r="G21" s="24">
        <v>448.72207477000001</v>
      </c>
      <c r="H21" s="146">
        <v>289.51029821000003</v>
      </c>
      <c r="I21" s="146">
        <v>843.54661983000005</v>
      </c>
      <c r="J21" s="146">
        <f t="shared" si="2"/>
        <v>-35.481155376990685</v>
      </c>
      <c r="K21" s="146">
        <f t="shared" si="3"/>
        <v>191.37016024836623</v>
      </c>
      <c r="L21" s="146">
        <v>732.65111302000014</v>
      </c>
      <c r="M21" s="146">
        <v>1447.9554465200001</v>
      </c>
      <c r="N21" s="146">
        <v>1185.34565342</v>
      </c>
      <c r="O21" s="146">
        <f t="shared" si="4"/>
        <v>97.632327418640443</v>
      </c>
      <c r="P21" s="146">
        <f t="shared" si="5"/>
        <v>-18.136593479526837</v>
      </c>
      <c r="Q21" s="146">
        <v>31.67246914</v>
      </c>
      <c r="R21" s="146">
        <v>1.35</v>
      </c>
      <c r="S21" s="406">
        <v>8.86</v>
      </c>
      <c r="T21" s="146">
        <f t="shared" si="6"/>
        <v>-95.737623126152016</v>
      </c>
      <c r="U21" s="146">
        <f t="shared" si="7"/>
        <v>556.29629629629619</v>
      </c>
    </row>
    <row r="22" spans="1:25" ht="18">
      <c r="A22" s="142" t="s">
        <v>94</v>
      </c>
      <c r="B22" s="145">
        <v>1346.9253510399997</v>
      </c>
      <c r="C22" s="146">
        <v>1572.2994640499999</v>
      </c>
      <c r="D22" s="146">
        <v>1304.2485011200001</v>
      </c>
      <c r="E22" s="146">
        <f t="shared" si="0"/>
        <v>16.732487278228334</v>
      </c>
      <c r="F22" s="146">
        <f t="shared" si="1"/>
        <v>-17.048340284969754</v>
      </c>
      <c r="G22" s="24">
        <v>6745.007074090001</v>
      </c>
      <c r="H22" s="146">
        <v>7967.9712008500001</v>
      </c>
      <c r="I22" s="146">
        <v>9188.1783077399996</v>
      </c>
      <c r="J22" s="146">
        <f t="shared" si="2"/>
        <v>18.131398726887099</v>
      </c>
      <c r="K22" s="146">
        <f t="shared" si="3"/>
        <v>15.313899562787455</v>
      </c>
      <c r="L22" s="146">
        <v>1596.5481354999999</v>
      </c>
      <c r="M22" s="146">
        <v>2881.6591965699999</v>
      </c>
      <c r="N22" s="146">
        <v>3844.8791657199999</v>
      </c>
      <c r="O22" s="146">
        <f t="shared" si="4"/>
        <v>80.493098359827059</v>
      </c>
      <c r="P22" s="146">
        <f t="shared" si="5"/>
        <v>33.425880836169256</v>
      </c>
      <c r="Q22" s="146">
        <v>222.60143941999999</v>
      </c>
      <c r="R22" s="146">
        <v>268.89999999999998</v>
      </c>
      <c r="S22" s="406">
        <v>285.82</v>
      </c>
      <c r="T22" s="146">
        <f t="shared" si="6"/>
        <v>20.798859477563752</v>
      </c>
      <c r="U22" s="146">
        <f t="shared" si="7"/>
        <v>6.2923019709929235</v>
      </c>
    </row>
    <row r="23" spans="1:25" s="18" customFormat="1" ht="17.25">
      <c r="A23" s="144" t="s">
        <v>35</v>
      </c>
      <c r="B23" s="147">
        <f>SUM(B5:B22)</f>
        <v>57920.976189569999</v>
      </c>
      <c r="C23" s="147">
        <f>SUM(C5:C22)</f>
        <v>57434.837930300004</v>
      </c>
      <c r="D23" s="147">
        <f>SUM(D5:D22)</f>
        <v>56901.77916975999</v>
      </c>
      <c r="E23" s="148">
        <f>IFERROR(C23/B23*100-100,0)</f>
        <v>-0.83931295922725724</v>
      </c>
      <c r="F23" s="148">
        <f>IFERROR(D23/C23*100-100,0)</f>
        <v>-0.92811049834755011</v>
      </c>
      <c r="G23" s="147">
        <f>SUM(G5:G22)</f>
        <v>56070.902193780013</v>
      </c>
      <c r="H23" s="147">
        <f>SUM(H5:H22)</f>
        <v>58565.567384600006</v>
      </c>
      <c r="I23" s="147">
        <f>SUM(I5:I22)</f>
        <v>64627.171220870005</v>
      </c>
      <c r="J23" s="147">
        <f>IFERROR(H23/G23*100-100,0)</f>
        <v>4.4491261834854754</v>
      </c>
      <c r="K23" s="147">
        <f>IFERROR(I23/H23*100-100,0)</f>
        <v>10.350115446612946</v>
      </c>
      <c r="L23" s="147">
        <f>SUM(L5:L22)</f>
        <v>123881.33654401999</v>
      </c>
      <c r="M23" s="147">
        <f>SUM(M5:M22)</f>
        <v>116203.72456104</v>
      </c>
      <c r="N23" s="147">
        <f>SUM(N5:N22)</f>
        <v>120118.49116603998</v>
      </c>
      <c r="O23" s="147">
        <f>IFERROR(M23/L23*100-100,0)</f>
        <v>-6.1975533984102782</v>
      </c>
      <c r="P23" s="147">
        <f>IFERROR(N23/M23*100-100,0)</f>
        <v>3.3688822107794181</v>
      </c>
      <c r="Q23" s="147">
        <f>SUM(Q5:Q22)</f>
        <v>30661.641344530002</v>
      </c>
      <c r="R23" s="147">
        <f>SUM(R5:R22)</f>
        <v>28331.559999999998</v>
      </c>
      <c r="S23" s="147">
        <f>SUM(S5:S22)</f>
        <v>26025.499999999996</v>
      </c>
      <c r="T23" s="147">
        <f>IFERROR(R23/Q23*100-100,0)</f>
        <v>-7.599336638074945</v>
      </c>
      <c r="U23" s="146">
        <f>IFERROR(S23/R23*100-100,0)</f>
        <v>-8.1395447338586422</v>
      </c>
      <c r="V23"/>
      <c r="W23"/>
      <c r="X23"/>
      <c r="Y23"/>
    </row>
    <row r="24" spans="1:25" ht="17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147"/>
    </row>
    <row r="25" spans="1:25" ht="16.5">
      <c r="A25" s="579" t="s">
        <v>79</v>
      </c>
      <c r="B25" s="581" t="s">
        <v>111</v>
      </c>
      <c r="C25" s="581"/>
      <c r="D25" s="581"/>
      <c r="E25" s="581"/>
      <c r="F25" s="581"/>
      <c r="G25" s="581" t="s">
        <v>124</v>
      </c>
      <c r="H25" s="581"/>
      <c r="I25" s="581"/>
      <c r="J25" s="581"/>
      <c r="K25" s="581"/>
      <c r="L25" s="581" t="s">
        <v>125</v>
      </c>
      <c r="M25" s="581"/>
      <c r="N25" s="581"/>
      <c r="O25" s="581"/>
      <c r="P25" s="581"/>
      <c r="Q25" s="582" t="s">
        <v>35</v>
      </c>
      <c r="R25" s="582"/>
      <c r="S25" s="582"/>
      <c r="T25" s="582"/>
      <c r="U25" s="582"/>
    </row>
    <row r="26" spans="1:25" s="18" customFormat="1" ht="31.5">
      <c r="A26" s="580"/>
      <c r="B26" s="403" t="s">
        <v>220</v>
      </c>
      <c r="C26" s="403" t="s">
        <v>245</v>
      </c>
      <c r="D26" s="403" t="s">
        <v>494</v>
      </c>
      <c r="E26" s="141" t="s">
        <v>97</v>
      </c>
      <c r="F26" s="141" t="s">
        <v>8</v>
      </c>
      <c r="G26" s="403" t="s">
        <v>220</v>
      </c>
      <c r="H26" s="403" t="s">
        <v>245</v>
      </c>
      <c r="I26" s="403" t="s">
        <v>494</v>
      </c>
      <c r="J26" s="141" t="s">
        <v>97</v>
      </c>
      <c r="K26" s="141" t="s">
        <v>8</v>
      </c>
      <c r="L26" s="403" t="s">
        <v>220</v>
      </c>
      <c r="M26" s="403" t="s">
        <v>245</v>
      </c>
      <c r="N26" s="403" t="s">
        <v>494</v>
      </c>
      <c r="O26" s="141" t="s">
        <v>97</v>
      </c>
      <c r="P26" s="141" t="s">
        <v>8</v>
      </c>
      <c r="Q26" s="403" t="s">
        <v>220</v>
      </c>
      <c r="R26" s="403" t="s">
        <v>245</v>
      </c>
      <c r="S26" s="403" t="s">
        <v>494</v>
      </c>
      <c r="T26" s="141" t="s">
        <v>97</v>
      </c>
      <c r="U26" s="141" t="s">
        <v>8</v>
      </c>
      <c r="V26"/>
      <c r="W26"/>
      <c r="X26"/>
      <c r="Y26"/>
    </row>
    <row r="27" spans="1:25" ht="17.25">
      <c r="A27" s="222" t="s">
        <v>80</v>
      </c>
      <c r="B27" s="425">
        <v>10222.23</v>
      </c>
      <c r="C27" s="425">
        <v>10602.361196420001</v>
      </c>
      <c r="D27" s="425">
        <v>10184.983</v>
      </c>
      <c r="E27" s="385">
        <f t="shared" ref="E27:E44" si="8">IFERROR(C27/B27*100-100,0)</f>
        <v>3.7186719181626842</v>
      </c>
      <c r="F27" s="385">
        <f t="shared" ref="F27:F44" si="9">IFERROR(D27/C27*100-100,0)</f>
        <v>-3.9366532481550678</v>
      </c>
      <c r="G27" s="385">
        <v>855.47395969000002</v>
      </c>
      <c r="H27" s="385">
        <v>848.38655464999999</v>
      </c>
      <c r="I27" s="385">
        <v>925.22494457000005</v>
      </c>
      <c r="J27" s="385">
        <f t="shared" ref="J27:J44" si="10">IFERROR(H27/G27*100-100,0)</f>
        <v>-0.82847700502401267</v>
      </c>
      <c r="K27" s="385">
        <f t="shared" ref="K27:K44" si="11">IFERROR(I27/H27*100-100,0)</f>
        <v>9.0570023179704435</v>
      </c>
      <c r="L27" s="385">
        <v>3609.8078607399998</v>
      </c>
      <c r="M27" s="385">
        <v>2681.2771175799999</v>
      </c>
      <c r="N27" s="405">
        <v>2870.4754204600004</v>
      </c>
      <c r="O27" s="385">
        <f t="shared" ref="O27:O44" si="12">IFERROR(M27/L27*100-100,0)</f>
        <v>-25.72244227341379</v>
      </c>
      <c r="P27" s="385">
        <f t="shared" ref="P27:P44" si="13">IFERROR(N27/M27*100-100,0)</f>
        <v>7.0562755949210612</v>
      </c>
      <c r="Q27" s="385">
        <f>B5+G5+L5+Q5+B27+G27+L27</f>
        <v>54106.806096189997</v>
      </c>
      <c r="R27" s="385">
        <f t="shared" ref="R27:S45" si="14">C5+H5+M5+R5+C27+H27+M27</f>
        <v>54518.479723180011</v>
      </c>
      <c r="S27" s="385">
        <f t="shared" si="14"/>
        <v>51765.21536948</v>
      </c>
      <c r="T27" s="385">
        <f t="shared" ref="T27:T44" si="15">IFERROR(R27/Q27*100-100,0)</f>
        <v>0.76085368309884416</v>
      </c>
      <c r="U27" s="385">
        <f t="shared" ref="U27:U44" si="16">IFERROR(S27/R27*100-100,0)</f>
        <v>-5.0501488076700412</v>
      </c>
      <c r="W27" s="60"/>
    </row>
    <row r="28" spans="1:25" ht="17.25">
      <c r="A28" s="222" t="s">
        <v>81</v>
      </c>
      <c r="B28" s="425">
        <v>2952.56</v>
      </c>
      <c r="C28" s="425">
        <v>2851.3015460299998</v>
      </c>
      <c r="D28" s="425">
        <v>3185.1460000000002</v>
      </c>
      <c r="E28" s="385">
        <f t="shared" si="8"/>
        <v>-3.4295138445958742</v>
      </c>
      <c r="F28" s="385">
        <f t="shared" si="9"/>
        <v>11.708493422410115</v>
      </c>
      <c r="G28" s="385">
        <v>705.17296276000002</v>
      </c>
      <c r="H28" s="385">
        <v>707.77913562000003</v>
      </c>
      <c r="I28" s="385">
        <v>750.58802288000004</v>
      </c>
      <c r="J28" s="385">
        <f t="shared" si="10"/>
        <v>0.36957923766669865</v>
      </c>
      <c r="K28" s="385">
        <f t="shared" si="11"/>
        <v>6.0483398147220413</v>
      </c>
      <c r="L28" s="385">
        <v>884.91494398999998</v>
      </c>
      <c r="M28" s="385">
        <v>785.09400760000017</v>
      </c>
      <c r="N28" s="405">
        <v>953.98204177999992</v>
      </c>
      <c r="O28" s="385">
        <f t="shared" si="12"/>
        <v>-11.280285983183475</v>
      </c>
      <c r="P28" s="385">
        <f t="shared" si="13"/>
        <v>21.511823112277156</v>
      </c>
      <c r="Q28" s="385">
        <f t="shared" ref="Q28:Q45" si="17">B6+G6+L6+Q6+B28+G28+L28</f>
        <v>21040.77666607</v>
      </c>
      <c r="R28" s="385">
        <f t="shared" si="14"/>
        <v>20290.716496330002</v>
      </c>
      <c r="S28" s="385">
        <f t="shared" si="14"/>
        <v>21625.524849040001</v>
      </c>
      <c r="T28" s="385">
        <f t="shared" si="15"/>
        <v>-3.5647931711072829</v>
      </c>
      <c r="U28" s="385">
        <f t="shared" si="16"/>
        <v>6.5784190171472119</v>
      </c>
      <c r="W28" s="60"/>
    </row>
    <row r="29" spans="1:25" ht="17.25">
      <c r="A29" s="222" t="s">
        <v>82</v>
      </c>
      <c r="B29" s="425">
        <v>98.289999999999992</v>
      </c>
      <c r="C29" s="425">
        <v>40.453804179999999</v>
      </c>
      <c r="D29" s="425">
        <v>35.755300000000005</v>
      </c>
      <c r="E29" s="385">
        <f t="shared" si="8"/>
        <v>-58.842400874961847</v>
      </c>
      <c r="F29" s="385">
        <f t="shared" si="9"/>
        <v>-11.614492815295947</v>
      </c>
      <c r="G29" s="385">
        <v>6.4337046499999992</v>
      </c>
      <c r="H29" s="385">
        <v>3.8829471400000002</v>
      </c>
      <c r="I29" s="385">
        <v>3.3077796400000001</v>
      </c>
      <c r="J29" s="385">
        <f t="shared" si="10"/>
        <v>-39.6467921479734</v>
      </c>
      <c r="K29" s="385">
        <f t="shared" si="11"/>
        <v>-14.812653359993973</v>
      </c>
      <c r="L29" s="385">
        <v>15.769963120000002</v>
      </c>
      <c r="M29" s="385">
        <v>10.5937915</v>
      </c>
      <c r="N29" s="405">
        <v>25.738468649999998</v>
      </c>
      <c r="O29" s="385">
        <f t="shared" si="12"/>
        <v>-32.822978599331066</v>
      </c>
      <c r="P29" s="385">
        <f t="shared" si="13"/>
        <v>142.95804434134843</v>
      </c>
      <c r="Q29" s="385">
        <f t="shared" si="17"/>
        <v>4438.4302662700011</v>
      </c>
      <c r="R29" s="385">
        <f t="shared" si="14"/>
        <v>3885.5228768100001</v>
      </c>
      <c r="S29" s="385">
        <f t="shared" si="14"/>
        <v>3979.4008943999997</v>
      </c>
      <c r="T29" s="385">
        <f t="shared" si="15"/>
        <v>-12.457273321647961</v>
      </c>
      <c r="U29" s="385">
        <f t="shared" si="16"/>
        <v>2.4160974099597325</v>
      </c>
      <c r="W29" s="60"/>
    </row>
    <row r="30" spans="1:25" ht="17.25">
      <c r="A30" s="222" t="s">
        <v>83</v>
      </c>
      <c r="B30" s="425">
        <v>67.819999999999993</v>
      </c>
      <c r="C30" s="425">
        <v>100.34578468000001</v>
      </c>
      <c r="D30" s="425">
        <v>124.73880000000001</v>
      </c>
      <c r="E30" s="385">
        <f t="shared" si="8"/>
        <v>47.958986552639374</v>
      </c>
      <c r="F30" s="385">
        <f t="shared" si="9"/>
        <v>24.308958665068658</v>
      </c>
      <c r="G30" s="385">
        <v>0</v>
      </c>
      <c r="H30" s="385">
        <v>0</v>
      </c>
      <c r="I30" s="385">
        <v>0</v>
      </c>
      <c r="J30" s="385">
        <f t="shared" si="10"/>
        <v>0</v>
      </c>
      <c r="K30" s="385">
        <f t="shared" si="11"/>
        <v>0</v>
      </c>
      <c r="L30" s="385">
        <v>1.2724291999999999</v>
      </c>
      <c r="M30" s="385">
        <v>0</v>
      </c>
      <c r="N30" s="405">
        <v>0</v>
      </c>
      <c r="O30" s="385">
        <f t="shared" si="12"/>
        <v>-100</v>
      </c>
      <c r="P30" s="385">
        <f t="shared" si="13"/>
        <v>0</v>
      </c>
      <c r="Q30" s="385">
        <f t="shared" si="17"/>
        <v>782.1362848199999</v>
      </c>
      <c r="R30" s="385">
        <f t="shared" si="14"/>
        <v>273.22725389999999</v>
      </c>
      <c r="S30" s="385">
        <f t="shared" si="14"/>
        <v>241.44922377</v>
      </c>
      <c r="T30" s="385">
        <f t="shared" si="15"/>
        <v>-65.066541573009843</v>
      </c>
      <c r="U30" s="385">
        <f t="shared" si="16"/>
        <v>-11.630622376210908</v>
      </c>
      <c r="W30" s="60"/>
    </row>
    <row r="31" spans="1:25" ht="17.25">
      <c r="A31" s="222" t="s">
        <v>84</v>
      </c>
      <c r="B31" s="425">
        <v>19.180000000000003</v>
      </c>
      <c r="C31" s="425">
        <v>5.4129115700000003</v>
      </c>
      <c r="D31" s="425">
        <v>10.380799999999999</v>
      </c>
      <c r="E31" s="385">
        <f t="shared" si="8"/>
        <v>-71.778354692387907</v>
      </c>
      <c r="F31" s="385">
        <f t="shared" si="9"/>
        <v>91.778488633243995</v>
      </c>
      <c r="G31" s="385">
        <v>0.16504922</v>
      </c>
      <c r="H31" s="385">
        <v>1.02736227</v>
      </c>
      <c r="I31" s="385">
        <v>1.7271493600000001</v>
      </c>
      <c r="J31" s="385">
        <f t="shared" si="10"/>
        <v>522.4581188569083</v>
      </c>
      <c r="K31" s="385">
        <f t="shared" si="11"/>
        <v>68.11492989712383</v>
      </c>
      <c r="L31" s="385">
        <v>0.49958047999999999</v>
      </c>
      <c r="M31" s="385">
        <v>0.49935028999999997</v>
      </c>
      <c r="N31" s="405">
        <v>0.49882814000000003</v>
      </c>
      <c r="O31" s="385">
        <f t="shared" si="12"/>
        <v>-4.6076660160949245E-2</v>
      </c>
      <c r="P31" s="385">
        <f t="shared" si="13"/>
        <v>-0.10456587498927661</v>
      </c>
      <c r="Q31" s="385">
        <f t="shared" si="17"/>
        <v>1985.4256301999999</v>
      </c>
      <c r="R31" s="385">
        <f t="shared" si="14"/>
        <v>1430.8323942500001</v>
      </c>
      <c r="S31" s="385">
        <f t="shared" si="14"/>
        <v>2510.35118706</v>
      </c>
      <c r="T31" s="385">
        <f t="shared" si="15"/>
        <v>-27.933216309599743</v>
      </c>
      <c r="U31" s="385">
        <f t="shared" si="16"/>
        <v>75.446907488829368</v>
      </c>
      <c r="W31" s="60"/>
    </row>
    <row r="32" spans="1:25" ht="17.25">
      <c r="A32" s="222" t="s">
        <v>85</v>
      </c>
      <c r="B32" s="425">
        <v>1172.42</v>
      </c>
      <c r="C32" s="425">
        <v>1197.3728346100002</v>
      </c>
      <c r="D32" s="425">
        <v>1145.0679999999998</v>
      </c>
      <c r="E32" s="385">
        <f t="shared" si="8"/>
        <v>2.128318743283117</v>
      </c>
      <c r="F32" s="385">
        <f t="shared" si="9"/>
        <v>-4.3682997557762917</v>
      </c>
      <c r="G32" s="385">
        <v>104.92936036000002</v>
      </c>
      <c r="H32" s="385">
        <v>79.09686978000002</v>
      </c>
      <c r="I32" s="385">
        <v>91.272318739999989</v>
      </c>
      <c r="J32" s="385">
        <f t="shared" si="10"/>
        <v>-24.618934577864422</v>
      </c>
      <c r="K32" s="385">
        <f t="shared" si="11"/>
        <v>15.393085711058802</v>
      </c>
      <c r="L32" s="385">
        <v>328.63185263999998</v>
      </c>
      <c r="M32" s="385">
        <v>331.56338292000004</v>
      </c>
      <c r="N32" s="405">
        <v>371.67419533999998</v>
      </c>
      <c r="O32" s="385">
        <f t="shared" si="12"/>
        <v>0.8920408221084557</v>
      </c>
      <c r="P32" s="385">
        <f t="shared" si="13"/>
        <v>12.097479542750932</v>
      </c>
      <c r="Q32" s="385">
        <f t="shared" si="17"/>
        <v>7574.1360846400003</v>
      </c>
      <c r="R32" s="385">
        <f t="shared" si="14"/>
        <v>7598.2932039400002</v>
      </c>
      <c r="S32" s="385">
        <f t="shared" si="14"/>
        <v>7049.5909334299986</v>
      </c>
      <c r="T32" s="385">
        <f t="shared" si="15"/>
        <v>0.31894224014523331</v>
      </c>
      <c r="U32" s="385">
        <f t="shared" si="16"/>
        <v>-7.2213884853177177</v>
      </c>
      <c r="W32" s="60"/>
    </row>
    <row r="33" spans="1:23" ht="17.25">
      <c r="A33" s="222" t="s">
        <v>86</v>
      </c>
      <c r="B33" s="425">
        <v>493.57</v>
      </c>
      <c r="C33" s="425">
        <v>484.90132818000001</v>
      </c>
      <c r="D33" s="425">
        <v>517.25299999999993</v>
      </c>
      <c r="E33" s="385">
        <f t="shared" si="8"/>
        <v>-1.756320647527204</v>
      </c>
      <c r="F33" s="385">
        <f t="shared" si="9"/>
        <v>6.6718051570258154</v>
      </c>
      <c r="G33" s="385">
        <v>283.19853492999999</v>
      </c>
      <c r="H33" s="385">
        <v>290.76511249000004</v>
      </c>
      <c r="I33" s="385">
        <v>318.29877171999999</v>
      </c>
      <c r="J33" s="385">
        <f t="shared" si="10"/>
        <v>2.6718279322561926</v>
      </c>
      <c r="K33" s="385">
        <f t="shared" si="11"/>
        <v>9.4693820019232362</v>
      </c>
      <c r="L33" s="385">
        <v>218.71114037000001</v>
      </c>
      <c r="M33" s="385">
        <v>254.45518322000001</v>
      </c>
      <c r="N33" s="405">
        <v>258.83528100000001</v>
      </c>
      <c r="O33" s="385">
        <f t="shared" si="12"/>
        <v>16.343037117144917</v>
      </c>
      <c r="P33" s="385">
        <f t="shared" si="13"/>
        <v>1.7213631589547873</v>
      </c>
      <c r="Q33" s="385">
        <f t="shared" si="17"/>
        <v>5732.7969734899998</v>
      </c>
      <c r="R33" s="385">
        <f t="shared" si="14"/>
        <v>5575.3184691000006</v>
      </c>
      <c r="S33" s="385">
        <f t="shared" si="14"/>
        <v>5828.5060739999999</v>
      </c>
      <c r="T33" s="385">
        <f t="shared" si="15"/>
        <v>-2.746975082463635</v>
      </c>
      <c r="U33" s="385">
        <f t="shared" si="16"/>
        <v>4.5412222871794086</v>
      </c>
      <c r="W33" s="60"/>
    </row>
    <row r="34" spans="1:23" ht="17.25">
      <c r="A34" s="222" t="s">
        <v>87</v>
      </c>
      <c r="B34" s="425">
        <v>449.11</v>
      </c>
      <c r="C34" s="425">
        <v>510.45123576999998</v>
      </c>
      <c r="D34" s="425">
        <v>569.04500000000007</v>
      </c>
      <c r="E34" s="385">
        <f t="shared" si="8"/>
        <v>13.658399004698168</v>
      </c>
      <c r="F34" s="385">
        <f t="shared" si="9"/>
        <v>11.478817196242687</v>
      </c>
      <c r="G34" s="385">
        <v>163.40991871</v>
      </c>
      <c r="H34" s="385">
        <v>103.64094132</v>
      </c>
      <c r="I34" s="385">
        <v>97.277997470000003</v>
      </c>
      <c r="J34" s="385">
        <f t="shared" si="10"/>
        <v>-36.576101292890726</v>
      </c>
      <c r="K34" s="385">
        <f t="shared" si="11"/>
        <v>-6.1394114805980848</v>
      </c>
      <c r="L34" s="385">
        <v>27.605999259999997</v>
      </c>
      <c r="M34" s="385">
        <v>81.684767809999997</v>
      </c>
      <c r="N34" s="405">
        <v>218.22930638999998</v>
      </c>
      <c r="O34" s="385">
        <f t="shared" si="12"/>
        <v>195.89498659575059</v>
      </c>
      <c r="P34" s="385">
        <f t="shared" si="13"/>
        <v>167.16034364889748</v>
      </c>
      <c r="Q34" s="385">
        <f t="shared" si="17"/>
        <v>4833.382720380001</v>
      </c>
      <c r="R34" s="385">
        <f t="shared" si="14"/>
        <v>5288.3715591999999</v>
      </c>
      <c r="S34" s="385">
        <f t="shared" si="14"/>
        <v>6206.7142901499992</v>
      </c>
      <c r="T34" s="385">
        <f t="shared" si="15"/>
        <v>9.4134659955962974</v>
      </c>
      <c r="U34" s="385">
        <f t="shared" si="16"/>
        <v>17.365321643340081</v>
      </c>
      <c r="W34" s="60"/>
    </row>
    <row r="35" spans="1:23" ht="17.25">
      <c r="A35" s="222" t="s">
        <v>195</v>
      </c>
      <c r="B35" s="425">
        <v>2060.08</v>
      </c>
      <c r="C35" s="425">
        <v>2276.60071049</v>
      </c>
      <c r="D35" s="425">
        <v>3428.9220000000005</v>
      </c>
      <c r="E35" s="385">
        <f t="shared" si="8"/>
        <v>10.510305934235561</v>
      </c>
      <c r="F35" s="385">
        <f t="shared" si="9"/>
        <v>50.615871470143873</v>
      </c>
      <c r="G35" s="385">
        <v>131.47126663</v>
      </c>
      <c r="H35" s="385">
        <v>106.88637102</v>
      </c>
      <c r="I35" s="385">
        <v>34.281293099999999</v>
      </c>
      <c r="J35" s="385">
        <f t="shared" si="10"/>
        <v>-18.699824106197553</v>
      </c>
      <c r="K35" s="385">
        <f t="shared" si="11"/>
        <v>-67.927348666758022</v>
      </c>
      <c r="L35" s="385">
        <v>2182.6783951100001</v>
      </c>
      <c r="M35" s="385">
        <v>1868.7780402999999</v>
      </c>
      <c r="N35" s="405">
        <v>2408.1533537999999</v>
      </c>
      <c r="O35" s="385">
        <f t="shared" si="12"/>
        <v>-14.381429509416137</v>
      </c>
      <c r="P35" s="385">
        <f t="shared" si="13"/>
        <v>28.862459953425656</v>
      </c>
      <c r="Q35" s="385">
        <f t="shared" si="17"/>
        <v>9900.4330800300013</v>
      </c>
      <c r="R35" s="385">
        <f t="shared" si="14"/>
        <v>15095.7562411</v>
      </c>
      <c r="S35" s="385">
        <f t="shared" si="14"/>
        <v>14754.352360370001</v>
      </c>
      <c r="T35" s="385">
        <f t="shared" si="15"/>
        <v>52.475716153765006</v>
      </c>
      <c r="U35" s="385">
        <f t="shared" si="16"/>
        <v>-2.261588457559256</v>
      </c>
      <c r="W35" s="60"/>
    </row>
    <row r="36" spans="1:23" ht="17.25">
      <c r="A36" s="222" t="s">
        <v>88</v>
      </c>
      <c r="B36" s="425">
        <v>433.87999999999994</v>
      </c>
      <c r="C36" s="425">
        <v>677.03534836999995</v>
      </c>
      <c r="D36" s="425">
        <v>875.63699999999994</v>
      </c>
      <c r="E36" s="385">
        <f t="shared" si="8"/>
        <v>56.042073469622949</v>
      </c>
      <c r="F36" s="385">
        <f t="shared" si="9"/>
        <v>29.334015145316187</v>
      </c>
      <c r="G36" s="385">
        <v>31.800485759999997</v>
      </c>
      <c r="H36" s="385">
        <v>39.41936819</v>
      </c>
      <c r="I36" s="385">
        <v>1207.5926671300001</v>
      </c>
      <c r="J36" s="385">
        <f t="shared" si="10"/>
        <v>23.958383804260492</v>
      </c>
      <c r="K36" s="385">
        <f t="shared" si="11"/>
        <v>2963.4500819735235</v>
      </c>
      <c r="L36" s="385">
        <v>246.24193070999999</v>
      </c>
      <c r="M36" s="385">
        <v>255.64413157999999</v>
      </c>
      <c r="N36" s="405">
        <v>316.78037646000001</v>
      </c>
      <c r="O36" s="385">
        <f t="shared" si="12"/>
        <v>3.8182777575249958</v>
      </c>
      <c r="P36" s="385">
        <f t="shared" si="13"/>
        <v>23.914589590674169</v>
      </c>
      <c r="Q36" s="385">
        <f t="shared" si="17"/>
        <v>32032.652263519994</v>
      </c>
      <c r="R36" s="385">
        <f t="shared" si="14"/>
        <v>33624.133765660001</v>
      </c>
      <c r="S36" s="385">
        <f t="shared" si="14"/>
        <v>35361.733307559996</v>
      </c>
      <c r="T36" s="385">
        <f t="shared" si="15"/>
        <v>4.9683101138410706</v>
      </c>
      <c r="U36" s="385">
        <f t="shared" si="16"/>
        <v>5.1677154094437583</v>
      </c>
      <c r="W36" s="60"/>
    </row>
    <row r="37" spans="1:23" ht="17.25">
      <c r="A37" s="222" t="s">
        <v>89</v>
      </c>
      <c r="B37" s="425">
        <v>11041.07</v>
      </c>
      <c r="C37" s="425">
        <v>10721.52907131</v>
      </c>
      <c r="D37" s="425">
        <v>10957.594999999998</v>
      </c>
      <c r="E37" s="385">
        <f t="shared" si="8"/>
        <v>-2.8941119718469253</v>
      </c>
      <c r="F37" s="385">
        <f t="shared" si="9"/>
        <v>2.2017934859841262</v>
      </c>
      <c r="G37" s="385">
        <v>1225.8369164600001</v>
      </c>
      <c r="H37" s="385">
        <v>960.01092599000003</v>
      </c>
      <c r="I37" s="385">
        <v>373.03164588000004</v>
      </c>
      <c r="J37" s="385">
        <f t="shared" si="10"/>
        <v>-21.685265543940261</v>
      </c>
      <c r="K37" s="385">
        <f t="shared" si="11"/>
        <v>-61.142979128564029</v>
      </c>
      <c r="L37" s="385">
        <v>3347.5120207200002</v>
      </c>
      <c r="M37" s="385">
        <v>3128.1123053900005</v>
      </c>
      <c r="N37" s="405">
        <v>2788.7570306900002</v>
      </c>
      <c r="O37" s="385">
        <f t="shared" si="12"/>
        <v>-6.5541128447631394</v>
      </c>
      <c r="P37" s="385">
        <f t="shared" si="13"/>
        <v>-10.848564295957743</v>
      </c>
      <c r="Q37" s="385">
        <f t="shared" si="17"/>
        <v>71773.570780950002</v>
      </c>
      <c r="R37" s="385">
        <f t="shared" si="14"/>
        <v>67715.734472679993</v>
      </c>
      <c r="S37" s="385">
        <f t="shared" si="14"/>
        <v>69360.460417559982</v>
      </c>
      <c r="T37" s="385">
        <f t="shared" si="15"/>
        <v>-5.6536636872287716</v>
      </c>
      <c r="U37" s="385">
        <f t="shared" si="16"/>
        <v>2.4288682057248536</v>
      </c>
      <c r="W37" s="60"/>
    </row>
    <row r="38" spans="1:23" ht="17.25">
      <c r="A38" s="222" t="s">
        <v>90</v>
      </c>
      <c r="B38" s="425">
        <v>7086.1399999999994</v>
      </c>
      <c r="C38" s="425">
        <v>6009.3132799799996</v>
      </c>
      <c r="D38" s="425">
        <v>5448.5430000000006</v>
      </c>
      <c r="E38" s="385">
        <f t="shared" si="8"/>
        <v>-15.196238290804303</v>
      </c>
      <c r="F38" s="385">
        <f t="shared" si="9"/>
        <v>-9.331686564722844</v>
      </c>
      <c r="G38" s="385">
        <v>464.35262993999993</v>
      </c>
      <c r="H38" s="385">
        <v>379.10244401</v>
      </c>
      <c r="I38" s="385">
        <v>35.820661999999999</v>
      </c>
      <c r="J38" s="385">
        <f t="shared" si="10"/>
        <v>-18.35893250804142</v>
      </c>
      <c r="K38" s="385">
        <f t="shared" si="11"/>
        <v>-90.551192015249811</v>
      </c>
      <c r="L38" s="385">
        <v>2109.6719750500001</v>
      </c>
      <c r="M38" s="385">
        <v>1904.9868047100001</v>
      </c>
      <c r="N38" s="405">
        <v>1901.6970923700001</v>
      </c>
      <c r="O38" s="385">
        <f t="shared" si="12"/>
        <v>-9.7022273017182528</v>
      </c>
      <c r="P38" s="385">
        <f t="shared" si="13"/>
        <v>-0.17268950797277682</v>
      </c>
      <c r="Q38" s="385">
        <f t="shared" si="17"/>
        <v>20567.0749799</v>
      </c>
      <c r="R38" s="385">
        <f t="shared" si="14"/>
        <v>17631.42152367</v>
      </c>
      <c r="S38" s="385">
        <f t="shared" si="14"/>
        <v>16984.663559620003</v>
      </c>
      <c r="T38" s="385">
        <f t="shared" si="15"/>
        <v>-14.273558389313919</v>
      </c>
      <c r="U38" s="385">
        <f t="shared" si="16"/>
        <v>-3.6682122492603924</v>
      </c>
      <c r="W38" s="60"/>
    </row>
    <row r="39" spans="1:23" ht="17.25">
      <c r="A39" s="222" t="s">
        <v>91</v>
      </c>
      <c r="B39" s="425">
        <v>481.21999999999997</v>
      </c>
      <c r="C39" s="425">
        <v>356.60165586000005</v>
      </c>
      <c r="D39" s="425">
        <v>340.81899999999996</v>
      </c>
      <c r="E39" s="385">
        <f t="shared" si="8"/>
        <v>-25.896335177257797</v>
      </c>
      <c r="F39" s="385">
        <f t="shared" si="9"/>
        <v>-4.4258504133800898</v>
      </c>
      <c r="G39" s="385">
        <v>64.254238600000008</v>
      </c>
      <c r="H39" s="385">
        <v>43.412404729999999</v>
      </c>
      <c r="I39" s="385">
        <v>989.81125982000003</v>
      </c>
      <c r="J39" s="385">
        <f t="shared" si="10"/>
        <v>-32.436512087157482</v>
      </c>
      <c r="K39" s="385">
        <f t="shared" si="11"/>
        <v>2180.019422964594</v>
      </c>
      <c r="L39" s="385">
        <v>140.43284797000001</v>
      </c>
      <c r="M39" s="385">
        <v>85.649411490000006</v>
      </c>
      <c r="N39" s="405">
        <v>51.368939040000001</v>
      </c>
      <c r="O39" s="385">
        <f t="shared" si="12"/>
        <v>-39.01041477966973</v>
      </c>
      <c r="P39" s="385">
        <f t="shared" si="13"/>
        <v>-40.024177462097818</v>
      </c>
      <c r="Q39" s="385">
        <f t="shared" si="17"/>
        <v>40718.772809490001</v>
      </c>
      <c r="R39" s="385">
        <f t="shared" si="14"/>
        <v>30011.373540820001</v>
      </c>
      <c r="S39" s="385">
        <f t="shared" si="14"/>
        <v>33083.281573159999</v>
      </c>
      <c r="T39" s="385">
        <f t="shared" si="15"/>
        <v>-26.295977334008725</v>
      </c>
      <c r="U39" s="385">
        <f t="shared" si="16"/>
        <v>10.235812859953697</v>
      </c>
      <c r="W39" s="60"/>
    </row>
    <row r="40" spans="1:23" ht="17.25">
      <c r="A40" s="222" t="s">
        <v>92</v>
      </c>
      <c r="B40" s="425">
        <v>13025.39</v>
      </c>
      <c r="C40" s="425">
        <v>11399.84910342</v>
      </c>
      <c r="D40" s="425">
        <v>12082.136</v>
      </c>
      <c r="E40" s="385">
        <f t="shared" si="8"/>
        <v>-12.479786759398365</v>
      </c>
      <c r="F40" s="385">
        <f t="shared" si="9"/>
        <v>5.9850519984103272</v>
      </c>
      <c r="G40" s="385">
        <v>1120.4439230400001</v>
      </c>
      <c r="H40" s="385">
        <v>824.29456634999997</v>
      </c>
      <c r="I40" s="385">
        <v>0</v>
      </c>
      <c r="J40" s="385">
        <f t="shared" si="10"/>
        <v>-26.43143048930861</v>
      </c>
      <c r="K40" s="385">
        <f t="shared" si="11"/>
        <v>-100</v>
      </c>
      <c r="L40" s="385">
        <v>3671.3851177199999</v>
      </c>
      <c r="M40" s="385">
        <v>3004.4881207199996</v>
      </c>
      <c r="N40" s="405">
        <v>3002.3274116899997</v>
      </c>
      <c r="O40" s="385">
        <f t="shared" si="12"/>
        <v>-18.164724637064396</v>
      </c>
      <c r="P40" s="385">
        <f t="shared" si="13"/>
        <v>-7.191604503606186E-2</v>
      </c>
      <c r="Q40" s="385">
        <f t="shared" si="17"/>
        <v>47410.479371020003</v>
      </c>
      <c r="R40" s="385">
        <f t="shared" si="14"/>
        <v>44916.466197629998</v>
      </c>
      <c r="S40" s="385">
        <f t="shared" si="14"/>
        <v>45834.792296109998</v>
      </c>
      <c r="T40" s="385">
        <f t="shared" si="15"/>
        <v>-5.2604681633202262</v>
      </c>
      <c r="U40" s="385">
        <f t="shared" si="16"/>
        <v>2.044519919352993</v>
      </c>
      <c r="W40" s="60"/>
    </row>
    <row r="41" spans="1:23" ht="17.25">
      <c r="A41" s="222" t="s">
        <v>67</v>
      </c>
      <c r="B41" s="425">
        <v>28.029999999999998</v>
      </c>
      <c r="C41" s="425">
        <v>24.510733209999998</v>
      </c>
      <c r="D41" s="425">
        <v>26.321999999999996</v>
      </c>
      <c r="E41" s="385">
        <f t="shared" si="8"/>
        <v>-12.555357795219408</v>
      </c>
      <c r="F41" s="385">
        <f t="shared" si="9"/>
        <v>7.389688323403675</v>
      </c>
      <c r="G41" s="385">
        <v>0.4</v>
      </c>
      <c r="H41" s="385">
        <v>0</v>
      </c>
      <c r="I41" s="385">
        <v>102.57692565000001</v>
      </c>
      <c r="J41" s="385">
        <f t="shared" si="10"/>
        <v>-100</v>
      </c>
      <c r="K41" s="385">
        <f t="shared" si="11"/>
        <v>0</v>
      </c>
      <c r="L41" s="385">
        <v>31.603780049999997</v>
      </c>
      <c r="M41" s="385">
        <v>27.146414</v>
      </c>
      <c r="N41" s="405">
        <v>19.822161000000001</v>
      </c>
      <c r="O41" s="385">
        <f t="shared" si="12"/>
        <v>-14.103901631222755</v>
      </c>
      <c r="P41" s="385">
        <f t="shared" si="13"/>
        <v>-26.980554411348763</v>
      </c>
      <c r="Q41" s="385">
        <f t="shared" si="17"/>
        <v>2238.0026343899999</v>
      </c>
      <c r="R41" s="385">
        <f t="shared" si="14"/>
        <v>1205.3921823299997</v>
      </c>
      <c r="S41" s="385">
        <f t="shared" si="14"/>
        <v>1271.5739170700001</v>
      </c>
      <c r="T41" s="385">
        <f t="shared" si="15"/>
        <v>-46.139822902462903</v>
      </c>
      <c r="U41" s="385">
        <f>IFERROR(S41/R41*100-100,0)</f>
        <v>5.4904732011843862</v>
      </c>
      <c r="W41" s="60"/>
    </row>
    <row r="42" spans="1:23" ht="17.25">
      <c r="A42" s="222" t="s">
        <v>93</v>
      </c>
      <c r="B42" s="425">
        <v>467.38000000000005</v>
      </c>
      <c r="C42" s="425">
        <v>278.78692096000003</v>
      </c>
      <c r="D42" s="425">
        <v>355.12099999999998</v>
      </c>
      <c r="E42" s="385">
        <f t="shared" si="8"/>
        <v>-40.351123077581406</v>
      </c>
      <c r="F42" s="385">
        <f t="shared" si="9"/>
        <v>27.380796336192631</v>
      </c>
      <c r="G42" s="385">
        <v>261.64183522000002</v>
      </c>
      <c r="H42" s="385">
        <v>104.08213862000001</v>
      </c>
      <c r="I42" s="385">
        <v>41.897659199999993</v>
      </c>
      <c r="J42" s="385">
        <f t="shared" si="10"/>
        <v>-60.219611465237143</v>
      </c>
      <c r="K42" s="385">
        <f t="shared" si="11"/>
        <v>-59.745581945652773</v>
      </c>
      <c r="L42" s="385">
        <v>64.635614590000003</v>
      </c>
      <c r="M42" s="385">
        <v>61.779010479999997</v>
      </c>
      <c r="N42" s="405">
        <v>59.786443429999991</v>
      </c>
      <c r="O42" s="385">
        <f t="shared" si="12"/>
        <v>-4.4195512460431701</v>
      </c>
      <c r="P42" s="385">
        <f t="shared" si="13"/>
        <v>-3.2253139610338479</v>
      </c>
      <c r="Q42" s="385">
        <f t="shared" si="17"/>
        <v>4418.6478359700004</v>
      </c>
      <c r="R42" s="385">
        <f t="shared" si="14"/>
        <v>3342.7660901100003</v>
      </c>
      <c r="S42" s="385">
        <f t="shared" si="14"/>
        <v>4458.7830649199996</v>
      </c>
      <c r="T42" s="385">
        <f t="shared" si="15"/>
        <v>-24.348664700132588</v>
      </c>
      <c r="U42" s="385">
        <f t="shared" si="16"/>
        <v>33.386032546874219</v>
      </c>
      <c r="W42" s="60"/>
    </row>
    <row r="43" spans="1:23" ht="17.25">
      <c r="A43" s="386" t="s">
        <v>194</v>
      </c>
      <c r="B43" s="425">
        <v>549.83000000000004</v>
      </c>
      <c r="C43" s="425">
        <v>571.16455028999997</v>
      </c>
      <c r="D43" s="425">
        <v>596.75399999999991</v>
      </c>
      <c r="E43" s="385">
        <f t="shared" si="8"/>
        <v>3.8802084808031481</v>
      </c>
      <c r="F43" s="385">
        <f t="shared" si="9"/>
        <v>4.4802237283471555</v>
      </c>
      <c r="G43" s="385">
        <v>16.21723029</v>
      </c>
      <c r="H43" s="385">
        <v>7.156E-3</v>
      </c>
      <c r="I43" s="385">
        <v>1.18252983</v>
      </c>
      <c r="J43" s="385">
        <f t="shared" si="10"/>
        <v>-99.955874092727086</v>
      </c>
      <c r="K43" s="385">
        <f t="shared" si="11"/>
        <v>16425.011598658468</v>
      </c>
      <c r="L43" s="385">
        <v>193.54557274999999</v>
      </c>
      <c r="M43" s="385">
        <v>137.19186315000002</v>
      </c>
      <c r="N43" s="405">
        <v>126.02797291</v>
      </c>
      <c r="O43" s="385">
        <f t="shared" si="12"/>
        <v>-29.116506670390876</v>
      </c>
      <c r="P43" s="385">
        <f t="shared" si="13"/>
        <v>-8.137428841383894</v>
      </c>
      <c r="Q43" s="385">
        <f t="shared" si="17"/>
        <v>2228.57283525</v>
      </c>
      <c r="R43" s="385">
        <f t="shared" si="14"/>
        <v>2659.7840400100004</v>
      </c>
      <c r="S43" s="385">
        <f t="shared" si="14"/>
        <v>2965.6871145300001</v>
      </c>
      <c r="T43" s="385">
        <f>IFERROR(R43/Q43*100-100,0)</f>
        <v>19.349208513152647</v>
      </c>
      <c r="U43" s="385">
        <f t="shared" si="16"/>
        <v>11.501049330262532</v>
      </c>
      <c r="W43" s="60"/>
    </row>
    <row r="44" spans="1:23" ht="17.25">
      <c r="A44" s="222" t="s">
        <v>94</v>
      </c>
      <c r="B44" s="425">
        <v>2120.4500000000003</v>
      </c>
      <c r="C44" s="425">
        <v>1997.6407542499999</v>
      </c>
      <c r="D44" s="425">
        <v>2525.4520000000002</v>
      </c>
      <c r="E44" s="385">
        <f t="shared" si="8"/>
        <v>-5.7916595887665494</v>
      </c>
      <c r="F44" s="385">
        <f t="shared" si="9"/>
        <v>26.421729964563283</v>
      </c>
      <c r="G44" s="385">
        <v>50.360627659999999</v>
      </c>
      <c r="H44" s="385">
        <v>30.127504329999997</v>
      </c>
      <c r="I44" s="385">
        <v>181.71084539000003</v>
      </c>
      <c r="J44" s="385">
        <f t="shared" si="10"/>
        <v>-40.176471720328834</v>
      </c>
      <c r="K44" s="385">
        <f t="shared" si="11"/>
        <v>503.13938851237083</v>
      </c>
      <c r="L44" s="385">
        <v>856.22068187000002</v>
      </c>
      <c r="M44" s="385">
        <v>783.46970636999993</v>
      </c>
      <c r="N44" s="405">
        <v>994.15524488000005</v>
      </c>
      <c r="O44" s="385">
        <f t="shared" si="12"/>
        <v>-8.496755222159635</v>
      </c>
      <c r="P44" s="385">
        <f t="shared" si="13"/>
        <v>26.891344591503866</v>
      </c>
      <c r="Q44" s="385">
        <f t="shared" si="17"/>
        <v>12938.11330958</v>
      </c>
      <c r="R44" s="385">
        <f t="shared" si="14"/>
        <v>15502.067826419998</v>
      </c>
      <c r="S44" s="385">
        <f t="shared" si="14"/>
        <v>18324.444064849999</v>
      </c>
      <c r="T44" s="385">
        <f t="shared" si="15"/>
        <v>19.817066487905336</v>
      </c>
      <c r="U44" s="385">
        <f t="shared" si="16"/>
        <v>18.206450068679601</v>
      </c>
      <c r="W44" s="60"/>
    </row>
    <row r="45" spans="1:23" ht="17.25">
      <c r="A45" s="387" t="s">
        <v>35</v>
      </c>
      <c r="B45" s="388">
        <f>SUM(B27:B44)</f>
        <v>52768.65</v>
      </c>
      <c r="C45" s="388">
        <f>SUM(C27:C44)</f>
        <v>50105.632769580006</v>
      </c>
      <c r="D45" s="388">
        <f>SUM(D27:D44)</f>
        <v>52409.670899999997</v>
      </c>
      <c r="E45" s="388">
        <f>IFERROR(C45/B45*100-100,0)</f>
        <v>-5.04658965203771</v>
      </c>
      <c r="F45" s="388">
        <f>IFERROR(D45/C45*100-100,0)</f>
        <v>4.5983615076084163</v>
      </c>
      <c r="G45" s="388">
        <f>SUM(G27:G44)</f>
        <v>5485.5626439199996</v>
      </c>
      <c r="H45" s="388">
        <f>SUM(H27:H44)</f>
        <v>4521.9218025099999</v>
      </c>
      <c r="I45" s="388">
        <f>SUM(I27:I44)</f>
        <v>5155.6024723800001</v>
      </c>
      <c r="J45" s="388">
        <f>IFERROR(H45/G45*100-100,0)</f>
        <v>-17.566855106067649</v>
      </c>
      <c r="K45" s="388">
        <f>IFERROR(I45/H45*100-100,0)</f>
        <v>14.01352561024521</v>
      </c>
      <c r="L45" s="388">
        <f>SUM(L27:L44)</f>
        <v>17931.141706340004</v>
      </c>
      <c r="M45" s="388">
        <f>SUM(M27:M44)</f>
        <v>15402.413409110002</v>
      </c>
      <c r="N45" s="388">
        <f>SUM(N27:N44)</f>
        <v>16368.309568030001</v>
      </c>
      <c r="O45" s="388">
        <f>IFERROR(M45/L45*100-100,0)</f>
        <v>-14.102438866655703</v>
      </c>
      <c r="P45" s="388">
        <f>IFERROR(N45/M45*100-100,0)</f>
        <v>6.2710702100016675</v>
      </c>
      <c r="Q45" s="388">
        <f t="shared" si="17"/>
        <v>344720.21062216006</v>
      </c>
      <c r="R45" s="388">
        <f t="shared" si="14"/>
        <v>330565.65785714</v>
      </c>
      <c r="S45" s="442">
        <f t="shared" si="14"/>
        <v>341606.5244970799</v>
      </c>
      <c r="T45" s="388">
        <f>IFERROR(R45/Q45*100-100,0)</f>
        <v>-4.1060988966888772</v>
      </c>
      <c r="U45" s="388">
        <f>IFERROR(S45/R45*100-100,0)</f>
        <v>3.3399920341124556</v>
      </c>
      <c r="W45" s="60"/>
    </row>
    <row r="46" spans="1:23" ht="17.25">
      <c r="A46" s="194" t="s">
        <v>95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385">
        <f t="shared" ref="S46" si="18">D24+I24+N24+S24+D46+I46+N46</f>
        <v>0</v>
      </c>
      <c r="T46" s="28"/>
      <c r="U46" s="28"/>
      <c r="W46" s="60"/>
    </row>
    <row r="47" spans="1:23">
      <c r="Q47" s="60"/>
      <c r="R47" s="60"/>
      <c r="S47" s="60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8" customHeight="1"/>
    <row r="56" ht="15" customHeight="1"/>
    <row r="57" ht="15" customHeight="1"/>
    <row r="58" ht="15" customHeight="1"/>
    <row r="59" ht="15" customHeight="1"/>
    <row r="60" ht="15" customHeight="1"/>
  </sheetData>
  <customSheetViews>
    <customSheetView guid="{62EA56A0-18BB-45A4-9B93-8F9305D00B2F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1"/>
    </customSheetView>
    <customSheetView guid="{5D933180-90A2-4635-8406-162CDBA83F77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2"/>
    </customSheetView>
    <customSheetView guid="{57D09834-7566-4B23-A236-55447A728EAF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3"/>
    </customSheetView>
  </customSheetViews>
  <mergeCells count="12">
    <mergeCell ref="A25:A26"/>
    <mergeCell ref="B25:F25"/>
    <mergeCell ref="G25:K25"/>
    <mergeCell ref="L25:P25"/>
    <mergeCell ref="Q25:U25"/>
    <mergeCell ref="A1:U1"/>
    <mergeCell ref="A2:U2"/>
    <mergeCell ref="B3:F3"/>
    <mergeCell ref="G3:K3"/>
    <mergeCell ref="L3:P3"/>
    <mergeCell ref="Q3:U3"/>
    <mergeCell ref="A3:A4"/>
  </mergeCells>
  <hyperlinks>
    <hyperlink ref="D4" r:id="rId4" display="cf=j=@)^^÷^&amp;                        -;fpg–kf}if_ " xr:uid="{00000000-0004-0000-0C00-000000000000}"/>
    <hyperlink ref="C4" r:id="rId5" display="cf=j=@)^^÷^&amp;                        -;fpg–kf}if_ " xr:uid="{00000000-0004-0000-0C00-000001000000}"/>
    <hyperlink ref="B4" r:id="rId6" display="cf=j=@)^^÷^&amp;                        -;fpg–kf}if_ " xr:uid="{00000000-0004-0000-0C00-000002000000}"/>
    <hyperlink ref="I4" r:id="rId7" display="cf=j=@)^^÷^&amp;                        -;fpg–kf}if_ " xr:uid="{00000000-0004-0000-0C00-000003000000}"/>
    <hyperlink ref="H4" r:id="rId8" display="cf=j=@)^^÷^&amp;                        -;fpg–kf}if_ " xr:uid="{00000000-0004-0000-0C00-000004000000}"/>
    <hyperlink ref="G4" r:id="rId9" display="cf=j=@)^^÷^&amp;                        -;fpg–kf}if_ " xr:uid="{00000000-0004-0000-0C00-000005000000}"/>
    <hyperlink ref="N4" r:id="rId10" display="cf=j=@)^^÷^&amp;                        -;fpg–kf}if_ " xr:uid="{00000000-0004-0000-0C00-000006000000}"/>
    <hyperlink ref="M4" r:id="rId11" display="cf=j=@)^^÷^&amp;                        -;fpg–kf}if_ " xr:uid="{00000000-0004-0000-0C00-000007000000}"/>
    <hyperlink ref="L4" r:id="rId12" display="cf=j=@)^^÷^&amp;                        -;fpg–kf}if_ " xr:uid="{00000000-0004-0000-0C00-000008000000}"/>
    <hyperlink ref="S4" r:id="rId13" display="cf=j=@)^^÷^&amp;                        -;fpg–kf}if_ " xr:uid="{00000000-0004-0000-0C00-000009000000}"/>
    <hyperlink ref="R4" r:id="rId14" display="cf=j=@)^^÷^&amp;                        -;fpg–kf}if_ " xr:uid="{00000000-0004-0000-0C00-00000A000000}"/>
    <hyperlink ref="Q4" r:id="rId15" display="cf=j=@)^^÷^&amp;                        -;fpg–kf}if_ " xr:uid="{00000000-0004-0000-0C00-00000B000000}"/>
    <hyperlink ref="D26" r:id="rId16" display="cf=j=@)^^÷^&amp;                        -;fpg–kf}if_ " xr:uid="{00000000-0004-0000-0C00-00000C000000}"/>
    <hyperlink ref="C26" r:id="rId17" display="cf=j=@)^^÷^&amp;                        -;fpg–kf}if_ " xr:uid="{00000000-0004-0000-0C00-00000D000000}"/>
    <hyperlink ref="B26" r:id="rId18" display="cf=j=@)^^÷^&amp;                        -;fpg–kf}if_ " xr:uid="{00000000-0004-0000-0C00-00000E000000}"/>
    <hyperlink ref="I26" r:id="rId19" display="cf=j=@)^^÷^&amp;                        -;fpg–kf}if_ " xr:uid="{00000000-0004-0000-0C00-00000F000000}"/>
    <hyperlink ref="H26" r:id="rId20" display="cf=j=@)^^÷^&amp;                        -;fpg–kf}if_ " xr:uid="{00000000-0004-0000-0C00-000010000000}"/>
    <hyperlink ref="G26" r:id="rId21" display="cf=j=@)^^÷^&amp;                        -;fpg–kf}if_ " xr:uid="{00000000-0004-0000-0C00-000011000000}"/>
    <hyperlink ref="N26" r:id="rId22" display="cf=j=@)^^÷^&amp;                        -;fpg–kf}if_ " xr:uid="{00000000-0004-0000-0C00-000012000000}"/>
    <hyperlink ref="M26" r:id="rId23" display="cf=j=@)^^÷^&amp;                        -;fpg–kf}if_ " xr:uid="{00000000-0004-0000-0C00-000013000000}"/>
    <hyperlink ref="L26" r:id="rId24" display="cf=j=@)^^÷^&amp;                        -;fpg–kf}if_ " xr:uid="{00000000-0004-0000-0C00-000014000000}"/>
    <hyperlink ref="S26" r:id="rId25" display="cf=j=@)^^÷^&amp;                        -;fpg–kf}if_ " xr:uid="{00000000-0004-0000-0C00-000015000000}"/>
    <hyperlink ref="R26" r:id="rId26" display="cf=j=@)^^÷^&amp;                        -;fpg–kf}if_ " xr:uid="{00000000-0004-0000-0C00-000016000000}"/>
    <hyperlink ref="Q26" r:id="rId27" display="cf=j=@)^^÷^&amp;                        -;fpg–kf}if_ " xr:uid="{00000000-0004-0000-0C00-000017000000}"/>
  </hyperlinks>
  <pageMargins left="0.46" right="0.28999999999999998" top="0.75" bottom="0.75" header="0.3" footer="0.3"/>
  <pageSetup paperSize="9" scale="58" orientation="landscape" r:id="rId28"/>
  <colBreaks count="1" manualBreakCount="1">
    <brk id="11" max="4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1"/>
  <sheetViews>
    <sheetView view="pageBreakPreview" zoomScaleNormal="100" zoomScaleSheetLayoutView="100" workbookViewId="0">
      <selection activeCell="H7" sqref="H7"/>
    </sheetView>
  </sheetViews>
  <sheetFormatPr defaultRowHeight="15"/>
  <cols>
    <col min="1" max="1" width="20.85546875" style="4" customWidth="1"/>
    <col min="2" max="2" width="24.85546875" bestFit="1" customWidth="1"/>
    <col min="3" max="3" width="10.5703125" customWidth="1"/>
    <col min="4" max="4" width="15.5703125" bestFit="1" customWidth="1"/>
    <col min="5" max="5" width="17.7109375" bestFit="1" customWidth="1"/>
    <col min="6" max="6" width="11.5703125" customWidth="1"/>
    <col min="7" max="7" width="18.85546875" style="184" customWidth="1"/>
  </cols>
  <sheetData>
    <row r="1" spans="1:7" ht="18">
      <c r="A1" s="518" t="s">
        <v>247</v>
      </c>
      <c r="B1" s="518"/>
      <c r="C1" s="518"/>
      <c r="D1" s="518"/>
      <c r="E1" s="518"/>
      <c r="F1" s="518"/>
      <c r="G1" s="518"/>
    </row>
    <row r="2" spans="1:7" ht="18.75" thickBot="1">
      <c r="A2" s="518" t="s">
        <v>248</v>
      </c>
      <c r="B2" s="518"/>
      <c r="C2" s="518"/>
      <c r="D2" s="518"/>
      <c r="E2" s="518"/>
      <c r="F2" s="518"/>
      <c r="G2" s="518"/>
    </row>
    <row r="3" spans="1:7" ht="17.25" thickTop="1">
      <c r="A3" s="586" t="s">
        <v>249</v>
      </c>
      <c r="B3" s="588" t="s">
        <v>250</v>
      </c>
      <c r="C3" s="588" t="s">
        <v>251</v>
      </c>
      <c r="D3" s="590" t="s">
        <v>3</v>
      </c>
      <c r="E3" s="590"/>
      <c r="F3" s="590"/>
      <c r="G3" s="591"/>
    </row>
    <row r="4" spans="1:7" ht="15.75" customHeight="1">
      <c r="A4" s="587"/>
      <c r="B4" s="589"/>
      <c r="C4" s="589"/>
      <c r="D4" s="592" t="s">
        <v>252</v>
      </c>
      <c r="E4" s="592" t="s">
        <v>253</v>
      </c>
      <c r="F4" s="592" t="s">
        <v>254</v>
      </c>
      <c r="G4" s="593" t="s">
        <v>255</v>
      </c>
    </row>
    <row r="5" spans="1:7">
      <c r="A5" s="587"/>
      <c r="B5" s="589"/>
      <c r="C5" s="589"/>
      <c r="D5" s="592"/>
      <c r="E5" s="592"/>
      <c r="F5" s="592"/>
      <c r="G5" s="593"/>
    </row>
    <row r="6" spans="1:7" ht="25.5" customHeight="1">
      <c r="A6" s="587"/>
      <c r="B6" s="589"/>
      <c r="C6" s="589"/>
      <c r="D6" s="592"/>
      <c r="E6" s="592"/>
      <c r="F6" s="592"/>
      <c r="G6" s="593"/>
    </row>
    <row r="7" spans="1:7" ht="16.5">
      <c r="A7" s="584" t="s">
        <v>256</v>
      </c>
      <c r="B7" s="57" t="s">
        <v>257</v>
      </c>
      <c r="C7" s="57" t="s">
        <v>258</v>
      </c>
      <c r="D7" s="177">
        <f>'Table 7b'!AF7</f>
        <v>2800.88</v>
      </c>
      <c r="E7" s="177">
        <f>'Table 7b'!AG7</f>
        <v>259000</v>
      </c>
      <c r="F7" s="177">
        <f>'Table 7b'!AH7</f>
        <v>4.2268339768339764</v>
      </c>
      <c r="G7" s="457">
        <f>'Table 7b'!AI7</f>
        <v>1.0814208494208495</v>
      </c>
    </row>
    <row r="8" spans="1:7" ht="16.5">
      <c r="A8" s="584"/>
      <c r="B8" s="57" t="s">
        <v>259</v>
      </c>
      <c r="C8" s="57" t="s">
        <v>258</v>
      </c>
      <c r="D8" s="177">
        <f>'Table 7b'!AF8</f>
        <v>12780.73</v>
      </c>
      <c r="E8" s="177">
        <f>'Table 7b'!AG8</f>
        <v>23612.2</v>
      </c>
      <c r="F8" s="177">
        <f>'Table 7b'!AH8</f>
        <v>45.907899663047544</v>
      </c>
      <c r="G8" s="457">
        <f>'Table 7b'!AI8</f>
        <v>54.127654348175938</v>
      </c>
    </row>
    <row r="9" spans="1:7" ht="16.5">
      <c r="A9" s="584"/>
      <c r="B9" s="57" t="s">
        <v>260</v>
      </c>
      <c r="C9" s="57" t="s">
        <v>258</v>
      </c>
      <c r="D9" s="177">
        <f>'Table 7b'!AF9</f>
        <v>45761.99</v>
      </c>
      <c r="E9" s="177">
        <f>'Table 7b'!AG9</f>
        <v>120500</v>
      </c>
      <c r="F9" s="177">
        <f>'Table 7b'!AH9</f>
        <v>19.945344398340247</v>
      </c>
      <c r="G9" s="457">
        <f>'Table 7b'!AI9</f>
        <v>37.976755186721988</v>
      </c>
    </row>
    <row r="10" spans="1:7" ht="16.5">
      <c r="A10" s="458" t="s">
        <v>261</v>
      </c>
      <c r="B10" s="57" t="s">
        <v>262</v>
      </c>
      <c r="C10" s="57" t="s">
        <v>44</v>
      </c>
      <c r="D10" s="177">
        <f>'Table 7b'!AF10</f>
        <v>18506.345000000001</v>
      </c>
      <c r="E10" s="177">
        <f>'Table 7b'!AG10</f>
        <v>43850.9</v>
      </c>
      <c r="F10" s="177">
        <f>'Table 7b'!AH10</f>
        <v>40.196912406703284</v>
      </c>
      <c r="G10" s="457">
        <f>'Table 7b'!AI10</f>
        <v>42.202885231545991</v>
      </c>
    </row>
    <row r="11" spans="1:7" ht="16.5">
      <c r="A11" s="583" t="s">
        <v>263</v>
      </c>
      <c r="B11" s="178" t="s">
        <v>264</v>
      </c>
      <c r="C11" s="179" t="s">
        <v>265</v>
      </c>
      <c r="D11" s="177">
        <f>'Table 7b'!AF11</f>
        <v>5544.4500000000007</v>
      </c>
      <c r="E11" s="177">
        <f>'Table 7b'!AG11</f>
        <v>19719</v>
      </c>
      <c r="F11" s="177">
        <f>'Table 7b'!AH11</f>
        <v>30.472101178429696</v>
      </c>
      <c r="G11" s="457">
        <f>'Table 7b'!AI11</f>
        <v>28.117298037425837</v>
      </c>
    </row>
    <row r="12" spans="1:7" ht="16.5">
      <c r="A12" s="583"/>
      <c r="B12" s="178" t="s">
        <v>266</v>
      </c>
      <c r="C12" s="179" t="s">
        <v>265</v>
      </c>
      <c r="D12" s="177">
        <f>'Table 7b'!AF12</f>
        <v>30435.41</v>
      </c>
      <c r="E12" s="177">
        <f>'Table 7b'!AG12</f>
        <v>48478.75</v>
      </c>
      <c r="F12" s="177">
        <f>'Table 7b'!AH12</f>
        <v>79.133345871732189</v>
      </c>
      <c r="G12" s="457">
        <f>'Table 7b'!AI12</f>
        <v>62.780929788824999</v>
      </c>
    </row>
    <row r="13" spans="1:7" ht="16.5">
      <c r="A13" s="583"/>
      <c r="B13" s="178" t="s">
        <v>267</v>
      </c>
      <c r="C13" s="179" t="s">
        <v>265</v>
      </c>
      <c r="D13" s="177">
        <f>'Table 7b'!AF13</f>
        <v>97304.51999999999</v>
      </c>
      <c r="E13" s="177">
        <f>'Table 7b'!AG13</f>
        <v>205355</v>
      </c>
      <c r="F13" s="177">
        <f>'Table 7b'!AH13</f>
        <v>44.641428616821841</v>
      </c>
      <c r="G13" s="457">
        <f>'Table 7b'!AI13</f>
        <v>47.383565045896127</v>
      </c>
    </row>
    <row r="14" spans="1:7" ht="16.5">
      <c r="A14" s="583" t="s">
        <v>268</v>
      </c>
      <c r="B14" s="57" t="s">
        <v>269</v>
      </c>
      <c r="C14" s="57" t="s">
        <v>46</v>
      </c>
      <c r="D14" s="177">
        <f>'Table 7b'!AF14</f>
        <v>7250.49</v>
      </c>
      <c r="E14" s="177">
        <f>'Table 7b'!AG14</f>
        <v>11120</v>
      </c>
      <c r="F14" s="177">
        <f>'Table 7b'!AH14</f>
        <v>63.63081936685289</v>
      </c>
      <c r="G14" s="457">
        <f>'Table 7b'!AI14</f>
        <v>65.202248201438849</v>
      </c>
    </row>
    <row r="15" spans="1:7" ht="16.5">
      <c r="A15" s="583"/>
      <c r="B15" s="57" t="s">
        <v>270</v>
      </c>
      <c r="C15" s="57" t="s">
        <v>46</v>
      </c>
      <c r="D15" s="177">
        <f>'Table 7b'!AF15</f>
        <v>0</v>
      </c>
      <c r="E15" s="177">
        <f>'Table 7b'!AG15</f>
        <v>0</v>
      </c>
      <c r="F15" s="177">
        <f>'Table 7b'!AH15</f>
        <v>0</v>
      </c>
      <c r="G15" s="457">
        <f>'Table 7b'!AI15</f>
        <v>0</v>
      </c>
    </row>
    <row r="16" spans="1:7" ht="16.5">
      <c r="A16" s="583"/>
      <c r="B16" s="57" t="s">
        <v>271</v>
      </c>
      <c r="C16" s="57" t="s">
        <v>46</v>
      </c>
      <c r="D16" s="177">
        <f>'Table 7b'!AF16</f>
        <v>35983.75</v>
      </c>
      <c r="E16" s="177">
        <f>'Table 7b'!AG16</f>
        <v>240200</v>
      </c>
      <c r="F16" s="177">
        <f>'Table 7b'!AH16</f>
        <v>15.695201668984701</v>
      </c>
      <c r="G16" s="457">
        <f>'Table 7b'!AI16</f>
        <v>14.980745212323063</v>
      </c>
    </row>
    <row r="17" spans="1:7" ht="16.5">
      <c r="A17" s="583"/>
      <c r="B17" s="57" t="s">
        <v>272</v>
      </c>
      <c r="C17" s="57" t="s">
        <v>46</v>
      </c>
      <c r="D17" s="177">
        <f>'Table 7b'!AF17</f>
        <v>2005.65</v>
      </c>
      <c r="E17" s="177">
        <f>'Table 7b'!AG17</f>
        <v>4810</v>
      </c>
      <c r="F17" s="177">
        <f>'Table 7b'!AH17</f>
        <v>47.089397089397089</v>
      </c>
      <c r="G17" s="457">
        <f>'Table 7b'!AI17</f>
        <v>41.697505197505194</v>
      </c>
    </row>
    <row r="18" spans="1:7" ht="16.5">
      <c r="A18" s="583"/>
      <c r="B18" s="57" t="s">
        <v>273</v>
      </c>
      <c r="C18" s="57" t="s">
        <v>46</v>
      </c>
      <c r="D18" s="177">
        <f>'Table 7b'!AF18</f>
        <v>46255.653999999995</v>
      </c>
      <c r="E18" s="177">
        <f>'Table 7b'!AG18</f>
        <v>65775</v>
      </c>
      <c r="F18" s="177">
        <f>'Table 7b'!AH18</f>
        <v>68.452451144611942</v>
      </c>
      <c r="G18" s="457">
        <f>'Table 7b'!AI18</f>
        <v>70.324065374382357</v>
      </c>
    </row>
    <row r="19" spans="1:7" ht="16.5">
      <c r="A19" s="583"/>
      <c r="B19" s="57" t="s">
        <v>274</v>
      </c>
      <c r="C19" s="57" t="s">
        <v>46</v>
      </c>
      <c r="D19" s="177">
        <f>'Table 7b'!AF19</f>
        <v>3222</v>
      </c>
      <c r="E19" s="177">
        <f>'Table 7b'!AG19</f>
        <v>4430</v>
      </c>
      <c r="F19" s="177">
        <f>'Table 7b'!AH19</f>
        <v>73.860294117647058</v>
      </c>
      <c r="G19" s="457">
        <f>'Table 7b'!AI19</f>
        <v>72.731376975169297</v>
      </c>
    </row>
    <row r="20" spans="1:7" ht="16.5">
      <c r="A20" s="583"/>
      <c r="B20" s="57" t="s">
        <v>498</v>
      </c>
      <c r="C20" s="57" t="s">
        <v>46</v>
      </c>
      <c r="D20" s="177">
        <f>'Table 7b'!AF20</f>
        <v>2001</v>
      </c>
      <c r="E20" s="177">
        <f>'Table 7b'!AG20</f>
        <v>2300</v>
      </c>
      <c r="F20" s="177">
        <f>'Table 7b'!AH20</f>
        <v>0</v>
      </c>
      <c r="G20" s="457">
        <f>'Table 7b'!AI20</f>
        <v>87</v>
      </c>
    </row>
    <row r="21" spans="1:7" ht="16.5">
      <c r="A21" s="584" t="s">
        <v>275</v>
      </c>
      <c r="B21" s="57" t="s">
        <v>276</v>
      </c>
      <c r="C21" s="179" t="s">
        <v>44</v>
      </c>
      <c r="D21" s="177">
        <f>'Table 7b'!AF21</f>
        <v>16493.239999999998</v>
      </c>
      <c r="E21" s="177">
        <f>'Table 7b'!AG21</f>
        <v>25256</v>
      </c>
      <c r="F21" s="177">
        <f>'Table 7b'!AH21</f>
        <v>61.373481531725972</v>
      </c>
      <c r="G21" s="457">
        <f>'Table 7b'!AI21</f>
        <v>65.304244535951852</v>
      </c>
    </row>
    <row r="22" spans="1:7" ht="16.5">
      <c r="A22" s="584"/>
      <c r="B22" s="57" t="s">
        <v>277</v>
      </c>
      <c r="C22" s="179" t="s">
        <v>44</v>
      </c>
      <c r="D22" s="177">
        <f>'Table 7b'!AF22</f>
        <v>143352.91</v>
      </c>
      <c r="E22" s="177">
        <f>'Table 7b'!AG22</f>
        <v>315500</v>
      </c>
      <c r="F22" s="177">
        <f>'Table 7b'!AH22</f>
        <v>26.926820235563177</v>
      </c>
      <c r="G22" s="457">
        <f>'Table 7b'!AI22</f>
        <v>45.436738510301112</v>
      </c>
    </row>
    <row r="23" spans="1:7" ht="16.5">
      <c r="A23" s="584"/>
      <c r="B23" s="57" t="s">
        <v>278</v>
      </c>
      <c r="C23" s="179" t="s">
        <v>44</v>
      </c>
      <c r="D23" s="177">
        <f>'Table 7b'!AF23</f>
        <v>71523.91399999999</v>
      </c>
      <c r="E23" s="177">
        <f>'Table 7b'!AG23</f>
        <v>118320</v>
      </c>
      <c r="F23" s="177">
        <f>'Table 7b'!AH23</f>
        <v>24.570590914254169</v>
      </c>
      <c r="G23" s="457">
        <f>'Table 7b'!AI23</f>
        <v>60.449555442866796</v>
      </c>
    </row>
    <row r="24" spans="1:7" ht="16.5">
      <c r="A24" s="458" t="s">
        <v>279</v>
      </c>
      <c r="B24" s="57" t="s">
        <v>280</v>
      </c>
      <c r="C24" s="179" t="s">
        <v>281</v>
      </c>
      <c r="D24" s="177">
        <f>'Table 7b'!AF24</f>
        <v>543284.67999999993</v>
      </c>
      <c r="E24" s="177">
        <f>'Table 7b'!AG24</f>
        <v>5015600</v>
      </c>
      <c r="F24" s="177">
        <f>'Table 7b'!AH24</f>
        <v>88.977340961986044</v>
      </c>
      <c r="G24" s="457">
        <f>'Table 7b'!AI24</f>
        <v>10.831898077996648</v>
      </c>
    </row>
    <row r="25" spans="1:7" ht="16.5">
      <c r="A25" s="583" t="s">
        <v>282</v>
      </c>
      <c r="B25" s="57" t="s">
        <v>283</v>
      </c>
      <c r="C25" s="179" t="s">
        <v>46</v>
      </c>
      <c r="D25" s="177">
        <f>'Table 7b'!AF25</f>
        <v>16415</v>
      </c>
      <c r="E25" s="177">
        <f>'Table 7b'!AG25</f>
        <v>24241.5</v>
      </c>
      <c r="F25" s="177">
        <f>'Table 7b'!AH25</f>
        <v>64.365482233502533</v>
      </c>
      <c r="G25" s="457">
        <f>'Table 7b'!AI25</f>
        <v>67.714456613658385</v>
      </c>
    </row>
    <row r="26" spans="1:7" ht="16.5">
      <c r="A26" s="583"/>
      <c r="B26" s="57" t="s">
        <v>284</v>
      </c>
      <c r="C26" s="57" t="s">
        <v>285</v>
      </c>
      <c r="D26" s="177">
        <f>'Table 7b'!AF26</f>
        <v>9940.73</v>
      </c>
      <c r="E26" s="177">
        <f>'Table 7b'!AG26</f>
        <v>69800</v>
      </c>
      <c r="F26" s="177">
        <f>'Table 7b'!AH26</f>
        <v>12.037930069930068</v>
      </c>
      <c r="G26" s="457">
        <f>'Table 7b'!AI26</f>
        <v>14.241733524355299</v>
      </c>
    </row>
    <row r="27" spans="1:7" ht="16.5">
      <c r="A27" s="583"/>
      <c r="B27" s="57" t="s">
        <v>286</v>
      </c>
      <c r="C27" s="57" t="s">
        <v>285</v>
      </c>
      <c r="D27" s="177">
        <f>'Table 7b'!AF27</f>
        <v>0</v>
      </c>
      <c r="E27" s="177">
        <f>'Table 7b'!AG27</f>
        <v>0</v>
      </c>
      <c r="F27" s="177">
        <f>'Table 7b'!AH27</f>
        <v>0</v>
      </c>
      <c r="G27" s="457">
        <f>'Table 7b'!AI27</f>
        <v>0</v>
      </c>
    </row>
    <row r="28" spans="1:7" ht="16.5">
      <c r="A28" s="583"/>
      <c r="B28" s="57" t="s">
        <v>287</v>
      </c>
      <c r="C28" s="57"/>
      <c r="D28" s="177">
        <f>'Table 7b'!AF28</f>
        <v>0</v>
      </c>
      <c r="E28" s="177">
        <f>'Table 7b'!AG28</f>
        <v>0</v>
      </c>
      <c r="F28" s="177">
        <f>'Table 7b'!AH28</f>
        <v>0</v>
      </c>
      <c r="G28" s="457">
        <f>'Table 7b'!AI28</f>
        <v>0</v>
      </c>
    </row>
    <row r="29" spans="1:7" ht="16.5">
      <c r="A29" s="583"/>
      <c r="B29" s="57" t="s">
        <v>288</v>
      </c>
      <c r="C29" s="179" t="s">
        <v>289</v>
      </c>
      <c r="D29" s="177">
        <f>'Table 7b'!AF29</f>
        <v>0</v>
      </c>
      <c r="E29" s="177">
        <f>'Table 7b'!AG29</f>
        <v>0</v>
      </c>
      <c r="F29" s="177">
        <f>'Table 7b'!AH29</f>
        <v>0</v>
      </c>
      <c r="G29" s="457">
        <f>'Table 7b'!AI29</f>
        <v>0</v>
      </c>
    </row>
    <row r="30" spans="1:7" ht="16.5">
      <c r="A30" s="583"/>
      <c r="B30" s="57" t="s">
        <v>290</v>
      </c>
      <c r="C30" s="179"/>
      <c r="D30" s="177">
        <f>'Table 7b'!AF30</f>
        <v>16468.5</v>
      </c>
      <c r="E30" s="177">
        <f>'Table 7b'!AG30</f>
        <v>42040</v>
      </c>
      <c r="F30" s="177">
        <f>'Table 7b'!AH30</f>
        <v>38.26428571428572</v>
      </c>
      <c r="G30" s="457">
        <f>'Table 7b'!AI30</f>
        <v>39.173406279733584</v>
      </c>
    </row>
    <row r="31" spans="1:7" ht="16.5">
      <c r="A31" s="583"/>
      <c r="B31" s="57" t="s">
        <v>291</v>
      </c>
      <c r="C31" s="179"/>
      <c r="D31" s="177">
        <f>'Table 7b'!AF31</f>
        <v>19</v>
      </c>
      <c r="E31" s="177">
        <f>'Table 7b'!AG31</f>
        <v>40</v>
      </c>
      <c r="F31" s="177">
        <f>'Table 7b'!AH31</f>
        <v>73.067328699106255</v>
      </c>
      <c r="G31" s="457">
        <f>'Table 7b'!AI31</f>
        <v>47.5</v>
      </c>
    </row>
    <row r="32" spans="1:7" ht="16.5">
      <c r="A32" s="583" t="s">
        <v>292</v>
      </c>
      <c r="B32" s="57" t="s">
        <v>293</v>
      </c>
      <c r="C32" s="179" t="s">
        <v>294</v>
      </c>
      <c r="D32" s="177">
        <f>'Table 7b'!AF32</f>
        <v>0</v>
      </c>
      <c r="E32" s="177">
        <f>'Table 7b'!AG32</f>
        <v>0</v>
      </c>
      <c r="F32" s="177">
        <f>'Table 7b'!AH32</f>
        <v>0</v>
      </c>
      <c r="G32" s="457">
        <f>'Table 7b'!AI32</f>
        <v>0</v>
      </c>
    </row>
    <row r="33" spans="1:7" ht="16.5">
      <c r="A33" s="583"/>
      <c r="B33" s="57" t="s">
        <v>295</v>
      </c>
      <c r="C33" s="179" t="s">
        <v>46</v>
      </c>
      <c r="D33" s="177">
        <f>'Table 7b'!AF33</f>
        <v>0</v>
      </c>
      <c r="E33" s="177">
        <f>'Table 7b'!AG33</f>
        <v>0</v>
      </c>
      <c r="F33" s="177">
        <f>'Table 7b'!AH33</f>
        <v>0</v>
      </c>
      <c r="G33" s="457">
        <f>'Table 7b'!AI33</f>
        <v>0</v>
      </c>
    </row>
    <row r="34" spans="1:7" ht="16.5">
      <c r="A34" s="583"/>
      <c r="B34" s="57" t="s">
        <v>296</v>
      </c>
      <c r="C34" s="179" t="s">
        <v>297</v>
      </c>
      <c r="D34" s="177">
        <f>'Table 7b'!AF34</f>
        <v>19884.8</v>
      </c>
      <c r="E34" s="177">
        <f>'Table 7b'!AG34</f>
        <v>33178</v>
      </c>
      <c r="F34" s="177">
        <f>'Table 7b'!AH34</f>
        <v>67.493887530562347</v>
      </c>
      <c r="G34" s="457">
        <f>'Table 7b'!AI34</f>
        <v>59.933691000060271</v>
      </c>
    </row>
    <row r="35" spans="1:7" ht="16.5">
      <c r="A35" s="584" t="s">
        <v>298</v>
      </c>
      <c r="B35" s="57" t="s">
        <v>299</v>
      </c>
      <c r="C35" s="57"/>
      <c r="D35" s="177">
        <f>'Table 7b'!AF35</f>
        <v>820</v>
      </c>
      <c r="E35" s="177">
        <f>'Table 7b'!AG35</f>
        <v>2305</v>
      </c>
      <c r="F35" s="177">
        <f>'Table 7b'!AH35</f>
        <v>21.518438177874184</v>
      </c>
      <c r="G35" s="457">
        <f>'Table 7b'!AI35</f>
        <v>35.574837310195228</v>
      </c>
    </row>
    <row r="36" spans="1:7" ht="16.5">
      <c r="A36" s="584"/>
      <c r="B36" s="57" t="s">
        <v>300</v>
      </c>
      <c r="C36" s="57" t="s">
        <v>301</v>
      </c>
      <c r="D36" s="177">
        <f>'Table 7b'!AF36</f>
        <v>1483</v>
      </c>
      <c r="E36" s="177">
        <f>'Table 7b'!AG36</f>
        <v>9040</v>
      </c>
      <c r="F36" s="177">
        <f>'Table 7b'!AH36</f>
        <v>12.013274336283185</v>
      </c>
      <c r="G36" s="457">
        <f>'Table 7b'!AI36</f>
        <v>0</v>
      </c>
    </row>
    <row r="37" spans="1:7" ht="25.5" customHeight="1">
      <c r="A37" s="583" t="s">
        <v>302</v>
      </c>
      <c r="B37" s="57" t="s">
        <v>303</v>
      </c>
      <c r="C37" s="57"/>
      <c r="D37" s="177">
        <f>'Table 7b'!AF37</f>
        <v>5</v>
      </c>
      <c r="E37" s="177">
        <f>'Table 7b'!AG37</f>
        <v>15</v>
      </c>
      <c r="F37" s="177">
        <f>'Table 7b'!AH37</f>
        <v>40</v>
      </c>
      <c r="G37" s="457">
        <f>'Table 7b'!AI37</f>
        <v>33.333333333333329</v>
      </c>
    </row>
    <row r="38" spans="1:7" ht="16.5">
      <c r="A38" s="583"/>
      <c r="B38" s="57" t="s">
        <v>304</v>
      </c>
      <c r="C38" s="57"/>
      <c r="D38" s="177">
        <f>'Table 7b'!AF38</f>
        <v>24512.5</v>
      </c>
      <c r="E38" s="177">
        <f>'Table 7b'!AG38</f>
        <v>93750</v>
      </c>
      <c r="F38" s="177">
        <f>'Table 7b'!AH38</f>
        <v>0</v>
      </c>
      <c r="G38" s="457">
        <f>'Table 7b'!AI38</f>
        <v>26.146666666666668</v>
      </c>
    </row>
    <row r="39" spans="1:7" ht="16.5">
      <c r="A39" s="583"/>
      <c r="B39" s="57" t="s">
        <v>305</v>
      </c>
      <c r="C39" s="57"/>
      <c r="D39" s="177">
        <f>'Table 7b'!AF39</f>
        <v>0</v>
      </c>
      <c r="E39" s="177">
        <f>'Table 7b'!AG39</f>
        <v>0</v>
      </c>
      <c r="F39" s="177">
        <f>'Table 7b'!AH39</f>
        <v>0</v>
      </c>
      <c r="G39" s="457">
        <f>'Table 7b'!AI39</f>
        <v>0</v>
      </c>
    </row>
    <row r="40" spans="1:7" ht="30" customHeight="1">
      <c r="A40" s="459" t="s">
        <v>306</v>
      </c>
      <c r="B40" s="57" t="s">
        <v>307</v>
      </c>
      <c r="C40" s="57" t="s">
        <v>52</v>
      </c>
      <c r="D40" s="177">
        <f>'Table 7b'!AF40</f>
        <v>6323</v>
      </c>
      <c r="E40" s="177">
        <f>'Table 7b'!AG40</f>
        <v>23150</v>
      </c>
      <c r="F40" s="177">
        <f>'Table 7b'!AH40</f>
        <v>29.53436470792165</v>
      </c>
      <c r="G40" s="457">
        <f>'Table 7b'!AI40</f>
        <v>27.31317494600432</v>
      </c>
    </row>
    <row r="41" spans="1:7" ht="16.5">
      <c r="A41" s="584" t="s">
        <v>308</v>
      </c>
      <c r="B41" s="57" t="s">
        <v>309</v>
      </c>
      <c r="C41" s="57"/>
      <c r="D41" s="177">
        <f>'Table 7b'!AF41</f>
        <v>2090.0100000000002</v>
      </c>
      <c r="E41" s="177">
        <f>'Table 7b'!AG41</f>
        <v>6510</v>
      </c>
      <c r="F41" s="177">
        <f>'Table 7b'!AH41</f>
        <v>35.318849206349206</v>
      </c>
      <c r="G41" s="457">
        <f>'Table 7b'!AI41</f>
        <v>32.104608294930884</v>
      </c>
    </row>
    <row r="42" spans="1:7" ht="16.5">
      <c r="A42" s="584"/>
      <c r="B42" s="57" t="s">
        <v>310</v>
      </c>
      <c r="C42" s="57" t="s">
        <v>44</v>
      </c>
      <c r="D42" s="177">
        <f>'Table 7b'!AF42</f>
        <v>0</v>
      </c>
      <c r="E42" s="177">
        <f>'Table 7b'!AG42</f>
        <v>0</v>
      </c>
      <c r="F42" s="177">
        <f>'Table 7b'!AH42</f>
        <v>0</v>
      </c>
      <c r="G42" s="457">
        <f>'Table 7b'!AI42</f>
        <v>0</v>
      </c>
    </row>
    <row r="43" spans="1:7" ht="16.5">
      <c r="A43" s="583" t="s">
        <v>311</v>
      </c>
      <c r="B43" s="57" t="s">
        <v>312</v>
      </c>
      <c r="C43" s="57" t="s">
        <v>46</v>
      </c>
      <c r="D43" s="177">
        <f>'Table 7b'!AF43</f>
        <v>10086</v>
      </c>
      <c r="E43" s="177">
        <f>'Table 7b'!AG43</f>
        <v>21813</v>
      </c>
      <c r="F43" s="177">
        <f>'Table 7b'!AH43</f>
        <v>50.411313696275073</v>
      </c>
      <c r="G43" s="457">
        <f>'Table 7b'!AI43</f>
        <v>46.238481639389356</v>
      </c>
    </row>
    <row r="44" spans="1:7" ht="16.5">
      <c r="A44" s="583"/>
      <c r="B44" s="180" t="s">
        <v>313</v>
      </c>
      <c r="C44" s="57" t="s">
        <v>297</v>
      </c>
      <c r="D44" s="177">
        <f>'Table 7b'!AF44</f>
        <v>385637.78399999999</v>
      </c>
      <c r="E44" s="177">
        <f>'Table 7b'!AG44</f>
        <v>2005168</v>
      </c>
      <c r="F44" s="177">
        <f>'Table 7b'!AH44</f>
        <v>41.805227124386029</v>
      </c>
      <c r="G44" s="457">
        <f>'Table 7b'!AI44</f>
        <v>19.232193212738284</v>
      </c>
    </row>
    <row r="45" spans="1:7" ht="16.5">
      <c r="A45" s="583"/>
      <c r="B45" s="180" t="s">
        <v>314</v>
      </c>
      <c r="C45" s="57" t="s">
        <v>297</v>
      </c>
      <c r="D45" s="177">
        <f>'Table 7b'!AF45</f>
        <v>57317.41</v>
      </c>
      <c r="E45" s="177">
        <f>'Table 7b'!AG45</f>
        <v>418125</v>
      </c>
      <c r="F45" s="177">
        <f>'Table 7b'!AH45</f>
        <v>21.938445615205065</v>
      </c>
      <c r="G45" s="457">
        <f>'Table 7b'!AI45</f>
        <v>13.70819970104634</v>
      </c>
    </row>
    <row r="46" spans="1:7" ht="16.5">
      <c r="A46" s="583"/>
      <c r="B46" s="180" t="s">
        <v>315</v>
      </c>
      <c r="C46" s="57" t="s">
        <v>316</v>
      </c>
      <c r="D46" s="177">
        <f>'Table 7b'!AF46</f>
        <v>3470.2240000000002</v>
      </c>
      <c r="E46" s="177">
        <f>'Table 7b'!AG46</f>
        <v>30642.5</v>
      </c>
      <c r="F46" s="177">
        <f>'Table 7b'!AH46</f>
        <v>12.107262378201073</v>
      </c>
      <c r="G46" s="457">
        <f>'Table 7b'!AI46</f>
        <v>11.324872317859183</v>
      </c>
    </row>
    <row r="47" spans="1:7" ht="16.5">
      <c r="A47" s="583"/>
      <c r="B47" s="180" t="s">
        <v>317</v>
      </c>
      <c r="C47" s="57" t="s">
        <v>318</v>
      </c>
      <c r="D47" s="177">
        <f>'Table 7b'!AF47</f>
        <v>1464.7439999999999</v>
      </c>
      <c r="E47" s="177">
        <f>'Table 7b'!AG47</f>
        <v>20011.900000000001</v>
      </c>
      <c r="F47" s="177">
        <f>'Table 7b'!AH47</f>
        <v>19.242061421013311</v>
      </c>
      <c r="G47" s="457">
        <f>'Table 7b'!AI47</f>
        <v>7.3193649778381857</v>
      </c>
    </row>
    <row r="48" spans="1:7" ht="16.5">
      <c r="A48" s="583"/>
      <c r="B48" s="180" t="s">
        <v>319</v>
      </c>
      <c r="C48" s="57" t="s">
        <v>318</v>
      </c>
      <c r="D48" s="177">
        <f>'Table 7b'!AF48</f>
        <v>8000.5909999999994</v>
      </c>
      <c r="E48" s="177">
        <f>'Table 7b'!AG48</f>
        <v>64600.9</v>
      </c>
      <c r="F48" s="177">
        <f>'Table 7b'!AH48</f>
        <v>19.201791646173554</v>
      </c>
      <c r="G48" s="457">
        <f>'Table 7b'!AI48</f>
        <v>12.384643248004283</v>
      </c>
    </row>
    <row r="49" spans="1:7" ht="16.5">
      <c r="A49" s="583"/>
      <c r="B49" s="57" t="s">
        <v>320</v>
      </c>
      <c r="C49" s="57" t="s">
        <v>265</v>
      </c>
      <c r="D49" s="177">
        <f>'Table 7b'!AF49</f>
        <v>6454</v>
      </c>
      <c r="E49" s="177">
        <f>'Table 7b'!AG49</f>
        <v>31508.799999999999</v>
      </c>
      <c r="F49" s="177">
        <f>'Table 7b'!AH49</f>
        <v>27.855569556451616</v>
      </c>
      <c r="G49" s="457">
        <f>'Table 7b'!AI49</f>
        <v>20.483166607423957</v>
      </c>
    </row>
    <row r="50" spans="1:7" ht="16.5">
      <c r="A50" s="583" t="s">
        <v>321</v>
      </c>
      <c r="B50" s="181" t="s">
        <v>322</v>
      </c>
      <c r="C50" s="57" t="s">
        <v>323</v>
      </c>
      <c r="D50" s="177">
        <f>'Table 7b'!AF50</f>
        <v>2973.1099999999997</v>
      </c>
      <c r="E50" s="177">
        <f>'Table 7b'!AG50</f>
        <v>13648.5</v>
      </c>
      <c r="F50" s="177">
        <f>'Table 7b'!AH50</f>
        <v>32.380898919021426</v>
      </c>
      <c r="G50" s="457">
        <f>'Table 7b'!AI50</f>
        <v>21.783419423379858</v>
      </c>
    </row>
    <row r="51" spans="1:7" ht="16.5">
      <c r="A51" s="583"/>
      <c r="B51" s="181" t="s">
        <v>324</v>
      </c>
      <c r="C51" s="57" t="s">
        <v>46</v>
      </c>
      <c r="D51" s="177">
        <f>'Table 7b'!AF51</f>
        <v>282</v>
      </c>
      <c r="E51" s="177">
        <f>'Table 7b'!AG51</f>
        <v>0</v>
      </c>
      <c r="F51" s="177">
        <f>'Table 7b'!AH51</f>
        <v>0</v>
      </c>
      <c r="G51" s="457">
        <f>'Table 7b'!AI51</f>
        <v>0</v>
      </c>
    </row>
    <row r="52" spans="1:7" ht="25.5" customHeight="1">
      <c r="A52" s="583" t="s">
        <v>325</v>
      </c>
      <c r="B52" s="57" t="s">
        <v>326</v>
      </c>
      <c r="C52" s="57" t="s">
        <v>327</v>
      </c>
      <c r="D52" s="177">
        <f>'Table 7b'!AF52</f>
        <v>7.1203463333333339</v>
      </c>
      <c r="E52" s="177">
        <f>'Table 7b'!AG52</f>
        <v>22.510999999999999</v>
      </c>
      <c r="F52" s="177">
        <f>'Table 7b'!AH52</f>
        <v>22.872777017783857</v>
      </c>
      <c r="G52" s="457">
        <f>'Table 7b'!AI52</f>
        <v>31.630519893977759</v>
      </c>
    </row>
    <row r="53" spans="1:7" ht="16.5">
      <c r="A53" s="583"/>
      <c r="B53" s="57" t="s">
        <v>328</v>
      </c>
      <c r="C53" s="57" t="s">
        <v>46</v>
      </c>
      <c r="D53" s="177">
        <f>'Table 7b'!AF53</f>
        <v>1671316.7009999999</v>
      </c>
      <c r="E53" s="177">
        <f>'Table 7b'!AG53</f>
        <v>4355144</v>
      </c>
      <c r="F53" s="177">
        <f>'Table 7b'!AH53</f>
        <v>28.853383891496904</v>
      </c>
      <c r="G53" s="457">
        <f>'Table 7b'!AI53</f>
        <v>38.375693226217088</v>
      </c>
    </row>
    <row r="54" spans="1:7" ht="16.5">
      <c r="A54" s="583"/>
      <c r="B54" s="57" t="s">
        <v>329</v>
      </c>
      <c r="C54" s="57" t="s">
        <v>46</v>
      </c>
      <c r="D54" s="177">
        <f>'Table 7b'!AF54</f>
        <v>0.33</v>
      </c>
      <c r="E54" s="177">
        <f>'Table 7b'!AG54</f>
        <v>0.6</v>
      </c>
      <c r="F54" s="177">
        <f>'Table 7b'!AH54</f>
        <v>60.666666666666671</v>
      </c>
      <c r="G54" s="457">
        <f>'Table 7b'!AI54</f>
        <v>55.000000000000007</v>
      </c>
    </row>
    <row r="55" spans="1:7" ht="16.5">
      <c r="A55" s="583"/>
      <c r="B55" s="57" t="s">
        <v>330</v>
      </c>
      <c r="C55" s="57" t="s">
        <v>46</v>
      </c>
      <c r="D55" s="177">
        <f>'Table 7b'!AF55</f>
        <v>0</v>
      </c>
      <c r="E55" s="177">
        <f>'Table 7b'!AG55</f>
        <v>0</v>
      </c>
      <c r="F55" s="177">
        <f>'Table 7b'!AH55</f>
        <v>0</v>
      </c>
      <c r="G55" s="457">
        <f>'Table 7b'!AI55</f>
        <v>0</v>
      </c>
    </row>
    <row r="56" spans="1:7" ht="16.5">
      <c r="A56" s="583" t="s">
        <v>331</v>
      </c>
      <c r="B56" s="57" t="s">
        <v>332</v>
      </c>
      <c r="C56" s="57" t="s">
        <v>265</v>
      </c>
      <c r="D56" s="177">
        <f>'Table 7b'!AF56</f>
        <v>203902.96</v>
      </c>
      <c r="E56" s="177">
        <f>'Table 7b'!AG56</f>
        <v>568808</v>
      </c>
      <c r="F56" s="177">
        <f>'Table 7b'!AH56</f>
        <v>54.758225166331698</v>
      </c>
      <c r="G56" s="457">
        <f>'Table 7b'!AI56</f>
        <v>35.847414241712492</v>
      </c>
    </row>
    <row r="57" spans="1:7" ht="16.5">
      <c r="A57" s="583"/>
      <c r="B57" s="57" t="s">
        <v>333</v>
      </c>
      <c r="C57" s="57" t="s">
        <v>265</v>
      </c>
      <c r="D57" s="177">
        <f>'Table 7b'!AF57</f>
        <v>86554</v>
      </c>
      <c r="E57" s="177">
        <f>'Table 7b'!AG57</f>
        <v>642000</v>
      </c>
      <c r="F57" s="177">
        <f>'Table 7b'!AH57</f>
        <v>14.36557632398754</v>
      </c>
      <c r="G57" s="457">
        <f>'Table 7b'!AI57</f>
        <v>13.481931464174455</v>
      </c>
    </row>
    <row r="58" spans="1:7" ht="16.5">
      <c r="A58" s="583"/>
      <c r="B58" s="57" t="s">
        <v>334</v>
      </c>
      <c r="C58" s="57" t="s">
        <v>265</v>
      </c>
      <c r="D58" s="177">
        <f>'Table 7b'!AF58</f>
        <v>7371.93</v>
      </c>
      <c r="E58" s="177">
        <f>'Table 7b'!AG58</f>
        <v>34500</v>
      </c>
      <c r="F58" s="177">
        <f>'Table 7b'!AH58</f>
        <v>45.976879607584408</v>
      </c>
      <c r="G58" s="457">
        <f>'Table 7b'!AI58</f>
        <v>21.367913043478261</v>
      </c>
    </row>
    <row r="59" spans="1:7" ht="16.5">
      <c r="A59" s="583"/>
      <c r="B59" s="57" t="s">
        <v>335</v>
      </c>
      <c r="C59" s="57" t="s">
        <v>52</v>
      </c>
      <c r="D59" s="177">
        <f>'Table 7b'!AF59</f>
        <v>0</v>
      </c>
      <c r="E59" s="177">
        <f>'Table 7b'!AG59</f>
        <v>0</v>
      </c>
      <c r="F59" s="177">
        <f>'Table 7b'!AH59</f>
        <v>64.472275862068955</v>
      </c>
      <c r="G59" s="457">
        <f>'Table 7b'!AI59</f>
        <v>0</v>
      </c>
    </row>
    <row r="60" spans="1:7" ht="16.5">
      <c r="A60" s="584" t="s">
        <v>336</v>
      </c>
      <c r="B60" s="57" t="s">
        <v>337</v>
      </c>
      <c r="C60" s="57" t="s">
        <v>265</v>
      </c>
      <c r="D60" s="177">
        <f>'Table 7b'!AF60</f>
        <v>27379.133999999998</v>
      </c>
      <c r="E60" s="177">
        <f>'Table 7b'!AG60</f>
        <v>63550</v>
      </c>
      <c r="F60" s="177">
        <f>'Table 7b'!AH60</f>
        <v>39.117610062893085</v>
      </c>
      <c r="G60" s="457">
        <f>'Table 7b'!AI60</f>
        <v>43.082822974036191</v>
      </c>
    </row>
    <row r="61" spans="1:7" ht="16.5">
      <c r="A61" s="584"/>
      <c r="B61" s="57" t="s">
        <v>338</v>
      </c>
      <c r="C61" s="57" t="s">
        <v>297</v>
      </c>
      <c r="D61" s="177">
        <f>'Table 7b'!AF61</f>
        <v>1226.53</v>
      </c>
      <c r="E61" s="177">
        <f>'Table 7b'!AG61</f>
        <v>1400</v>
      </c>
      <c r="F61" s="177">
        <f>'Table 7b'!AH61</f>
        <v>68.838214285714287</v>
      </c>
      <c r="G61" s="457">
        <f>'Table 7b'!AI61</f>
        <v>87.609285714285718</v>
      </c>
    </row>
    <row r="62" spans="1:7" ht="16.5">
      <c r="A62" s="584" t="s">
        <v>339</v>
      </c>
      <c r="B62" s="57" t="s">
        <v>340</v>
      </c>
      <c r="C62" s="57" t="s">
        <v>265</v>
      </c>
      <c r="D62" s="177">
        <f>'Table 7b'!AF62</f>
        <v>796771.86100000003</v>
      </c>
      <c r="E62" s="177">
        <f>'Table 7b'!AG62</f>
        <v>1572800</v>
      </c>
      <c r="F62" s="177">
        <f>'Table 7b'!AH62</f>
        <v>35.54200220493005</v>
      </c>
      <c r="G62" s="457">
        <f>'Table 7b'!AI62</f>
        <v>50.659451996439472</v>
      </c>
    </row>
    <row r="63" spans="1:7" ht="16.5">
      <c r="A63" s="584"/>
      <c r="B63" s="57" t="s">
        <v>341</v>
      </c>
      <c r="C63" s="182" t="s">
        <v>342</v>
      </c>
      <c r="D63" s="177">
        <f>'Table 7b'!AF63</f>
        <v>734</v>
      </c>
      <c r="E63" s="177">
        <f>'Table 7b'!AG63</f>
        <v>5000</v>
      </c>
      <c r="F63" s="177">
        <f>'Table 7b'!AH63</f>
        <v>0</v>
      </c>
      <c r="G63" s="457">
        <f>'Table 7b'!AI63</f>
        <v>14.680000000000001</v>
      </c>
    </row>
    <row r="64" spans="1:7" ht="16.5">
      <c r="A64" s="458" t="s">
        <v>343</v>
      </c>
      <c r="B64" s="57" t="s">
        <v>344</v>
      </c>
      <c r="C64" s="57" t="s">
        <v>345</v>
      </c>
      <c r="D64" s="177">
        <f>'Table 7b'!AF64</f>
        <v>41489</v>
      </c>
      <c r="E64" s="177">
        <f>'Table 7b'!AG64</f>
        <v>43537</v>
      </c>
      <c r="F64" s="177">
        <f>'Table 7b'!AH64</f>
        <v>53.134999999999998</v>
      </c>
      <c r="G64" s="457">
        <f>'Table 7b'!AI64</f>
        <v>95.295955164572661</v>
      </c>
    </row>
    <row r="65" spans="1:7" ht="16.5">
      <c r="A65" s="584" t="s">
        <v>346</v>
      </c>
      <c r="B65" s="57" t="s">
        <v>347</v>
      </c>
      <c r="C65" s="57" t="s">
        <v>348</v>
      </c>
      <c r="D65" s="177">
        <f>'Table 7b'!AF65</f>
        <v>0</v>
      </c>
      <c r="E65" s="177">
        <f>'Table 7b'!AG65</f>
        <v>0</v>
      </c>
      <c r="F65" s="177">
        <f>'Table 7b'!AH65</f>
        <v>0</v>
      </c>
      <c r="G65" s="457">
        <f>'Table 7b'!AI65</f>
        <v>0</v>
      </c>
    </row>
    <row r="66" spans="1:7" ht="16.5">
      <c r="A66" s="584"/>
      <c r="B66" s="57" t="s">
        <v>349</v>
      </c>
      <c r="C66" s="57" t="s">
        <v>348</v>
      </c>
      <c r="D66" s="177">
        <f>'Table 7b'!AF66</f>
        <v>1782729</v>
      </c>
      <c r="E66" s="177">
        <f>'Table 7b'!AG66</f>
        <v>7788600</v>
      </c>
      <c r="F66" s="177">
        <f>'Table 7b'!AH66</f>
        <v>42.413014285714283</v>
      </c>
      <c r="G66" s="457">
        <f>'Table 7b'!AI66</f>
        <v>22.888953085278484</v>
      </c>
    </row>
    <row r="67" spans="1:7" ht="16.5">
      <c r="A67" s="584"/>
      <c r="B67" s="57" t="s">
        <v>350</v>
      </c>
      <c r="C67" s="57"/>
      <c r="D67" s="177">
        <f>'Table 7b'!AF67</f>
        <v>3364928</v>
      </c>
      <c r="E67" s="177">
        <f>'Table 7b'!AG67</f>
        <v>5480000</v>
      </c>
      <c r="F67" s="177">
        <f>'Table 7b'!AH67</f>
        <v>78.753082901554407</v>
      </c>
      <c r="G67" s="457">
        <f>'Table 7b'!AI67</f>
        <v>61.403795620437954</v>
      </c>
    </row>
    <row r="68" spans="1:7" ht="16.5">
      <c r="A68" s="458" t="s">
        <v>351</v>
      </c>
      <c r="B68" s="57" t="s">
        <v>352</v>
      </c>
      <c r="C68" s="57"/>
      <c r="D68" s="177">
        <f>'Table 7b'!AF68</f>
        <v>102.85478000000001</v>
      </c>
      <c r="E68" s="177">
        <f>'Table 7b'!AG68</f>
        <v>102.9452</v>
      </c>
      <c r="F68" s="177">
        <f>'Table 7b'!AH68</f>
        <v>97.49258953896431</v>
      </c>
      <c r="G68" s="457">
        <f>'Table 7b'!AI68</f>
        <v>99.912166861592382</v>
      </c>
    </row>
    <row r="69" spans="1:7" ht="17.25" customHeight="1" thickBot="1">
      <c r="A69" s="460"/>
      <c r="B69" s="585" t="s">
        <v>353</v>
      </c>
      <c r="C69" s="585"/>
      <c r="D69" s="585"/>
      <c r="E69" s="585"/>
      <c r="F69" s="461">
        <f>AVERAGEIF(F7:F68,"&gt;0")</f>
        <v>42.935707749815919</v>
      </c>
      <c r="G69" s="462">
        <f>AVERAGEIF(G7:G68,"&gt;0")</f>
        <v>41.109694661199335</v>
      </c>
    </row>
    <row r="70" spans="1:7" ht="15.75" thickTop="1">
      <c r="F70" s="183"/>
    </row>
    <row r="71" spans="1:7">
      <c r="F71" s="183"/>
    </row>
  </sheetData>
  <mergeCells count="27">
    <mergeCell ref="A1:G1"/>
    <mergeCell ref="A2:G2"/>
    <mergeCell ref="A3:A6"/>
    <mergeCell ref="B3:B6"/>
    <mergeCell ref="C3:C6"/>
    <mergeCell ref="D3:G3"/>
    <mergeCell ref="D4:D6"/>
    <mergeCell ref="E4:E6"/>
    <mergeCell ref="F4:F6"/>
    <mergeCell ref="G4:G6"/>
    <mergeCell ref="A52:A55"/>
    <mergeCell ref="A7:A9"/>
    <mergeCell ref="A11:A13"/>
    <mergeCell ref="A14:A20"/>
    <mergeCell ref="A21:A23"/>
    <mergeCell ref="A25:A31"/>
    <mergeCell ref="A32:A34"/>
    <mergeCell ref="A35:A36"/>
    <mergeCell ref="A37:A39"/>
    <mergeCell ref="A41:A42"/>
    <mergeCell ref="A43:A49"/>
    <mergeCell ref="A50:A51"/>
    <mergeCell ref="A56:A59"/>
    <mergeCell ref="A60:A61"/>
    <mergeCell ref="A62:A63"/>
    <mergeCell ref="A65:A67"/>
    <mergeCell ref="B69:E69"/>
  </mergeCells>
  <pageMargins left="0.48" right="0.24" top="0.75" bottom="0.75" header="0.3" footer="0.3"/>
  <pageSetup paperSize="9" scale="74" fitToHeight="2" orientation="portrait" r:id="rId1"/>
  <rowBreaks count="1" manualBreakCount="1">
    <brk id="49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AK87"/>
  <sheetViews>
    <sheetView view="pageBreakPreview" zoomScale="90" zoomScaleNormal="90" zoomScaleSheetLayoutView="90" workbookViewId="0">
      <pane xSplit="3" ySplit="6" topLeftCell="D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9.140625" defaultRowHeight="15.75"/>
  <cols>
    <col min="1" max="1" width="18.42578125" style="175" customWidth="1"/>
    <col min="2" max="2" width="24.85546875" style="474" bestFit="1" customWidth="1"/>
    <col min="3" max="3" width="11.85546875" style="28" customWidth="1"/>
    <col min="4" max="4" width="15.7109375" style="28" bestFit="1" customWidth="1"/>
    <col min="5" max="5" width="14.42578125" style="28" customWidth="1"/>
    <col min="6" max="6" width="12.5703125" style="28" customWidth="1"/>
    <col min="7" max="7" width="12.85546875" style="28" customWidth="1"/>
    <col min="8" max="8" width="13.85546875" style="28" bestFit="1" customWidth="1"/>
    <col min="9" max="9" width="13.7109375" style="28" customWidth="1"/>
    <col min="10" max="10" width="12.140625" style="28" customWidth="1"/>
    <col min="11" max="11" width="11.7109375" style="28" customWidth="1"/>
    <col min="12" max="12" width="15.7109375" style="28" bestFit="1" customWidth="1"/>
    <col min="13" max="13" width="16" style="28" bestFit="1" customWidth="1"/>
    <col min="14" max="14" width="12.140625" style="28" customWidth="1"/>
    <col min="15" max="15" width="10.28515625" style="28" bestFit="1" customWidth="1"/>
    <col min="16" max="16" width="14.85546875" style="28" bestFit="1" customWidth="1"/>
    <col min="17" max="17" width="15.42578125" style="28" bestFit="1" customWidth="1"/>
    <col min="18" max="18" width="12.7109375" style="28" customWidth="1"/>
    <col min="19" max="19" width="10.28515625" style="28" bestFit="1" customWidth="1"/>
    <col min="20" max="20" width="13.42578125" style="28" bestFit="1" customWidth="1"/>
    <col min="21" max="21" width="15.85546875" style="28" bestFit="1" customWidth="1"/>
    <col min="22" max="22" width="12.5703125" style="28" customWidth="1"/>
    <col min="23" max="23" width="10.28515625" style="28" bestFit="1" customWidth="1"/>
    <col min="24" max="24" width="11.85546875" style="28" customWidth="1"/>
    <col min="25" max="25" width="15.140625" style="28" bestFit="1" customWidth="1"/>
    <col min="26" max="26" width="11.7109375" style="28" customWidth="1"/>
    <col min="27" max="27" width="10.28515625" style="28" bestFit="1" customWidth="1"/>
    <col min="28" max="28" width="11.7109375" style="28" customWidth="1"/>
    <col min="29" max="29" width="13.140625" style="28" bestFit="1" customWidth="1"/>
    <col min="30" max="30" width="12.85546875" style="28" customWidth="1"/>
    <col min="31" max="31" width="10.28515625" style="28" bestFit="1" customWidth="1"/>
    <col min="32" max="32" width="14.85546875" style="28" customWidth="1"/>
    <col min="33" max="33" width="16.140625" style="28" bestFit="1" customWidth="1"/>
    <col min="34" max="34" width="12.85546875" style="28" customWidth="1"/>
    <col min="35" max="35" width="13.5703125" style="28" bestFit="1" customWidth="1"/>
    <col min="36" max="36" width="9.140625" style="28"/>
    <col min="37" max="37" width="18.42578125" style="28" bestFit="1" customWidth="1"/>
    <col min="38" max="16384" width="9.140625" style="28"/>
  </cols>
  <sheetData>
    <row r="1" spans="1:37" ht="18">
      <c r="A1" s="601" t="s">
        <v>354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</row>
    <row r="2" spans="1:37" ht="18.75" thickBot="1">
      <c r="A2" s="602" t="s">
        <v>355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</row>
    <row r="3" spans="1:37" ht="17.25" thickTop="1">
      <c r="A3" s="603" t="s">
        <v>249</v>
      </c>
      <c r="B3" s="605" t="s">
        <v>250</v>
      </c>
      <c r="C3" s="607" t="s">
        <v>251</v>
      </c>
      <c r="D3" s="599" t="s">
        <v>225</v>
      </c>
      <c r="E3" s="599"/>
      <c r="F3" s="599"/>
      <c r="G3" s="599"/>
      <c r="H3" s="599" t="s">
        <v>206</v>
      </c>
      <c r="I3" s="599"/>
      <c r="J3" s="599"/>
      <c r="K3" s="599"/>
      <c r="L3" s="599" t="s">
        <v>122</v>
      </c>
      <c r="M3" s="599"/>
      <c r="N3" s="599"/>
      <c r="O3" s="599"/>
      <c r="P3" s="599" t="s">
        <v>123</v>
      </c>
      <c r="Q3" s="599"/>
      <c r="R3" s="599"/>
      <c r="S3" s="599"/>
      <c r="T3" s="599" t="s">
        <v>111</v>
      </c>
      <c r="U3" s="599"/>
      <c r="V3" s="599"/>
      <c r="W3" s="599"/>
      <c r="X3" s="599" t="s">
        <v>124</v>
      </c>
      <c r="Y3" s="599"/>
      <c r="Z3" s="599"/>
      <c r="AA3" s="599"/>
      <c r="AB3" s="599" t="s">
        <v>193</v>
      </c>
      <c r="AC3" s="599"/>
      <c r="AD3" s="599"/>
      <c r="AE3" s="599"/>
      <c r="AF3" s="599" t="s">
        <v>3</v>
      </c>
      <c r="AG3" s="599"/>
      <c r="AH3" s="599"/>
      <c r="AI3" s="600"/>
      <c r="AJ3" s="240"/>
      <c r="AK3" s="240"/>
    </row>
    <row r="4" spans="1:37" ht="15" customHeight="1">
      <c r="A4" s="604"/>
      <c r="B4" s="606"/>
      <c r="C4" s="608"/>
      <c r="D4" s="598" t="s">
        <v>252</v>
      </c>
      <c r="E4" s="598" t="s">
        <v>253</v>
      </c>
      <c r="F4" s="598" t="s">
        <v>254</v>
      </c>
      <c r="G4" s="598" t="s">
        <v>255</v>
      </c>
      <c r="H4" s="598" t="s">
        <v>252</v>
      </c>
      <c r="I4" s="598" t="s">
        <v>253</v>
      </c>
      <c r="J4" s="598" t="s">
        <v>254</v>
      </c>
      <c r="K4" s="598" t="s">
        <v>255</v>
      </c>
      <c r="L4" s="598" t="s">
        <v>252</v>
      </c>
      <c r="M4" s="598" t="s">
        <v>253</v>
      </c>
      <c r="N4" s="598" t="s">
        <v>254</v>
      </c>
      <c r="O4" s="598" t="s">
        <v>255</v>
      </c>
      <c r="P4" s="598" t="s">
        <v>252</v>
      </c>
      <c r="Q4" s="598" t="s">
        <v>253</v>
      </c>
      <c r="R4" s="598" t="s">
        <v>254</v>
      </c>
      <c r="S4" s="598" t="s">
        <v>255</v>
      </c>
      <c r="T4" s="598" t="s">
        <v>252</v>
      </c>
      <c r="U4" s="598" t="s">
        <v>253</v>
      </c>
      <c r="V4" s="598" t="s">
        <v>254</v>
      </c>
      <c r="W4" s="598" t="s">
        <v>255</v>
      </c>
      <c r="X4" s="598" t="s">
        <v>252</v>
      </c>
      <c r="Y4" s="598" t="s">
        <v>253</v>
      </c>
      <c r="Z4" s="598" t="s">
        <v>254</v>
      </c>
      <c r="AA4" s="598" t="s">
        <v>255</v>
      </c>
      <c r="AB4" s="598" t="s">
        <v>252</v>
      </c>
      <c r="AC4" s="598" t="s">
        <v>253</v>
      </c>
      <c r="AD4" s="598" t="s">
        <v>254</v>
      </c>
      <c r="AE4" s="598" t="s">
        <v>255</v>
      </c>
      <c r="AF4" s="598" t="s">
        <v>252</v>
      </c>
      <c r="AG4" s="598" t="s">
        <v>253</v>
      </c>
      <c r="AH4" s="598" t="s">
        <v>254</v>
      </c>
      <c r="AI4" s="597" t="s">
        <v>255</v>
      </c>
      <c r="AJ4" s="240"/>
      <c r="AK4" s="240"/>
    </row>
    <row r="5" spans="1:37" ht="15" customHeight="1">
      <c r="A5" s="604"/>
      <c r="B5" s="606"/>
      <c r="C5" s="60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8"/>
      <c r="Y5" s="598"/>
      <c r="Z5" s="598"/>
      <c r="AA5" s="598"/>
      <c r="AB5" s="598"/>
      <c r="AC5" s="598"/>
      <c r="AD5" s="598"/>
      <c r="AE5" s="598"/>
      <c r="AF5" s="598"/>
      <c r="AG5" s="598"/>
      <c r="AH5" s="598"/>
      <c r="AI5" s="597"/>
      <c r="AJ5" s="240"/>
      <c r="AK5" s="240"/>
    </row>
    <row r="6" spans="1:37" ht="39.75" customHeight="1">
      <c r="A6" s="604"/>
      <c r="B6" s="606"/>
      <c r="C6" s="60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598"/>
      <c r="AI6" s="597"/>
      <c r="AJ6" s="240"/>
      <c r="AK6" s="240"/>
    </row>
    <row r="7" spans="1:37" ht="15.75" customHeight="1">
      <c r="A7" s="594" t="s">
        <v>256</v>
      </c>
      <c r="B7" s="463" t="s">
        <v>257</v>
      </c>
      <c r="C7" s="360" t="s">
        <v>258</v>
      </c>
      <c r="D7" s="164">
        <v>1300.5</v>
      </c>
      <c r="E7" s="164">
        <v>24000</v>
      </c>
      <c r="F7" s="185">
        <v>5.8979166666666663</v>
      </c>
      <c r="G7" s="361">
        <v>5.4187500000000002</v>
      </c>
      <c r="H7" s="164">
        <v>1500.38</v>
      </c>
      <c r="I7" s="164">
        <v>235000</v>
      </c>
      <c r="J7" s="185">
        <v>4.0561702127659576</v>
      </c>
      <c r="K7" s="164">
        <v>0.63845957446808521</v>
      </c>
      <c r="L7" s="164"/>
      <c r="M7" s="164"/>
      <c r="N7" s="185"/>
      <c r="O7" s="164"/>
      <c r="P7" s="164"/>
      <c r="Q7" s="164"/>
      <c r="R7" s="185"/>
      <c r="S7" s="164"/>
      <c r="T7" s="164"/>
      <c r="U7" s="164"/>
      <c r="V7" s="185"/>
      <c r="W7" s="164"/>
      <c r="X7" s="164"/>
      <c r="Y7" s="164"/>
      <c r="Z7" s="185"/>
      <c r="AA7" s="164"/>
      <c r="AB7" s="164"/>
      <c r="AC7" s="164"/>
      <c r="AD7" s="185"/>
      <c r="AE7" s="164"/>
      <c r="AF7" s="164">
        <f>D7+H7+L7+P7+T7+X7+AB7</f>
        <v>2800.88</v>
      </c>
      <c r="AG7" s="164">
        <f>E7+I7+M7+Q7+U7+Y7+AC7</f>
        <v>259000</v>
      </c>
      <c r="AH7" s="185">
        <v>4.2268339768339764</v>
      </c>
      <c r="AI7" s="464">
        <f>AF7/AG7*100</f>
        <v>1.0814208494208495</v>
      </c>
      <c r="AJ7" s="371"/>
      <c r="AK7" s="492"/>
    </row>
    <row r="8" spans="1:37" s="234" customFormat="1" ht="16.5">
      <c r="A8" s="594"/>
      <c r="B8" s="463" t="s">
        <v>259</v>
      </c>
      <c r="C8" s="360" t="s">
        <v>258</v>
      </c>
      <c r="D8" s="164">
        <v>1719</v>
      </c>
      <c r="E8" s="164">
        <v>2500</v>
      </c>
      <c r="F8" s="185">
        <v>77.125</v>
      </c>
      <c r="G8" s="361">
        <v>68.760000000000005</v>
      </c>
      <c r="H8" s="164">
        <v>7816.73</v>
      </c>
      <c r="I8" s="164">
        <v>15000</v>
      </c>
      <c r="J8" s="185">
        <v>45.653333333333336</v>
      </c>
      <c r="K8" s="164">
        <v>52.111533333333327</v>
      </c>
      <c r="L8" s="164"/>
      <c r="M8" s="164"/>
      <c r="N8" s="185"/>
      <c r="O8" s="164"/>
      <c r="P8" s="164">
        <v>1450</v>
      </c>
      <c r="Q8" s="164">
        <v>2880</v>
      </c>
      <c r="R8" s="185">
        <v>47.9166666666667</v>
      </c>
      <c r="S8" s="164">
        <f>P8/Q8*100</f>
        <v>50.347222222222221</v>
      </c>
      <c r="T8" s="164">
        <v>1666</v>
      </c>
      <c r="U8" s="164">
        <v>3000</v>
      </c>
      <c r="V8" s="185">
        <v>45.648000000000003</v>
      </c>
      <c r="W8" s="164">
        <f>T8/U8*100</f>
        <v>55.533333333333331</v>
      </c>
      <c r="X8" s="164"/>
      <c r="Y8" s="164"/>
      <c r="Z8" s="185"/>
      <c r="AA8" s="164"/>
      <c r="AB8" s="493">
        <v>129</v>
      </c>
      <c r="AC8" s="493">
        <v>232.2</v>
      </c>
      <c r="AD8" s="493">
        <v>47.676767676767682</v>
      </c>
      <c r="AE8" s="164">
        <f>AB8/AC8*100</f>
        <v>55.555555555555557</v>
      </c>
      <c r="AF8" s="164">
        <f t="shared" ref="AF8:AG68" si="0">D8+H8+L8+P8+T8+X8+AB8</f>
        <v>12780.73</v>
      </c>
      <c r="AG8" s="164">
        <f t="shared" si="0"/>
        <v>23612.2</v>
      </c>
      <c r="AH8" s="185">
        <v>45.907899663047544</v>
      </c>
      <c r="AI8" s="464">
        <f t="shared" ref="AI8:AI68" si="1">AF8/AG8*100</f>
        <v>54.127654348175938</v>
      </c>
      <c r="AJ8" s="240"/>
      <c r="AK8" s="492"/>
    </row>
    <row r="9" spans="1:37" s="234" customFormat="1" ht="16.5">
      <c r="A9" s="594"/>
      <c r="B9" s="463" t="s">
        <v>260</v>
      </c>
      <c r="C9" s="360" t="s">
        <v>258</v>
      </c>
      <c r="D9" s="164">
        <v>8033</v>
      </c>
      <c r="E9" s="164">
        <v>7500</v>
      </c>
      <c r="F9" s="185">
        <v>14.453333333333335</v>
      </c>
      <c r="G9" s="361">
        <v>107.10666666666665</v>
      </c>
      <c r="H9" s="164">
        <v>37728.99</v>
      </c>
      <c r="I9" s="164">
        <v>113000</v>
      </c>
      <c r="J9" s="185">
        <v>20.309858407079645</v>
      </c>
      <c r="K9" s="164">
        <v>33.388486725663711</v>
      </c>
      <c r="L9" s="164"/>
      <c r="M9" s="164"/>
      <c r="N9" s="185"/>
      <c r="O9" s="164"/>
      <c r="P9" s="164"/>
      <c r="Q9" s="164"/>
      <c r="R9" s="185"/>
      <c r="S9" s="164"/>
      <c r="T9" s="164"/>
      <c r="U9" s="164"/>
      <c r="V9" s="185"/>
      <c r="W9" s="164"/>
      <c r="X9" s="164"/>
      <c r="Y9" s="164"/>
      <c r="Z9" s="185"/>
      <c r="AA9" s="164"/>
      <c r="AB9" s="164"/>
      <c r="AC9" s="164"/>
      <c r="AD9" s="185"/>
      <c r="AE9" s="164"/>
      <c r="AF9" s="164">
        <f t="shared" si="0"/>
        <v>45761.99</v>
      </c>
      <c r="AG9" s="164">
        <f t="shared" si="0"/>
        <v>120500</v>
      </c>
      <c r="AH9" s="185">
        <v>19.945344398340247</v>
      </c>
      <c r="AI9" s="464">
        <f t="shared" si="1"/>
        <v>37.976755186721988</v>
      </c>
      <c r="AJ9" s="240"/>
      <c r="AK9" s="492"/>
    </row>
    <row r="10" spans="1:37" s="234" customFormat="1" ht="16.5">
      <c r="A10" s="494" t="s">
        <v>261</v>
      </c>
      <c r="B10" s="463" t="s">
        <v>262</v>
      </c>
      <c r="C10" s="360" t="s">
        <v>44</v>
      </c>
      <c r="D10" s="164">
        <v>2480.1999999999998</v>
      </c>
      <c r="E10" s="164">
        <v>6449.4</v>
      </c>
      <c r="F10" s="185">
        <v>34.190819081908188</v>
      </c>
      <c r="G10" s="361">
        <v>38.45629050764412</v>
      </c>
      <c r="H10" s="164"/>
      <c r="I10" s="164"/>
      <c r="J10" s="185"/>
      <c r="K10" s="164"/>
      <c r="L10" s="164">
        <v>10468.425000000001</v>
      </c>
      <c r="M10" s="164">
        <v>24768</v>
      </c>
      <c r="N10" s="185">
        <v>52.634367525686379</v>
      </c>
      <c r="O10" s="164">
        <v>42.265927810077528</v>
      </c>
      <c r="P10" s="164">
        <v>4621.72</v>
      </c>
      <c r="Q10" s="164">
        <v>9033.5</v>
      </c>
      <c r="R10" s="185">
        <v>48.829422182864732</v>
      </c>
      <c r="S10" s="164">
        <f>P10/Q10*100</f>
        <v>51.162008081031715</v>
      </c>
      <c r="T10" s="164"/>
      <c r="U10" s="164"/>
      <c r="V10" s="185"/>
      <c r="W10" s="164"/>
      <c r="X10" s="164">
        <v>936</v>
      </c>
      <c r="Y10" s="164">
        <v>3600</v>
      </c>
      <c r="Z10" s="185">
        <v>25.71</v>
      </c>
      <c r="AA10" s="164">
        <f>X10/Y10*100</f>
        <v>26</v>
      </c>
      <c r="AB10" s="164"/>
      <c r="AC10" s="164"/>
      <c r="AD10" s="185"/>
      <c r="AE10" s="164"/>
      <c r="AF10" s="164">
        <f t="shared" si="0"/>
        <v>18506.345000000001</v>
      </c>
      <c r="AG10" s="164">
        <f t="shared" si="0"/>
        <v>43850.9</v>
      </c>
      <c r="AH10" s="185">
        <v>40.196912406703284</v>
      </c>
      <c r="AI10" s="464">
        <f t="shared" si="1"/>
        <v>42.202885231545991</v>
      </c>
      <c r="AJ10" s="240"/>
      <c r="AK10" s="492"/>
    </row>
    <row r="11" spans="1:37" ht="15.75" customHeight="1">
      <c r="A11" s="594" t="s">
        <v>263</v>
      </c>
      <c r="B11" s="465" t="s">
        <v>264</v>
      </c>
      <c r="C11" s="362" t="s">
        <v>265</v>
      </c>
      <c r="D11" s="164">
        <v>651.9</v>
      </c>
      <c r="E11" s="164">
        <v>2400</v>
      </c>
      <c r="F11" s="185">
        <v>23.711805555555554</v>
      </c>
      <c r="G11" s="361">
        <v>27.162500000000001</v>
      </c>
      <c r="H11" s="164">
        <v>1111</v>
      </c>
      <c r="I11" s="164">
        <v>3900</v>
      </c>
      <c r="J11" s="185">
        <v>48.333333333333336</v>
      </c>
      <c r="K11" s="164">
        <v>28.487179487179485</v>
      </c>
      <c r="L11" s="164"/>
      <c r="M11" s="164"/>
      <c r="N11" s="185">
        <v>0</v>
      </c>
      <c r="O11" s="164">
        <f t="shared" ref="O11:O67" si="2">IFERROR(L11/M11*100,0)</f>
        <v>0</v>
      </c>
      <c r="P11" s="164"/>
      <c r="Q11" s="164"/>
      <c r="R11" s="185"/>
      <c r="S11" s="164"/>
      <c r="T11" s="164">
        <v>2221.0500000000002</v>
      </c>
      <c r="U11" s="164">
        <v>5475</v>
      </c>
      <c r="V11" s="185">
        <v>9.1199999999999992</v>
      </c>
      <c r="W11" s="164">
        <f>T11/U11*100</f>
        <v>40.567123287671237</v>
      </c>
      <c r="X11" s="164">
        <v>13</v>
      </c>
      <c r="Y11" s="164">
        <v>60</v>
      </c>
      <c r="Z11" s="185">
        <v>41.67</v>
      </c>
      <c r="AA11" s="164">
        <f>X11/Y11*100</f>
        <v>21.666666666666668</v>
      </c>
      <c r="AB11" s="164">
        <v>1547.5</v>
      </c>
      <c r="AC11" s="164">
        <v>7884</v>
      </c>
      <c r="AD11" s="185">
        <v>47.549950472324895</v>
      </c>
      <c r="AE11" s="164">
        <f>AB11/AC11*100</f>
        <v>19.62836123795028</v>
      </c>
      <c r="AF11" s="164">
        <f t="shared" si="0"/>
        <v>5544.4500000000007</v>
      </c>
      <c r="AG11" s="164">
        <f t="shared" si="0"/>
        <v>19719</v>
      </c>
      <c r="AH11" s="185">
        <v>30.472101178429696</v>
      </c>
      <c r="AI11" s="464">
        <f t="shared" si="1"/>
        <v>28.117298037425837</v>
      </c>
      <c r="AJ11" s="240"/>
      <c r="AK11" s="492"/>
    </row>
    <row r="12" spans="1:37">
      <c r="A12" s="594"/>
      <c r="B12" s="465" t="s">
        <v>356</v>
      </c>
      <c r="C12" s="362" t="s">
        <v>265</v>
      </c>
      <c r="D12" s="164"/>
      <c r="E12" s="164"/>
      <c r="F12" s="185"/>
      <c r="G12" s="361"/>
      <c r="H12" s="164">
        <v>2109</v>
      </c>
      <c r="I12" s="164">
        <v>3500</v>
      </c>
      <c r="J12" s="185">
        <v>68.571428571428569</v>
      </c>
      <c r="K12" s="164">
        <v>60.257142857142853</v>
      </c>
      <c r="L12" s="164"/>
      <c r="M12" s="164"/>
      <c r="N12" s="185">
        <v>0</v>
      </c>
      <c r="O12" s="164">
        <f t="shared" si="2"/>
        <v>0</v>
      </c>
      <c r="P12" s="164"/>
      <c r="Q12" s="164"/>
      <c r="R12" s="185"/>
      <c r="S12" s="164"/>
      <c r="T12" s="164">
        <v>26059.01</v>
      </c>
      <c r="U12" s="164">
        <v>38400</v>
      </c>
      <c r="V12" s="185">
        <v>22.65</v>
      </c>
      <c r="W12" s="164">
        <f>T12/U12*100</f>
        <v>67.862005208333329</v>
      </c>
      <c r="X12" s="164">
        <v>6</v>
      </c>
      <c r="Y12" s="164">
        <v>20</v>
      </c>
      <c r="Z12" s="185">
        <v>45</v>
      </c>
      <c r="AA12" s="164">
        <f>X12/Y12*100</f>
        <v>30</v>
      </c>
      <c r="AB12" s="164">
        <v>2261.4</v>
      </c>
      <c r="AC12" s="164">
        <v>6558.75</v>
      </c>
      <c r="AD12" s="185">
        <v>49.502545903409974</v>
      </c>
      <c r="AE12" s="164">
        <f>AB12/AC12*100</f>
        <v>34.479130931961123</v>
      </c>
      <c r="AF12" s="164">
        <f t="shared" si="0"/>
        <v>30435.41</v>
      </c>
      <c r="AG12" s="164">
        <f t="shared" si="0"/>
        <v>48478.75</v>
      </c>
      <c r="AH12" s="185">
        <v>79.133345871732189</v>
      </c>
      <c r="AI12" s="464">
        <f t="shared" si="1"/>
        <v>62.780929788824999</v>
      </c>
      <c r="AJ12" s="240"/>
      <c r="AK12" s="492"/>
    </row>
    <row r="13" spans="1:37" s="234" customFormat="1">
      <c r="A13" s="594"/>
      <c r="B13" s="465" t="s">
        <v>267</v>
      </c>
      <c r="C13" s="362" t="s">
        <v>265</v>
      </c>
      <c r="D13" s="164">
        <v>11000</v>
      </c>
      <c r="E13" s="164">
        <v>28800</v>
      </c>
      <c r="F13" s="185">
        <v>50</v>
      </c>
      <c r="G13" s="361">
        <v>38.194444444444443</v>
      </c>
      <c r="H13" s="164">
        <v>25245</v>
      </c>
      <c r="I13" s="164">
        <v>55000</v>
      </c>
      <c r="J13" s="185">
        <v>34.805454545454545</v>
      </c>
      <c r="K13" s="164">
        <v>45.9</v>
      </c>
      <c r="L13" s="164">
        <v>53577.02</v>
      </c>
      <c r="M13" s="164">
        <v>107120</v>
      </c>
      <c r="N13" s="185">
        <v>49.900688360450559</v>
      </c>
      <c r="O13" s="164">
        <v>50.015888722927556</v>
      </c>
      <c r="P13" s="164"/>
      <c r="Q13" s="164"/>
      <c r="R13" s="185"/>
      <c r="S13" s="164"/>
      <c r="T13" s="164">
        <v>7479</v>
      </c>
      <c r="U13" s="164">
        <v>14400</v>
      </c>
      <c r="V13" s="185">
        <v>50.68</v>
      </c>
      <c r="W13" s="164">
        <f>T13/U13*100</f>
        <v>51.9375</v>
      </c>
      <c r="X13" s="164">
        <v>3.5</v>
      </c>
      <c r="Y13" s="164">
        <v>35</v>
      </c>
      <c r="Z13" s="185">
        <v>22.86</v>
      </c>
      <c r="AA13" s="164">
        <f>X13/Y13*100</f>
        <v>10</v>
      </c>
      <c r="AB13" s="164"/>
      <c r="AC13" s="164"/>
      <c r="AD13" s="185"/>
      <c r="AE13" s="164"/>
      <c r="AF13" s="164">
        <f t="shared" si="0"/>
        <v>97304.51999999999</v>
      </c>
      <c r="AG13" s="164">
        <f t="shared" si="0"/>
        <v>205355</v>
      </c>
      <c r="AH13" s="185">
        <v>44.641428616821841</v>
      </c>
      <c r="AI13" s="464">
        <f t="shared" si="1"/>
        <v>47.383565045896127</v>
      </c>
      <c r="AJ13" s="240"/>
      <c r="AK13" s="492"/>
    </row>
    <row r="14" spans="1:37" s="234" customFormat="1" ht="16.5" customHeight="1">
      <c r="A14" s="594" t="s">
        <v>268</v>
      </c>
      <c r="B14" s="463" t="s">
        <v>269</v>
      </c>
      <c r="C14" s="360" t="s">
        <v>46</v>
      </c>
      <c r="D14" s="164">
        <v>3250.6</v>
      </c>
      <c r="E14" s="164">
        <v>4900</v>
      </c>
      <c r="F14" s="185">
        <v>69.968181818181819</v>
      </c>
      <c r="G14" s="361">
        <v>66.338775510204087</v>
      </c>
      <c r="H14" s="164"/>
      <c r="I14" s="164"/>
      <c r="J14" s="185"/>
      <c r="K14" s="164"/>
      <c r="L14" s="164">
        <v>449.21</v>
      </c>
      <c r="M14" s="164">
        <v>1100</v>
      </c>
      <c r="N14" s="185">
        <v>0</v>
      </c>
      <c r="O14" s="164">
        <v>40.837272727272726</v>
      </c>
      <c r="P14" s="164">
        <v>3550.68</v>
      </c>
      <c r="Q14" s="164">
        <v>5120</v>
      </c>
      <c r="R14" s="185">
        <v>73.1318359375</v>
      </c>
      <c r="S14" s="164">
        <f>P14/Q14*100</f>
        <v>69.349218749999991</v>
      </c>
      <c r="T14" s="164"/>
      <c r="U14" s="164"/>
      <c r="V14" s="185"/>
      <c r="W14" s="164"/>
      <c r="X14" s="164"/>
      <c r="Y14" s="164"/>
      <c r="Z14" s="185"/>
      <c r="AA14" s="164"/>
      <c r="AB14" s="164"/>
      <c r="AC14" s="164"/>
      <c r="AD14" s="185"/>
      <c r="AE14" s="164"/>
      <c r="AF14" s="164">
        <f t="shared" si="0"/>
        <v>7250.49</v>
      </c>
      <c r="AG14" s="164">
        <f t="shared" si="0"/>
        <v>11120</v>
      </c>
      <c r="AH14" s="185">
        <v>63.63081936685289</v>
      </c>
      <c r="AI14" s="464">
        <f t="shared" si="1"/>
        <v>65.202248201438849</v>
      </c>
      <c r="AJ14" s="240"/>
      <c r="AK14" s="492"/>
    </row>
    <row r="15" spans="1:37" ht="16.5">
      <c r="A15" s="594"/>
      <c r="B15" s="463" t="s">
        <v>270</v>
      </c>
      <c r="C15" s="360" t="s">
        <v>46</v>
      </c>
      <c r="D15" s="164"/>
      <c r="E15" s="164"/>
      <c r="F15" s="185"/>
      <c r="G15" s="361"/>
      <c r="H15" s="164"/>
      <c r="I15" s="164"/>
      <c r="J15" s="185"/>
      <c r="K15" s="164"/>
      <c r="L15" s="164"/>
      <c r="M15" s="164"/>
      <c r="N15" s="185">
        <v>0</v>
      </c>
      <c r="O15" s="164">
        <f t="shared" si="2"/>
        <v>0</v>
      </c>
      <c r="P15" s="164"/>
      <c r="Q15" s="164"/>
      <c r="R15" s="185"/>
      <c r="S15" s="164"/>
      <c r="T15" s="164"/>
      <c r="U15" s="164"/>
      <c r="V15" s="185"/>
      <c r="W15" s="164"/>
      <c r="X15" s="164"/>
      <c r="Y15" s="164"/>
      <c r="Z15" s="185"/>
      <c r="AA15" s="164"/>
      <c r="AB15" s="164"/>
      <c r="AC15" s="164"/>
      <c r="AD15" s="185"/>
      <c r="AE15" s="164"/>
      <c r="AF15" s="164">
        <f t="shared" si="0"/>
        <v>0</v>
      </c>
      <c r="AG15" s="164">
        <f t="shared" si="0"/>
        <v>0</v>
      </c>
      <c r="AH15" s="185"/>
      <c r="AI15" s="464"/>
      <c r="AJ15" s="240"/>
      <c r="AK15" s="492"/>
    </row>
    <row r="16" spans="1:37" ht="16.5">
      <c r="A16" s="594"/>
      <c r="B16" s="463" t="s">
        <v>271</v>
      </c>
      <c r="C16" s="360" t="s">
        <v>46</v>
      </c>
      <c r="D16" s="164">
        <v>2992.3</v>
      </c>
      <c r="E16" s="164">
        <v>13200</v>
      </c>
      <c r="F16" s="185">
        <v>30.612878787878788</v>
      </c>
      <c r="G16" s="361">
        <v>22.668939393939393</v>
      </c>
      <c r="H16" s="164">
        <v>17252.95</v>
      </c>
      <c r="I16" s="164">
        <v>175000</v>
      </c>
      <c r="J16" s="185">
        <v>7.3304285714285715</v>
      </c>
      <c r="K16" s="164">
        <v>9.8588285714285711</v>
      </c>
      <c r="L16" s="164"/>
      <c r="M16" s="164"/>
      <c r="N16" s="185">
        <v>0</v>
      </c>
      <c r="O16" s="164">
        <f t="shared" si="2"/>
        <v>0</v>
      </c>
      <c r="P16" s="164"/>
      <c r="Q16" s="164"/>
      <c r="R16" s="185"/>
      <c r="S16" s="164"/>
      <c r="T16" s="164"/>
      <c r="U16" s="164"/>
      <c r="V16" s="185"/>
      <c r="W16" s="164"/>
      <c r="X16" s="164"/>
      <c r="Y16" s="164"/>
      <c r="Z16" s="185"/>
      <c r="AA16" s="164"/>
      <c r="AB16" s="164">
        <v>15738.5</v>
      </c>
      <c r="AC16" s="164">
        <v>52000</v>
      </c>
      <c r="AD16" s="185">
        <v>61.765090909090915</v>
      </c>
      <c r="AE16" s="164">
        <f>AB16/AC16*100</f>
        <v>30.26634615384615</v>
      </c>
      <c r="AF16" s="164">
        <f t="shared" si="0"/>
        <v>35983.75</v>
      </c>
      <c r="AG16" s="164">
        <f t="shared" si="0"/>
        <v>240200</v>
      </c>
      <c r="AH16" s="185">
        <v>15.695201668984701</v>
      </c>
      <c r="AI16" s="464">
        <f t="shared" si="1"/>
        <v>14.980745212323063</v>
      </c>
      <c r="AJ16" s="240"/>
      <c r="AK16" s="492"/>
    </row>
    <row r="17" spans="1:37" ht="16.5">
      <c r="A17" s="594"/>
      <c r="B17" s="463" t="s">
        <v>272</v>
      </c>
      <c r="C17" s="360" t="s">
        <v>46</v>
      </c>
      <c r="D17" s="164"/>
      <c r="E17" s="164"/>
      <c r="F17" s="185"/>
      <c r="G17" s="361"/>
      <c r="H17" s="164"/>
      <c r="I17" s="164"/>
      <c r="J17" s="185"/>
      <c r="K17" s="164"/>
      <c r="L17" s="164"/>
      <c r="M17" s="164"/>
      <c r="N17" s="185">
        <v>0</v>
      </c>
      <c r="O17" s="164">
        <f t="shared" si="2"/>
        <v>0</v>
      </c>
      <c r="P17" s="164">
        <v>2005.65</v>
      </c>
      <c r="Q17" s="164">
        <v>4810</v>
      </c>
      <c r="R17" s="185">
        <v>47.089397089397089</v>
      </c>
      <c r="S17" s="164">
        <f>P17/Q17*100</f>
        <v>41.697505197505194</v>
      </c>
      <c r="T17" s="164"/>
      <c r="U17" s="164"/>
      <c r="V17" s="185"/>
      <c r="W17" s="164"/>
      <c r="X17" s="164"/>
      <c r="Y17" s="164"/>
      <c r="Z17" s="185"/>
      <c r="AA17" s="164"/>
      <c r="AB17" s="164"/>
      <c r="AC17" s="164"/>
      <c r="AD17" s="185"/>
      <c r="AE17" s="164"/>
      <c r="AF17" s="164">
        <f t="shared" si="0"/>
        <v>2005.65</v>
      </c>
      <c r="AG17" s="164">
        <f t="shared" si="0"/>
        <v>4810</v>
      </c>
      <c r="AH17" s="185">
        <v>47.089397089397089</v>
      </c>
      <c r="AI17" s="464">
        <f t="shared" si="1"/>
        <v>41.697505197505194</v>
      </c>
      <c r="AJ17" s="240"/>
      <c r="AK17" s="492"/>
    </row>
    <row r="18" spans="1:37" s="234" customFormat="1" ht="16.5">
      <c r="A18" s="594"/>
      <c r="B18" s="463" t="s">
        <v>273</v>
      </c>
      <c r="C18" s="360" t="s">
        <v>46</v>
      </c>
      <c r="D18" s="164">
        <v>12988</v>
      </c>
      <c r="E18" s="164">
        <v>15000</v>
      </c>
      <c r="F18" s="185">
        <v>74.226666666666659</v>
      </c>
      <c r="G18" s="361">
        <v>86.586666666666673</v>
      </c>
      <c r="H18" s="164"/>
      <c r="I18" s="164"/>
      <c r="J18" s="185"/>
      <c r="K18" s="164"/>
      <c r="L18" s="164">
        <v>13052.964</v>
      </c>
      <c r="M18" s="164">
        <v>15775</v>
      </c>
      <c r="N18" s="185">
        <v>87.704564183835188</v>
      </c>
      <c r="O18" s="164">
        <v>82.744621236133113</v>
      </c>
      <c r="P18" s="164">
        <v>2875.69</v>
      </c>
      <c r="Q18" s="164">
        <v>9450</v>
      </c>
      <c r="R18" s="185">
        <v>20.95</v>
      </c>
      <c r="S18" s="164">
        <f>P18/Q18*100</f>
        <v>30.430582010582015</v>
      </c>
      <c r="T18" s="164">
        <v>17339</v>
      </c>
      <c r="U18" s="164">
        <v>25550</v>
      </c>
      <c r="V18" s="185">
        <v>49.538095238095238</v>
      </c>
      <c r="W18" s="164">
        <f>T18/U18*100</f>
        <v>67.863013698630141</v>
      </c>
      <c r="X18" s="164"/>
      <c r="Y18" s="164"/>
      <c r="Z18" s="185"/>
      <c r="AA18" s="164"/>
      <c r="AB18" s="164"/>
      <c r="AC18" s="164"/>
      <c r="AD18" s="185"/>
      <c r="AE18" s="164"/>
      <c r="AF18" s="164">
        <f t="shared" si="0"/>
        <v>46255.653999999995</v>
      </c>
      <c r="AG18" s="164">
        <f t="shared" si="0"/>
        <v>65775</v>
      </c>
      <c r="AH18" s="185">
        <v>68.452451144611942</v>
      </c>
      <c r="AI18" s="464">
        <f t="shared" si="1"/>
        <v>70.324065374382357</v>
      </c>
      <c r="AJ18" s="240"/>
      <c r="AK18" s="492"/>
    </row>
    <row r="19" spans="1:37" ht="16.5">
      <c r="A19" s="594"/>
      <c r="B19" s="463" t="s">
        <v>274</v>
      </c>
      <c r="C19" s="360" t="s">
        <v>46</v>
      </c>
      <c r="D19" s="164">
        <v>3222</v>
      </c>
      <c r="E19" s="164">
        <v>4430</v>
      </c>
      <c r="F19" s="185">
        <v>73.839506172839506</v>
      </c>
      <c r="G19" s="361">
        <v>72.731376975169297</v>
      </c>
      <c r="H19" s="164"/>
      <c r="I19" s="164"/>
      <c r="J19" s="185"/>
      <c r="K19" s="164"/>
      <c r="L19" s="164"/>
      <c r="M19" s="164"/>
      <c r="N19" s="185">
        <v>0</v>
      </c>
      <c r="O19" s="164">
        <f t="shared" si="2"/>
        <v>0</v>
      </c>
      <c r="P19" s="164"/>
      <c r="Q19" s="164"/>
      <c r="R19" s="185"/>
      <c r="S19" s="164"/>
      <c r="T19" s="233"/>
      <c r="U19" s="233"/>
      <c r="V19" s="233"/>
      <c r="W19" s="233"/>
      <c r="X19" s="164"/>
      <c r="Y19" s="164"/>
      <c r="Z19" s="185"/>
      <c r="AA19" s="164"/>
      <c r="AB19" s="164"/>
      <c r="AC19" s="164"/>
      <c r="AD19" s="185"/>
      <c r="AE19" s="164"/>
      <c r="AF19" s="164">
        <f t="shared" si="0"/>
        <v>3222</v>
      </c>
      <c r="AG19" s="164">
        <f t="shared" si="0"/>
        <v>4430</v>
      </c>
      <c r="AH19" s="185">
        <v>73.860294117647058</v>
      </c>
      <c r="AI19" s="464">
        <f t="shared" si="1"/>
        <v>72.731376975169297</v>
      </c>
      <c r="AJ19" s="240"/>
      <c r="AK19" s="492"/>
    </row>
    <row r="20" spans="1:37" ht="16.5">
      <c r="A20" s="594"/>
      <c r="B20" s="463" t="s">
        <v>498</v>
      </c>
      <c r="C20" s="360" t="s">
        <v>46</v>
      </c>
      <c r="D20" s="164"/>
      <c r="E20" s="164"/>
      <c r="F20" s="185"/>
      <c r="G20" s="361"/>
      <c r="H20" s="164"/>
      <c r="I20" s="164"/>
      <c r="J20" s="185"/>
      <c r="K20" s="164"/>
      <c r="L20" s="164"/>
      <c r="M20" s="164"/>
      <c r="N20" s="185"/>
      <c r="O20" s="164"/>
      <c r="P20" s="164"/>
      <c r="Q20" s="164"/>
      <c r="R20" s="185"/>
      <c r="S20" s="164"/>
      <c r="T20" s="164">
        <v>2001</v>
      </c>
      <c r="U20" s="164">
        <v>2300</v>
      </c>
      <c r="V20" s="185">
        <v>69.47</v>
      </c>
      <c r="W20" s="164">
        <f>T20/U20*100</f>
        <v>87</v>
      </c>
      <c r="X20" s="164"/>
      <c r="Y20" s="164"/>
      <c r="Z20" s="185"/>
      <c r="AA20" s="164"/>
      <c r="AB20" s="164"/>
      <c r="AC20" s="164"/>
      <c r="AD20" s="185"/>
      <c r="AE20" s="164"/>
      <c r="AF20" s="164">
        <f t="shared" si="0"/>
        <v>2001</v>
      </c>
      <c r="AG20" s="164">
        <f t="shared" si="0"/>
        <v>2300</v>
      </c>
      <c r="AH20" s="233"/>
      <c r="AI20" s="464">
        <f t="shared" si="1"/>
        <v>87</v>
      </c>
      <c r="AJ20" s="240"/>
      <c r="AK20" s="492"/>
    </row>
    <row r="21" spans="1:37" s="234" customFormat="1" ht="16.5">
      <c r="A21" s="594" t="s">
        <v>275</v>
      </c>
      <c r="B21" s="463" t="s">
        <v>276</v>
      </c>
      <c r="C21" s="362" t="s">
        <v>44</v>
      </c>
      <c r="D21" s="164"/>
      <c r="E21" s="164"/>
      <c r="F21" s="185"/>
      <c r="G21" s="361"/>
      <c r="H21" s="164">
        <v>9143.93</v>
      </c>
      <c r="I21" s="164">
        <v>11000</v>
      </c>
      <c r="J21" s="185">
        <v>81.953000000000003</v>
      </c>
      <c r="K21" s="164">
        <v>83.126636363636365</v>
      </c>
      <c r="L21" s="164"/>
      <c r="M21" s="164"/>
      <c r="N21" s="185">
        <v>0</v>
      </c>
      <c r="O21" s="164">
        <f t="shared" si="2"/>
        <v>0</v>
      </c>
      <c r="P21" s="164"/>
      <c r="Q21" s="164"/>
      <c r="R21" s="185"/>
      <c r="S21" s="164"/>
      <c r="T21" s="164">
        <v>7349.3099999999995</v>
      </c>
      <c r="U21" s="164">
        <v>14256</v>
      </c>
      <c r="V21" s="185">
        <v>39.729999999999997</v>
      </c>
      <c r="W21" s="164">
        <f t="shared" ref="W21:W22" si="3">T21/U21*100</f>
        <v>51.552398989898983</v>
      </c>
      <c r="X21" s="164"/>
      <c r="Y21" s="164"/>
      <c r="Z21" s="185"/>
      <c r="AA21" s="164"/>
      <c r="AB21" s="164"/>
      <c r="AC21" s="164"/>
      <c r="AD21" s="185"/>
      <c r="AE21" s="164"/>
      <c r="AF21" s="164">
        <f t="shared" si="0"/>
        <v>16493.239999999998</v>
      </c>
      <c r="AG21" s="164">
        <f t="shared" si="0"/>
        <v>25256</v>
      </c>
      <c r="AH21" s="185">
        <v>61.373481531725972</v>
      </c>
      <c r="AI21" s="464">
        <f t="shared" si="1"/>
        <v>65.304244535951852</v>
      </c>
      <c r="AJ21" s="240"/>
      <c r="AK21" s="492"/>
    </row>
    <row r="22" spans="1:37" s="234" customFormat="1" ht="16.5">
      <c r="A22" s="594"/>
      <c r="B22" s="463" t="s">
        <v>277</v>
      </c>
      <c r="C22" s="362" t="s">
        <v>44</v>
      </c>
      <c r="D22" s="164"/>
      <c r="E22" s="164"/>
      <c r="F22" s="185"/>
      <c r="G22" s="361"/>
      <c r="H22" s="164"/>
      <c r="I22" s="164"/>
      <c r="J22" s="185"/>
      <c r="K22" s="164"/>
      <c r="L22" s="164">
        <v>89174.02</v>
      </c>
      <c r="M22" s="164">
        <v>180000</v>
      </c>
      <c r="N22" s="185">
        <v>38.031952666666662</v>
      </c>
      <c r="O22" s="164">
        <v>49.541122222222221</v>
      </c>
      <c r="P22" s="164">
        <v>53171.32</v>
      </c>
      <c r="Q22" s="164">
        <v>63000</v>
      </c>
      <c r="R22" s="185">
        <v>75.905714285714282</v>
      </c>
      <c r="S22" s="164">
        <f>P22/Q22*100</f>
        <v>84.398920634920643</v>
      </c>
      <c r="T22" s="164">
        <v>1007.57</v>
      </c>
      <c r="U22" s="164">
        <v>72500</v>
      </c>
      <c r="V22" s="185">
        <v>2.41</v>
      </c>
      <c r="W22" s="164">
        <f t="shared" si="3"/>
        <v>1.3897517241379311</v>
      </c>
      <c r="X22" s="164"/>
      <c r="Y22" s="164"/>
      <c r="Z22" s="185"/>
      <c r="AA22" s="164"/>
      <c r="AB22" s="164"/>
      <c r="AC22" s="164"/>
      <c r="AD22" s="185"/>
      <c r="AE22" s="164"/>
      <c r="AF22" s="164">
        <f t="shared" si="0"/>
        <v>143352.91</v>
      </c>
      <c r="AG22" s="164">
        <f t="shared" si="0"/>
        <v>315500</v>
      </c>
      <c r="AH22" s="185">
        <v>26.926820235563177</v>
      </c>
      <c r="AI22" s="464">
        <f t="shared" si="1"/>
        <v>45.436738510301112</v>
      </c>
      <c r="AJ22" s="240"/>
      <c r="AK22" s="492"/>
    </row>
    <row r="23" spans="1:37" s="234" customFormat="1" ht="16.5">
      <c r="A23" s="594"/>
      <c r="B23" s="463" t="s">
        <v>278</v>
      </c>
      <c r="C23" s="362" t="s">
        <v>44</v>
      </c>
      <c r="D23" s="164"/>
      <c r="E23" s="164"/>
      <c r="F23" s="185"/>
      <c r="G23" s="361"/>
      <c r="H23" s="164">
        <v>48727.77</v>
      </c>
      <c r="I23" s="164">
        <v>60000</v>
      </c>
      <c r="J23" s="185">
        <v>29.719233333333335</v>
      </c>
      <c r="K23" s="164">
        <v>81.212949999999992</v>
      </c>
      <c r="L23" s="164">
        <v>22796.144</v>
      </c>
      <c r="M23" s="164">
        <v>58320</v>
      </c>
      <c r="N23" s="185">
        <v>23.600823170061748</v>
      </c>
      <c r="O23" s="164">
        <v>39.088038408779155</v>
      </c>
      <c r="P23" s="164"/>
      <c r="Q23" s="164"/>
      <c r="R23" s="185"/>
      <c r="S23" s="164"/>
      <c r="T23" s="164"/>
      <c r="U23" s="164"/>
      <c r="V23" s="185"/>
      <c r="W23" s="164"/>
      <c r="X23" s="164"/>
      <c r="Y23" s="164"/>
      <c r="Z23" s="185"/>
      <c r="AA23" s="164"/>
      <c r="AB23" s="164"/>
      <c r="AC23" s="164"/>
      <c r="AD23" s="185"/>
      <c r="AE23" s="164"/>
      <c r="AF23" s="164">
        <f t="shared" si="0"/>
        <v>71523.91399999999</v>
      </c>
      <c r="AG23" s="164">
        <f t="shared" si="0"/>
        <v>118320</v>
      </c>
      <c r="AH23" s="185">
        <v>24.570590914254169</v>
      </c>
      <c r="AI23" s="464">
        <f t="shared" si="1"/>
        <v>60.449555442866796</v>
      </c>
      <c r="AJ23" s="240"/>
      <c r="AK23" s="492"/>
    </row>
    <row r="24" spans="1:37" ht="16.5">
      <c r="A24" s="494" t="s">
        <v>279</v>
      </c>
      <c r="B24" s="463" t="s">
        <v>280</v>
      </c>
      <c r="C24" s="362" t="s">
        <v>281</v>
      </c>
      <c r="D24" s="164"/>
      <c r="E24" s="164"/>
      <c r="F24" s="185"/>
      <c r="G24" s="361"/>
      <c r="H24" s="164">
        <v>2356.4899999999998</v>
      </c>
      <c r="I24" s="164">
        <v>12000</v>
      </c>
      <c r="J24" s="185">
        <v>20.493916666666667</v>
      </c>
      <c r="K24" s="164">
        <v>19.637416666666667</v>
      </c>
      <c r="L24" s="164">
        <v>538991.12</v>
      </c>
      <c r="M24" s="164">
        <v>5000000</v>
      </c>
      <c r="N24" s="185">
        <v>9.0906000000000002</v>
      </c>
      <c r="O24" s="164">
        <v>10.7798224</v>
      </c>
      <c r="P24" s="164">
        <v>1937.07</v>
      </c>
      <c r="Q24" s="164">
        <v>3600</v>
      </c>
      <c r="R24" s="185">
        <v>49.386111111111113</v>
      </c>
      <c r="S24" s="164">
        <f>P24/Q24*100</f>
        <v>53.807499999999997</v>
      </c>
      <c r="T24" s="164"/>
      <c r="U24" s="164"/>
      <c r="V24" s="185"/>
      <c r="W24" s="164"/>
      <c r="X24" s="164"/>
      <c r="Y24" s="164"/>
      <c r="Z24" s="185"/>
      <c r="AA24" s="164"/>
      <c r="AB24" s="164"/>
      <c r="AC24" s="164"/>
      <c r="AD24" s="185"/>
      <c r="AE24" s="164"/>
      <c r="AF24" s="164">
        <f t="shared" si="0"/>
        <v>543284.67999999993</v>
      </c>
      <c r="AG24" s="164">
        <f t="shared" si="0"/>
        <v>5015600</v>
      </c>
      <c r="AH24" s="185">
        <v>88.977340961986044</v>
      </c>
      <c r="AI24" s="464">
        <f t="shared" si="1"/>
        <v>10.831898077996648</v>
      </c>
      <c r="AJ24" s="240"/>
      <c r="AK24" s="492"/>
    </row>
    <row r="25" spans="1:37" s="234" customFormat="1" ht="16.5">
      <c r="A25" s="594" t="s">
        <v>282</v>
      </c>
      <c r="B25" s="463" t="s">
        <v>283</v>
      </c>
      <c r="C25" s="362" t="s">
        <v>46</v>
      </c>
      <c r="D25" s="164">
        <v>16234</v>
      </c>
      <c r="E25" s="164">
        <v>23641.5</v>
      </c>
      <c r="F25" s="185">
        <v>65.125868055555557</v>
      </c>
      <c r="G25" s="361">
        <v>68.66738574117548</v>
      </c>
      <c r="H25" s="164">
        <v>181</v>
      </c>
      <c r="I25" s="164">
        <v>600</v>
      </c>
      <c r="J25" s="185">
        <v>35.166666666666671</v>
      </c>
      <c r="K25" s="164">
        <v>30.166666666666668</v>
      </c>
      <c r="L25" s="186"/>
      <c r="M25" s="186"/>
      <c r="N25" s="187">
        <v>0</v>
      </c>
      <c r="O25" s="164">
        <f t="shared" si="2"/>
        <v>0</v>
      </c>
      <c r="P25" s="186"/>
      <c r="Q25" s="186"/>
      <c r="R25" s="187"/>
      <c r="S25" s="164"/>
      <c r="T25" s="186"/>
      <c r="U25" s="186"/>
      <c r="V25" s="187"/>
      <c r="W25" s="164"/>
      <c r="X25" s="186"/>
      <c r="Y25" s="186"/>
      <c r="Z25" s="187"/>
      <c r="AA25" s="164"/>
      <c r="AB25" s="186"/>
      <c r="AC25" s="186"/>
      <c r="AD25" s="187"/>
      <c r="AE25" s="164"/>
      <c r="AF25" s="164">
        <f t="shared" si="0"/>
        <v>16415</v>
      </c>
      <c r="AG25" s="164">
        <f t="shared" si="0"/>
        <v>24241.5</v>
      </c>
      <c r="AH25" s="185">
        <v>64.365482233502533</v>
      </c>
      <c r="AI25" s="464">
        <f t="shared" si="1"/>
        <v>67.714456613658385</v>
      </c>
      <c r="AJ25" s="240"/>
      <c r="AK25" s="492"/>
    </row>
    <row r="26" spans="1:37" s="234" customFormat="1" ht="16.5">
      <c r="A26" s="594"/>
      <c r="B26" s="463" t="s">
        <v>284</v>
      </c>
      <c r="C26" s="360" t="s">
        <v>285</v>
      </c>
      <c r="D26" s="164">
        <v>2601</v>
      </c>
      <c r="E26" s="164">
        <v>4800</v>
      </c>
      <c r="F26" s="185">
        <v>38.444444444444443</v>
      </c>
      <c r="G26" s="361">
        <v>54.1875</v>
      </c>
      <c r="H26" s="164">
        <v>3712.73</v>
      </c>
      <c r="I26" s="164">
        <v>58000</v>
      </c>
      <c r="J26" s="185">
        <v>4.9777931034482759</v>
      </c>
      <c r="K26" s="164">
        <v>6.4012586206896556</v>
      </c>
      <c r="L26" s="164"/>
      <c r="M26" s="164"/>
      <c r="N26" s="185">
        <v>0</v>
      </c>
      <c r="O26" s="164">
        <f t="shared" si="2"/>
        <v>0</v>
      </c>
      <c r="P26" s="164"/>
      <c r="Q26" s="164"/>
      <c r="R26" s="185"/>
      <c r="S26" s="164"/>
      <c r="T26" s="164">
        <v>3627</v>
      </c>
      <c r="U26" s="164">
        <v>7000</v>
      </c>
      <c r="V26" s="185">
        <v>43.17</v>
      </c>
      <c r="W26" s="164">
        <f>T26/U26*100</f>
        <v>51.81428571428571</v>
      </c>
      <c r="X26" s="164"/>
      <c r="Y26" s="164"/>
      <c r="Z26" s="185"/>
      <c r="AA26" s="164"/>
      <c r="AB26" s="164"/>
      <c r="AC26" s="164"/>
      <c r="AD26" s="185"/>
      <c r="AE26" s="164"/>
      <c r="AF26" s="164">
        <f t="shared" si="0"/>
        <v>9940.73</v>
      </c>
      <c r="AG26" s="164">
        <f t="shared" si="0"/>
        <v>69800</v>
      </c>
      <c r="AH26" s="185">
        <v>12.037930069930068</v>
      </c>
      <c r="AI26" s="464">
        <f t="shared" si="1"/>
        <v>14.241733524355299</v>
      </c>
      <c r="AJ26" s="240"/>
      <c r="AK26" s="492"/>
    </row>
    <row r="27" spans="1:37" ht="16.5">
      <c r="A27" s="594"/>
      <c r="B27" s="466" t="s">
        <v>286</v>
      </c>
      <c r="C27" s="363" t="s">
        <v>285</v>
      </c>
      <c r="D27" s="164"/>
      <c r="E27" s="164"/>
      <c r="F27" s="185"/>
      <c r="G27" s="361"/>
      <c r="H27" s="164"/>
      <c r="I27" s="164"/>
      <c r="J27" s="185"/>
      <c r="K27" s="164"/>
      <c r="L27" s="164"/>
      <c r="M27" s="164"/>
      <c r="N27" s="185">
        <v>0</v>
      </c>
      <c r="O27" s="164">
        <f t="shared" si="2"/>
        <v>0</v>
      </c>
      <c r="P27" s="164"/>
      <c r="Q27" s="164"/>
      <c r="R27" s="185"/>
      <c r="S27" s="164"/>
      <c r="T27" s="164"/>
      <c r="U27" s="164"/>
      <c r="V27" s="185"/>
      <c r="W27" s="164"/>
      <c r="X27" s="164"/>
      <c r="Y27" s="164"/>
      <c r="Z27" s="185"/>
      <c r="AA27" s="164"/>
      <c r="AB27" s="164"/>
      <c r="AC27" s="164"/>
      <c r="AD27" s="185"/>
      <c r="AE27" s="164"/>
      <c r="AF27" s="164">
        <f t="shared" si="0"/>
        <v>0</v>
      </c>
      <c r="AG27" s="164">
        <f t="shared" si="0"/>
        <v>0</v>
      </c>
      <c r="AH27" s="185"/>
      <c r="AI27" s="464"/>
      <c r="AJ27" s="240"/>
      <c r="AK27" s="492"/>
    </row>
    <row r="28" spans="1:37" ht="16.5">
      <c r="A28" s="594"/>
      <c r="B28" s="466" t="s">
        <v>287</v>
      </c>
      <c r="C28" s="363" t="s">
        <v>285</v>
      </c>
      <c r="D28" s="164"/>
      <c r="E28" s="164"/>
      <c r="F28" s="185"/>
      <c r="G28" s="361"/>
      <c r="H28" s="164"/>
      <c r="I28" s="164"/>
      <c r="J28" s="185"/>
      <c r="K28" s="164"/>
      <c r="L28" s="164"/>
      <c r="M28" s="164"/>
      <c r="N28" s="185">
        <v>0</v>
      </c>
      <c r="O28" s="164">
        <f t="shared" si="2"/>
        <v>0</v>
      </c>
      <c r="P28" s="164"/>
      <c r="Q28" s="164"/>
      <c r="R28" s="185"/>
      <c r="S28" s="164"/>
      <c r="T28" s="164"/>
      <c r="U28" s="164"/>
      <c r="V28" s="185"/>
      <c r="W28" s="164"/>
      <c r="X28" s="164"/>
      <c r="Y28" s="164"/>
      <c r="Z28" s="185"/>
      <c r="AA28" s="164"/>
      <c r="AB28" s="164"/>
      <c r="AC28" s="164"/>
      <c r="AD28" s="185"/>
      <c r="AE28" s="164"/>
      <c r="AF28" s="164">
        <f t="shared" si="0"/>
        <v>0</v>
      </c>
      <c r="AG28" s="164">
        <f t="shared" si="0"/>
        <v>0</v>
      </c>
      <c r="AH28" s="185"/>
      <c r="AI28" s="464"/>
      <c r="AJ28" s="240"/>
      <c r="AK28" s="492"/>
    </row>
    <row r="29" spans="1:37" ht="16.5">
      <c r="A29" s="594"/>
      <c r="B29" s="463" t="s">
        <v>288</v>
      </c>
      <c r="C29" s="360" t="s">
        <v>289</v>
      </c>
      <c r="D29" s="164"/>
      <c r="E29" s="164"/>
      <c r="F29" s="185"/>
      <c r="G29" s="361"/>
      <c r="H29" s="164"/>
      <c r="I29" s="164"/>
      <c r="J29" s="185"/>
      <c r="K29" s="164"/>
      <c r="L29" s="164"/>
      <c r="M29" s="164"/>
      <c r="N29" s="185">
        <v>38.26428571428572</v>
      </c>
      <c r="O29" s="164">
        <f t="shared" si="2"/>
        <v>0</v>
      </c>
      <c r="P29" s="164"/>
      <c r="Q29" s="164"/>
      <c r="R29" s="185"/>
      <c r="S29" s="164"/>
      <c r="T29" s="164"/>
      <c r="U29" s="164"/>
      <c r="V29" s="185"/>
      <c r="W29" s="164"/>
      <c r="X29" s="164"/>
      <c r="Y29" s="164"/>
      <c r="Z29" s="185"/>
      <c r="AA29" s="164"/>
      <c r="AB29" s="164"/>
      <c r="AC29" s="164"/>
      <c r="AD29" s="185"/>
      <c r="AE29" s="164"/>
      <c r="AF29" s="164">
        <f t="shared" si="0"/>
        <v>0</v>
      </c>
      <c r="AG29" s="164">
        <f t="shared" si="0"/>
        <v>0</v>
      </c>
      <c r="AH29" s="185"/>
      <c r="AI29" s="464"/>
      <c r="AJ29" s="240"/>
      <c r="AK29" s="492"/>
    </row>
    <row r="30" spans="1:37" ht="16.5">
      <c r="A30" s="594"/>
      <c r="B30" s="463" t="s">
        <v>290</v>
      </c>
      <c r="C30" s="362" t="s">
        <v>297</v>
      </c>
      <c r="D30" s="164">
        <v>36.5</v>
      </c>
      <c r="E30" s="164">
        <v>40</v>
      </c>
      <c r="F30" s="185">
        <v>14.355555555555554</v>
      </c>
      <c r="G30" s="361">
        <v>91.25</v>
      </c>
      <c r="H30" s="164"/>
      <c r="I30" s="164"/>
      <c r="J30" s="185"/>
      <c r="K30" s="164"/>
      <c r="L30" s="164">
        <v>16432</v>
      </c>
      <c r="M30" s="164">
        <v>42000</v>
      </c>
      <c r="N30" s="185">
        <v>73.242762284196544</v>
      </c>
      <c r="O30" s="164">
        <v>39.12380952380952</v>
      </c>
      <c r="P30" s="164"/>
      <c r="Q30" s="164"/>
      <c r="R30" s="185"/>
      <c r="S30" s="164"/>
      <c r="T30" s="164"/>
      <c r="U30" s="164"/>
      <c r="V30" s="185"/>
      <c r="W30" s="164"/>
      <c r="X30" s="164"/>
      <c r="Y30" s="164"/>
      <c r="Z30" s="185"/>
      <c r="AA30" s="164"/>
      <c r="AB30" s="164"/>
      <c r="AC30" s="164"/>
      <c r="AD30" s="185"/>
      <c r="AE30" s="164"/>
      <c r="AF30" s="164">
        <f t="shared" si="0"/>
        <v>16468.5</v>
      </c>
      <c r="AG30" s="164">
        <f t="shared" si="0"/>
        <v>42040</v>
      </c>
      <c r="AH30" s="185">
        <v>38.26428571428572</v>
      </c>
      <c r="AI30" s="464">
        <f t="shared" si="1"/>
        <v>39.173406279733584</v>
      </c>
      <c r="AJ30" s="240"/>
      <c r="AK30" s="492"/>
    </row>
    <row r="31" spans="1:37" ht="16.5">
      <c r="A31" s="594"/>
      <c r="B31" s="463" t="s">
        <v>98</v>
      </c>
      <c r="C31" s="362" t="s">
        <v>297</v>
      </c>
      <c r="D31" s="164"/>
      <c r="E31" s="164"/>
      <c r="F31" s="185"/>
      <c r="G31" s="361"/>
      <c r="H31" s="164"/>
      <c r="I31" s="164"/>
      <c r="J31" s="185"/>
      <c r="K31" s="164"/>
      <c r="L31" s="164"/>
      <c r="M31" s="164"/>
      <c r="N31" s="185">
        <v>0</v>
      </c>
      <c r="O31" s="164">
        <f t="shared" si="2"/>
        <v>0</v>
      </c>
      <c r="P31" s="164"/>
      <c r="Q31" s="164"/>
      <c r="R31" s="185"/>
      <c r="S31" s="164"/>
      <c r="T31" s="164"/>
      <c r="U31" s="164"/>
      <c r="V31" s="185"/>
      <c r="W31" s="164"/>
      <c r="X31" s="164">
        <v>19</v>
      </c>
      <c r="Y31" s="164">
        <v>40</v>
      </c>
      <c r="Z31" s="185">
        <v>37.5</v>
      </c>
      <c r="AA31" s="164">
        <f>X31/Y31*100</f>
        <v>47.5</v>
      </c>
      <c r="AB31" s="164"/>
      <c r="AC31" s="164"/>
      <c r="AD31" s="185"/>
      <c r="AE31" s="164"/>
      <c r="AF31" s="164">
        <f t="shared" si="0"/>
        <v>19</v>
      </c>
      <c r="AG31" s="164">
        <f t="shared" si="0"/>
        <v>40</v>
      </c>
      <c r="AH31" s="185">
        <v>73.067328699106255</v>
      </c>
      <c r="AI31" s="464">
        <f t="shared" si="1"/>
        <v>47.5</v>
      </c>
      <c r="AJ31" s="240"/>
      <c r="AK31" s="492"/>
    </row>
    <row r="32" spans="1:37" ht="16.5" customHeight="1">
      <c r="A32" s="594" t="s">
        <v>292</v>
      </c>
      <c r="B32" s="463" t="s">
        <v>293</v>
      </c>
      <c r="C32" s="362" t="s">
        <v>294</v>
      </c>
      <c r="D32" s="164"/>
      <c r="E32" s="164"/>
      <c r="F32" s="185"/>
      <c r="G32" s="361"/>
      <c r="H32" s="164"/>
      <c r="I32" s="164"/>
      <c r="J32" s="185"/>
      <c r="K32" s="164"/>
      <c r="L32" s="164"/>
      <c r="M32" s="164"/>
      <c r="N32" s="185">
        <v>0</v>
      </c>
      <c r="O32" s="164">
        <f t="shared" si="2"/>
        <v>0</v>
      </c>
      <c r="P32" s="164"/>
      <c r="Q32" s="164"/>
      <c r="R32" s="185"/>
      <c r="S32" s="164"/>
      <c r="T32" s="164"/>
      <c r="U32" s="164"/>
      <c r="V32" s="185"/>
      <c r="W32" s="164"/>
      <c r="X32" s="164"/>
      <c r="Y32" s="164"/>
      <c r="Z32" s="185"/>
      <c r="AA32" s="164"/>
      <c r="AB32" s="164"/>
      <c r="AC32" s="164"/>
      <c r="AD32" s="185"/>
      <c r="AE32" s="164"/>
      <c r="AF32" s="164">
        <f t="shared" si="0"/>
        <v>0</v>
      </c>
      <c r="AG32" s="164">
        <f t="shared" si="0"/>
        <v>0</v>
      </c>
      <c r="AH32" s="185"/>
      <c r="AI32" s="464"/>
      <c r="AJ32" s="240"/>
      <c r="AK32" s="492"/>
    </row>
    <row r="33" spans="1:37" ht="16.5">
      <c r="A33" s="594"/>
      <c r="B33" s="463" t="s">
        <v>295</v>
      </c>
      <c r="C33" s="362" t="s">
        <v>294</v>
      </c>
      <c r="D33" s="164"/>
      <c r="E33" s="164"/>
      <c r="F33" s="185"/>
      <c r="G33" s="361"/>
      <c r="H33" s="164"/>
      <c r="I33" s="164"/>
      <c r="J33" s="185"/>
      <c r="K33" s="164"/>
      <c r="L33" s="164"/>
      <c r="M33" s="164"/>
      <c r="N33" s="185">
        <v>0</v>
      </c>
      <c r="O33" s="164">
        <f t="shared" si="2"/>
        <v>0</v>
      </c>
      <c r="P33" s="164"/>
      <c r="Q33" s="164"/>
      <c r="R33" s="185"/>
      <c r="S33" s="164"/>
      <c r="T33" s="164"/>
      <c r="U33" s="164"/>
      <c r="V33" s="185"/>
      <c r="W33" s="164"/>
      <c r="X33" s="164"/>
      <c r="Y33" s="164"/>
      <c r="Z33" s="185"/>
      <c r="AA33" s="164"/>
      <c r="AB33" s="164"/>
      <c r="AC33" s="164"/>
      <c r="AD33" s="185"/>
      <c r="AE33" s="164"/>
      <c r="AF33" s="164">
        <f t="shared" si="0"/>
        <v>0</v>
      </c>
      <c r="AG33" s="164">
        <f t="shared" si="0"/>
        <v>0</v>
      </c>
      <c r="AH33" s="185"/>
      <c r="AI33" s="464"/>
      <c r="AJ33" s="240"/>
      <c r="AK33" s="492"/>
    </row>
    <row r="34" spans="1:37" ht="16.5">
      <c r="A34" s="594"/>
      <c r="B34" s="463" t="s">
        <v>296</v>
      </c>
      <c r="C34" s="362" t="s">
        <v>46</v>
      </c>
      <c r="D34" s="164">
        <v>19884.8</v>
      </c>
      <c r="E34" s="164">
        <v>33178</v>
      </c>
      <c r="F34" s="185">
        <v>67.493887530562347</v>
      </c>
      <c r="G34" s="361">
        <v>59.933691000060271</v>
      </c>
      <c r="H34" s="164"/>
      <c r="I34" s="164"/>
      <c r="J34" s="185"/>
      <c r="K34" s="164"/>
      <c r="L34" s="164"/>
      <c r="M34" s="164"/>
      <c r="N34" s="185">
        <v>0</v>
      </c>
      <c r="O34" s="164">
        <f t="shared" si="2"/>
        <v>0</v>
      </c>
      <c r="P34" s="164"/>
      <c r="Q34" s="164"/>
      <c r="R34" s="185"/>
      <c r="S34" s="164"/>
      <c r="T34" s="164"/>
      <c r="U34" s="164"/>
      <c r="V34" s="185"/>
      <c r="W34" s="164"/>
      <c r="X34" s="164"/>
      <c r="Y34" s="164"/>
      <c r="Z34" s="185"/>
      <c r="AA34" s="164"/>
      <c r="AB34" s="164"/>
      <c r="AC34" s="164"/>
      <c r="AD34" s="185"/>
      <c r="AE34" s="164"/>
      <c r="AF34" s="164">
        <f t="shared" si="0"/>
        <v>19884.8</v>
      </c>
      <c r="AG34" s="164">
        <f t="shared" si="0"/>
        <v>33178</v>
      </c>
      <c r="AH34" s="185">
        <v>67.493887530562347</v>
      </c>
      <c r="AI34" s="464">
        <f t="shared" si="1"/>
        <v>59.933691000060271</v>
      </c>
      <c r="AJ34" s="240"/>
      <c r="AK34" s="492"/>
    </row>
    <row r="35" spans="1:37" s="234" customFormat="1" ht="30" customHeight="1">
      <c r="A35" s="594" t="s">
        <v>357</v>
      </c>
      <c r="B35" s="467" t="s">
        <v>299</v>
      </c>
      <c r="C35" s="364" t="s">
        <v>301</v>
      </c>
      <c r="D35" s="233"/>
      <c r="E35" s="233"/>
      <c r="F35" s="233"/>
      <c r="G35" s="233"/>
      <c r="H35" s="164">
        <v>820</v>
      </c>
      <c r="I35" s="164">
        <v>2305</v>
      </c>
      <c r="J35" s="185">
        <v>21.518438177874184</v>
      </c>
      <c r="K35" s="164">
        <v>35.574837310195228</v>
      </c>
      <c r="L35" s="164"/>
      <c r="M35" s="164"/>
      <c r="N35" s="185">
        <v>0</v>
      </c>
      <c r="O35" s="164">
        <f t="shared" si="2"/>
        <v>0</v>
      </c>
      <c r="P35" s="164"/>
      <c r="Q35" s="164"/>
      <c r="R35" s="185"/>
      <c r="S35" s="164"/>
      <c r="T35" s="164"/>
      <c r="U35" s="164"/>
      <c r="V35" s="185"/>
      <c r="W35" s="164"/>
      <c r="X35" s="164"/>
      <c r="Y35" s="164"/>
      <c r="Z35" s="185"/>
      <c r="AA35" s="164"/>
      <c r="AB35" s="164"/>
      <c r="AC35" s="164"/>
      <c r="AD35" s="185"/>
      <c r="AE35" s="164"/>
      <c r="AF35" s="164">
        <f t="shared" si="0"/>
        <v>820</v>
      </c>
      <c r="AG35" s="164">
        <f t="shared" si="0"/>
        <v>2305</v>
      </c>
      <c r="AH35" s="185">
        <v>21.518438177874184</v>
      </c>
      <c r="AI35" s="464">
        <f t="shared" si="1"/>
        <v>35.574837310195228</v>
      </c>
      <c r="AJ35" s="240"/>
      <c r="AK35" s="492"/>
    </row>
    <row r="36" spans="1:37" ht="16.5">
      <c r="A36" s="594"/>
      <c r="B36" s="467" t="s">
        <v>300</v>
      </c>
      <c r="C36" s="364" t="s">
        <v>301</v>
      </c>
      <c r="D36" s="164">
        <v>1483</v>
      </c>
      <c r="E36" s="164">
        <v>9040</v>
      </c>
      <c r="F36" s="185">
        <v>12.013274336283185</v>
      </c>
      <c r="G36" s="361">
        <v>16.404867256637168</v>
      </c>
      <c r="H36" s="188"/>
      <c r="I36" s="188"/>
      <c r="J36" s="189"/>
      <c r="K36" s="164"/>
      <c r="L36" s="188"/>
      <c r="M36" s="188"/>
      <c r="N36" s="189">
        <v>0</v>
      </c>
      <c r="O36" s="164">
        <f t="shared" si="2"/>
        <v>0</v>
      </c>
      <c r="P36" s="188"/>
      <c r="Q36" s="188"/>
      <c r="R36" s="189"/>
      <c r="S36" s="164"/>
      <c r="T36" s="188"/>
      <c r="U36" s="188"/>
      <c r="V36" s="189"/>
      <c r="W36" s="164"/>
      <c r="X36" s="188"/>
      <c r="Y36" s="188"/>
      <c r="Z36" s="189"/>
      <c r="AA36" s="164"/>
      <c r="AB36" s="188"/>
      <c r="AC36" s="188"/>
      <c r="AD36" s="189"/>
      <c r="AE36" s="164"/>
      <c r="AF36" s="164">
        <f t="shared" si="0"/>
        <v>1483</v>
      </c>
      <c r="AG36" s="164">
        <f t="shared" si="0"/>
        <v>9040</v>
      </c>
      <c r="AH36" s="189">
        <v>12.013274336283185</v>
      </c>
      <c r="AI36" s="464"/>
      <c r="AJ36" s="240"/>
      <c r="AK36" s="492"/>
    </row>
    <row r="37" spans="1:37" ht="16.5" customHeight="1">
      <c r="A37" s="594" t="s">
        <v>302</v>
      </c>
      <c r="B37" s="463" t="s">
        <v>303</v>
      </c>
      <c r="C37" s="360" t="s">
        <v>358</v>
      </c>
      <c r="D37" s="164"/>
      <c r="E37" s="164"/>
      <c r="F37" s="185"/>
      <c r="G37" s="361"/>
      <c r="H37" s="164"/>
      <c r="I37" s="164"/>
      <c r="J37" s="185"/>
      <c r="K37" s="164"/>
      <c r="L37" s="164"/>
      <c r="M37" s="164"/>
      <c r="N37" s="185">
        <v>0</v>
      </c>
      <c r="O37" s="164">
        <f t="shared" si="2"/>
        <v>0</v>
      </c>
      <c r="P37" s="164"/>
      <c r="Q37" s="164"/>
      <c r="R37" s="185"/>
      <c r="S37" s="164"/>
      <c r="T37" s="164"/>
      <c r="U37" s="164"/>
      <c r="V37" s="185"/>
      <c r="W37" s="164"/>
      <c r="X37" s="164">
        <v>5</v>
      </c>
      <c r="Y37" s="164">
        <v>15</v>
      </c>
      <c r="Z37" s="185">
        <v>40</v>
      </c>
      <c r="AA37" s="164">
        <f>X37/Y37*100</f>
        <v>33.333333333333329</v>
      </c>
      <c r="AB37" s="164"/>
      <c r="AC37" s="164"/>
      <c r="AD37" s="185"/>
      <c r="AE37" s="164"/>
      <c r="AF37" s="164">
        <f t="shared" si="0"/>
        <v>5</v>
      </c>
      <c r="AG37" s="164">
        <f t="shared" si="0"/>
        <v>15</v>
      </c>
      <c r="AH37" s="185">
        <v>40</v>
      </c>
      <c r="AI37" s="464">
        <f t="shared" si="1"/>
        <v>33.333333333333329</v>
      </c>
      <c r="AJ37" s="240"/>
      <c r="AK37" s="492"/>
    </row>
    <row r="38" spans="1:37" s="234" customFormat="1" ht="16.5">
      <c r="A38" s="594"/>
      <c r="B38" s="463" t="s">
        <v>304</v>
      </c>
      <c r="C38" s="360" t="s">
        <v>52</v>
      </c>
      <c r="D38" s="164"/>
      <c r="E38" s="164"/>
      <c r="F38" s="185"/>
      <c r="G38" s="361"/>
      <c r="H38" s="164"/>
      <c r="I38" s="164"/>
      <c r="J38" s="185"/>
      <c r="K38" s="164"/>
      <c r="L38" s="164"/>
      <c r="M38" s="164"/>
      <c r="N38" s="185">
        <v>0</v>
      </c>
      <c r="O38" s="164">
        <f t="shared" si="2"/>
        <v>0</v>
      </c>
      <c r="P38" s="164"/>
      <c r="Q38" s="164"/>
      <c r="R38" s="185"/>
      <c r="S38" s="164"/>
      <c r="T38" s="164">
        <v>24512.5</v>
      </c>
      <c r="U38" s="164">
        <v>93750</v>
      </c>
      <c r="V38" s="185">
        <v>70</v>
      </c>
      <c r="W38" s="164">
        <f>T38/U38*100</f>
        <v>26.146666666666668</v>
      </c>
      <c r="X38" s="164"/>
      <c r="Y38" s="164"/>
      <c r="Z38" s="185"/>
      <c r="AA38" s="164"/>
      <c r="AB38" s="164"/>
      <c r="AC38" s="164"/>
      <c r="AD38" s="185"/>
      <c r="AE38" s="164"/>
      <c r="AF38" s="164">
        <f t="shared" si="0"/>
        <v>24512.5</v>
      </c>
      <c r="AG38" s="164">
        <f t="shared" si="0"/>
        <v>93750</v>
      </c>
      <c r="AH38" s="185"/>
      <c r="AI38" s="464">
        <f t="shared" si="1"/>
        <v>26.146666666666668</v>
      </c>
      <c r="AJ38" s="240"/>
      <c r="AK38" s="492"/>
    </row>
    <row r="39" spans="1:37" ht="16.5">
      <c r="A39" s="594"/>
      <c r="B39" s="463" t="s">
        <v>305</v>
      </c>
      <c r="C39" s="360" t="s">
        <v>52</v>
      </c>
      <c r="D39" s="164"/>
      <c r="E39" s="164"/>
      <c r="F39" s="185"/>
      <c r="G39" s="361"/>
      <c r="H39" s="164"/>
      <c r="I39" s="164"/>
      <c r="J39" s="185"/>
      <c r="K39" s="164"/>
      <c r="L39" s="164"/>
      <c r="M39" s="164"/>
      <c r="N39" s="185">
        <v>0</v>
      </c>
      <c r="O39" s="164">
        <f t="shared" si="2"/>
        <v>0</v>
      </c>
      <c r="P39" s="164"/>
      <c r="Q39" s="164"/>
      <c r="R39" s="185"/>
      <c r="S39" s="164"/>
      <c r="T39" s="164"/>
      <c r="U39" s="164"/>
      <c r="V39" s="185"/>
      <c r="W39" s="164"/>
      <c r="X39" s="164"/>
      <c r="Y39" s="164"/>
      <c r="Z39" s="185"/>
      <c r="AA39" s="164"/>
      <c r="AB39" s="164"/>
      <c r="AC39" s="164"/>
      <c r="AD39" s="185"/>
      <c r="AE39" s="164"/>
      <c r="AF39" s="164">
        <f t="shared" si="0"/>
        <v>0</v>
      </c>
      <c r="AG39" s="164">
        <f t="shared" si="0"/>
        <v>0</v>
      </c>
      <c r="AH39" s="185"/>
      <c r="AI39" s="464"/>
      <c r="AJ39" s="240"/>
      <c r="AK39" s="492"/>
    </row>
    <row r="40" spans="1:37" ht="30">
      <c r="A40" s="495" t="s">
        <v>306</v>
      </c>
      <c r="B40" s="463" t="s">
        <v>307</v>
      </c>
      <c r="C40" s="362" t="s">
        <v>46</v>
      </c>
      <c r="D40" s="164">
        <v>3361</v>
      </c>
      <c r="E40" s="164">
        <v>7500</v>
      </c>
      <c r="F40" s="185">
        <v>51.72</v>
      </c>
      <c r="G40" s="361">
        <v>44.813333333333333</v>
      </c>
      <c r="H40" s="164">
        <v>1515</v>
      </c>
      <c r="I40" s="164">
        <v>13450</v>
      </c>
      <c r="J40" s="185">
        <v>9.5613382899628263</v>
      </c>
      <c r="K40" s="164">
        <v>11.263940520446097</v>
      </c>
      <c r="L40" s="164"/>
      <c r="M40" s="164"/>
      <c r="N40" s="185">
        <v>0</v>
      </c>
      <c r="O40" s="164">
        <f t="shared" si="2"/>
        <v>0</v>
      </c>
      <c r="P40" s="164"/>
      <c r="Q40" s="164"/>
      <c r="R40" s="185"/>
      <c r="S40" s="164"/>
      <c r="T40" s="164">
        <v>1350</v>
      </c>
      <c r="U40" s="164">
        <v>2100</v>
      </c>
      <c r="V40" s="185">
        <v>77.39</v>
      </c>
      <c r="W40" s="164">
        <f>T40/U40*100</f>
        <v>64.285714285714292</v>
      </c>
      <c r="X40" s="164">
        <v>97</v>
      </c>
      <c r="Y40" s="164">
        <v>100</v>
      </c>
      <c r="Z40" s="185">
        <v>96.15</v>
      </c>
      <c r="AA40" s="164">
        <f>X40/Y40*100</f>
        <v>97</v>
      </c>
      <c r="AB40" s="164"/>
      <c r="AC40" s="164"/>
      <c r="AD40" s="185"/>
      <c r="AE40" s="164"/>
      <c r="AF40" s="164">
        <f t="shared" si="0"/>
        <v>6323</v>
      </c>
      <c r="AG40" s="164">
        <f t="shared" si="0"/>
        <v>23150</v>
      </c>
      <c r="AH40" s="185">
        <v>29.53436470792165</v>
      </c>
      <c r="AI40" s="464">
        <f t="shared" si="1"/>
        <v>27.31317494600432</v>
      </c>
      <c r="AJ40" s="240"/>
      <c r="AK40" s="492"/>
    </row>
    <row r="41" spans="1:37" ht="16.5" customHeight="1">
      <c r="A41" s="594" t="s">
        <v>359</v>
      </c>
      <c r="B41" s="463" t="s">
        <v>309</v>
      </c>
      <c r="C41" s="362" t="s">
        <v>46</v>
      </c>
      <c r="D41" s="164"/>
      <c r="E41" s="164"/>
      <c r="F41" s="185"/>
      <c r="G41" s="361"/>
      <c r="H41" s="164"/>
      <c r="I41" s="164"/>
      <c r="J41" s="185"/>
      <c r="K41" s="164"/>
      <c r="L41" s="164"/>
      <c r="M41" s="164"/>
      <c r="N41" s="185">
        <v>0</v>
      </c>
      <c r="O41" s="164">
        <f t="shared" si="2"/>
        <v>0</v>
      </c>
      <c r="P41" s="164"/>
      <c r="Q41" s="164"/>
      <c r="R41" s="185"/>
      <c r="S41" s="164"/>
      <c r="T41" s="164">
        <v>2090.0100000000002</v>
      </c>
      <c r="U41" s="164">
        <v>2160</v>
      </c>
      <c r="V41" s="185">
        <v>76.36</v>
      </c>
      <c r="W41" s="164">
        <f>T41/U41*100</f>
        <v>96.759722222222237</v>
      </c>
      <c r="X41" s="164"/>
      <c r="Y41" s="164"/>
      <c r="Z41" s="185"/>
      <c r="AA41" s="164"/>
      <c r="AB41" s="164">
        <v>0</v>
      </c>
      <c r="AC41" s="164">
        <v>4350</v>
      </c>
      <c r="AD41" s="185">
        <v>4.541666666666667</v>
      </c>
      <c r="AE41" s="164">
        <f>AB41/AC41*100</f>
        <v>0</v>
      </c>
      <c r="AF41" s="164">
        <f t="shared" si="0"/>
        <v>2090.0100000000002</v>
      </c>
      <c r="AG41" s="164">
        <f t="shared" si="0"/>
        <v>6510</v>
      </c>
      <c r="AH41" s="185">
        <v>35.318849206349206</v>
      </c>
      <c r="AI41" s="464">
        <f t="shared" si="1"/>
        <v>32.104608294930884</v>
      </c>
      <c r="AJ41" s="240"/>
      <c r="AK41" s="492"/>
    </row>
    <row r="42" spans="1:37" ht="16.5">
      <c r="A42" s="594"/>
      <c r="B42" s="463" t="s">
        <v>310</v>
      </c>
      <c r="C42" s="360" t="s">
        <v>44</v>
      </c>
      <c r="D42" s="164"/>
      <c r="E42" s="164"/>
      <c r="F42" s="185"/>
      <c r="G42" s="361"/>
      <c r="H42" s="164"/>
      <c r="I42" s="164"/>
      <c r="J42" s="185"/>
      <c r="K42" s="164"/>
      <c r="L42" s="164"/>
      <c r="M42" s="164"/>
      <c r="N42" s="185">
        <v>0</v>
      </c>
      <c r="O42" s="164">
        <f t="shared" si="2"/>
        <v>0</v>
      </c>
      <c r="P42" s="164"/>
      <c r="Q42" s="164"/>
      <c r="R42" s="185"/>
      <c r="S42" s="164"/>
      <c r="T42" s="164"/>
      <c r="U42" s="164"/>
      <c r="V42" s="185"/>
      <c r="W42" s="164"/>
      <c r="X42" s="164"/>
      <c r="Y42" s="164"/>
      <c r="Z42" s="185"/>
      <c r="AA42" s="164"/>
      <c r="AB42" s="164"/>
      <c r="AC42" s="164"/>
      <c r="AD42" s="185"/>
      <c r="AE42" s="164"/>
      <c r="AF42" s="164">
        <f t="shared" si="0"/>
        <v>0</v>
      </c>
      <c r="AG42" s="164">
        <f t="shared" si="0"/>
        <v>0</v>
      </c>
      <c r="AH42" s="185"/>
      <c r="AI42" s="464"/>
      <c r="AJ42" s="240"/>
      <c r="AK42" s="492"/>
    </row>
    <row r="43" spans="1:37" ht="16.5" customHeight="1">
      <c r="A43" s="594" t="s">
        <v>360</v>
      </c>
      <c r="B43" s="463" t="s">
        <v>499</v>
      </c>
      <c r="C43" s="360" t="s">
        <v>46</v>
      </c>
      <c r="D43" s="164"/>
      <c r="E43" s="164"/>
      <c r="F43" s="185"/>
      <c r="G43" s="361"/>
      <c r="H43" s="164"/>
      <c r="I43" s="164"/>
      <c r="J43" s="185"/>
      <c r="K43" s="164"/>
      <c r="L43" s="164">
        <v>10086</v>
      </c>
      <c r="M43" s="164">
        <v>21813</v>
      </c>
      <c r="N43" s="185">
        <v>50.411313696275073</v>
      </c>
      <c r="O43" s="164">
        <v>46.238481639389356</v>
      </c>
      <c r="P43" s="164"/>
      <c r="Q43" s="164"/>
      <c r="R43" s="185"/>
      <c r="S43" s="164"/>
      <c r="T43" s="164"/>
      <c r="U43" s="164"/>
      <c r="V43" s="185"/>
      <c r="W43" s="164"/>
      <c r="X43" s="164"/>
      <c r="Y43" s="164"/>
      <c r="Z43" s="185"/>
      <c r="AA43" s="164"/>
      <c r="AB43" s="164"/>
      <c r="AC43" s="164"/>
      <c r="AD43" s="164"/>
      <c r="AE43" s="164"/>
      <c r="AF43" s="164">
        <f t="shared" si="0"/>
        <v>10086</v>
      </c>
      <c r="AG43" s="164">
        <f t="shared" si="0"/>
        <v>21813</v>
      </c>
      <c r="AH43" s="185">
        <v>50.411313696275073</v>
      </c>
      <c r="AI43" s="464">
        <f t="shared" si="1"/>
        <v>46.238481639389356</v>
      </c>
      <c r="AJ43" s="240"/>
      <c r="AK43" s="492"/>
    </row>
    <row r="44" spans="1:37" ht="16.5">
      <c r="A44" s="594"/>
      <c r="B44" s="468" t="s">
        <v>313</v>
      </c>
      <c r="C44" s="360" t="s">
        <v>297</v>
      </c>
      <c r="D44" s="164"/>
      <c r="E44" s="164"/>
      <c r="F44" s="185"/>
      <c r="G44" s="361"/>
      <c r="H44" s="164">
        <v>26729</v>
      </c>
      <c r="I44" s="164">
        <v>120000</v>
      </c>
      <c r="J44" s="185">
        <v>16.144166666666667</v>
      </c>
      <c r="K44" s="164">
        <v>22.274166666666666</v>
      </c>
      <c r="L44" s="164">
        <v>101848.194</v>
      </c>
      <c r="M44" s="164">
        <v>1360936</v>
      </c>
      <c r="N44" s="185">
        <v>40.150821847606203</v>
      </c>
      <c r="O44" s="164">
        <v>7.4836872564176424</v>
      </c>
      <c r="P44" s="164">
        <v>73992.87</v>
      </c>
      <c r="Q44" s="164">
        <v>254232</v>
      </c>
      <c r="R44" s="185">
        <v>32.920718084269488</v>
      </c>
      <c r="S44" s="164">
        <f>P44/Q44*100</f>
        <v>29.104467572925515</v>
      </c>
      <c r="T44" s="164">
        <v>183067.72</v>
      </c>
      <c r="U44" s="164">
        <v>270000</v>
      </c>
      <c r="V44" s="185">
        <v>66.55</v>
      </c>
      <c r="W44" s="164">
        <f t="shared" ref="W44:W50" si="4">T44/U44*100</f>
        <v>67.802859259259264</v>
      </c>
      <c r="X44" s="164"/>
      <c r="Y44" s="164"/>
      <c r="Z44" s="185"/>
      <c r="AA44" s="164"/>
      <c r="AB44" s="164"/>
      <c r="AC44" s="164"/>
      <c r="AD44" s="185"/>
      <c r="AE44" s="164"/>
      <c r="AF44" s="164">
        <f t="shared" si="0"/>
        <v>385637.78399999999</v>
      </c>
      <c r="AG44" s="164">
        <f t="shared" si="0"/>
        <v>2005168</v>
      </c>
      <c r="AH44" s="185">
        <v>41.805227124386029</v>
      </c>
      <c r="AI44" s="464">
        <f t="shared" si="1"/>
        <v>19.232193212738284</v>
      </c>
      <c r="AJ44" s="240"/>
      <c r="AK44" s="492"/>
    </row>
    <row r="45" spans="1:37" ht="16.5">
      <c r="A45" s="594"/>
      <c r="B45" s="468" t="s">
        <v>314</v>
      </c>
      <c r="C45" s="360" t="s">
        <v>297</v>
      </c>
      <c r="D45" s="164"/>
      <c r="E45" s="164"/>
      <c r="F45" s="185"/>
      <c r="G45" s="361"/>
      <c r="H45" s="164">
        <v>5895</v>
      </c>
      <c r="I45" s="164">
        <v>25000</v>
      </c>
      <c r="J45" s="185">
        <v>17.64</v>
      </c>
      <c r="K45" s="164">
        <v>23.580000000000002</v>
      </c>
      <c r="L45" s="164">
        <v>27295.71</v>
      </c>
      <c r="M45" s="164">
        <v>319250</v>
      </c>
      <c r="N45" s="185">
        <v>18.996919565217389</v>
      </c>
      <c r="O45" s="164">
        <v>8.5499483163664838</v>
      </c>
      <c r="P45" s="164">
        <v>8885</v>
      </c>
      <c r="Q45" s="164">
        <v>28875</v>
      </c>
      <c r="R45" s="185">
        <v>44.145454545454548</v>
      </c>
      <c r="S45" s="164">
        <f>P45/Q45*100</f>
        <v>30.770562770562769</v>
      </c>
      <c r="T45" s="164">
        <v>15241.7</v>
      </c>
      <c r="U45" s="164">
        <v>45000</v>
      </c>
      <c r="V45" s="185">
        <v>29.35</v>
      </c>
      <c r="W45" s="164">
        <f t="shared" si="4"/>
        <v>33.870444444444445</v>
      </c>
      <c r="X45" s="164"/>
      <c r="Y45" s="164"/>
      <c r="Z45" s="185"/>
      <c r="AA45" s="164"/>
      <c r="AB45" s="164"/>
      <c r="AC45" s="164"/>
      <c r="AD45" s="185"/>
      <c r="AE45" s="164"/>
      <c r="AF45" s="164">
        <f t="shared" si="0"/>
        <v>57317.41</v>
      </c>
      <c r="AG45" s="164">
        <f t="shared" si="0"/>
        <v>418125</v>
      </c>
      <c r="AH45" s="185">
        <v>21.938445615205065</v>
      </c>
      <c r="AI45" s="464">
        <f t="shared" si="1"/>
        <v>13.70819970104634</v>
      </c>
      <c r="AJ45" s="240"/>
      <c r="AK45" s="492"/>
    </row>
    <row r="46" spans="1:37" ht="16.5">
      <c r="A46" s="594"/>
      <c r="B46" s="468" t="s">
        <v>315</v>
      </c>
      <c r="C46" s="360" t="s">
        <v>316</v>
      </c>
      <c r="D46" s="164"/>
      <c r="E46" s="164"/>
      <c r="F46" s="185"/>
      <c r="G46" s="361"/>
      <c r="H46" s="164">
        <v>575</v>
      </c>
      <c r="I46" s="164">
        <v>2000</v>
      </c>
      <c r="J46" s="185">
        <v>18.45</v>
      </c>
      <c r="K46" s="164">
        <v>28.749999999999996</v>
      </c>
      <c r="L46" s="164">
        <v>1655.19</v>
      </c>
      <c r="M46" s="164">
        <v>23330</v>
      </c>
      <c r="N46" s="185">
        <v>9.9475952529668952</v>
      </c>
      <c r="O46" s="164">
        <v>7.0946849549935713</v>
      </c>
      <c r="P46" s="164">
        <v>752</v>
      </c>
      <c r="Q46" s="164">
        <v>3712.5</v>
      </c>
      <c r="R46" s="185">
        <v>11.286195286195285</v>
      </c>
      <c r="S46" s="164">
        <f>P46/Q46*100</f>
        <v>20.255892255892256</v>
      </c>
      <c r="T46" s="164">
        <v>488.03399999999999</v>
      </c>
      <c r="U46" s="164">
        <v>1600</v>
      </c>
      <c r="V46" s="185">
        <v>39.56</v>
      </c>
      <c r="W46" s="164">
        <f t="shared" si="4"/>
        <v>30.502125000000003</v>
      </c>
      <c r="X46" s="164"/>
      <c r="Y46" s="164"/>
      <c r="Z46" s="185"/>
      <c r="AA46" s="164"/>
      <c r="AB46" s="164"/>
      <c r="AC46" s="164"/>
      <c r="AD46" s="185"/>
      <c r="AE46" s="164"/>
      <c r="AF46" s="164">
        <f t="shared" si="0"/>
        <v>3470.2240000000002</v>
      </c>
      <c r="AG46" s="164">
        <f t="shared" si="0"/>
        <v>30642.5</v>
      </c>
      <c r="AH46" s="185">
        <v>12.107262378201073</v>
      </c>
      <c r="AI46" s="464">
        <f t="shared" si="1"/>
        <v>11.324872317859183</v>
      </c>
      <c r="AJ46" s="240"/>
      <c r="AK46" s="492"/>
    </row>
    <row r="47" spans="1:37" ht="16.5">
      <c r="A47" s="594"/>
      <c r="B47" s="468" t="s">
        <v>317</v>
      </c>
      <c r="C47" s="360" t="s">
        <v>318</v>
      </c>
      <c r="D47" s="164"/>
      <c r="E47" s="164"/>
      <c r="F47" s="185"/>
      <c r="G47" s="361"/>
      <c r="H47" s="164">
        <v>59</v>
      </c>
      <c r="I47" s="164">
        <v>1500</v>
      </c>
      <c r="J47" s="185">
        <v>2.8000000000000003</v>
      </c>
      <c r="K47" s="164">
        <v>3.9333333333333331</v>
      </c>
      <c r="L47" s="164">
        <v>1184.9739999999999</v>
      </c>
      <c r="M47" s="164">
        <v>15090</v>
      </c>
      <c r="N47" s="185">
        <v>33.444164948453611</v>
      </c>
      <c r="O47" s="164">
        <v>7.8527104042412184</v>
      </c>
      <c r="P47" s="164">
        <v>158</v>
      </c>
      <c r="Q47" s="164">
        <v>2421.9</v>
      </c>
      <c r="R47" s="185">
        <v>5.9457450761798585</v>
      </c>
      <c r="S47" s="164">
        <f>P47/Q47*100</f>
        <v>6.5238036252528993</v>
      </c>
      <c r="T47" s="164">
        <v>62.77</v>
      </c>
      <c r="U47" s="164">
        <v>1000</v>
      </c>
      <c r="V47" s="185">
        <v>3.91</v>
      </c>
      <c r="W47" s="164">
        <f t="shared" si="4"/>
        <v>6.277000000000001</v>
      </c>
      <c r="X47" s="164"/>
      <c r="Y47" s="164"/>
      <c r="Z47" s="185"/>
      <c r="AA47" s="164"/>
      <c r="AB47" s="164"/>
      <c r="AC47" s="164"/>
      <c r="AD47" s="185"/>
      <c r="AE47" s="164"/>
      <c r="AF47" s="164">
        <f t="shared" si="0"/>
        <v>1464.7439999999999</v>
      </c>
      <c r="AG47" s="164">
        <f t="shared" si="0"/>
        <v>20011.900000000001</v>
      </c>
      <c r="AH47" s="185">
        <v>19.242061421013311</v>
      </c>
      <c r="AI47" s="464">
        <f t="shared" si="1"/>
        <v>7.3193649778381857</v>
      </c>
      <c r="AJ47" s="240"/>
      <c r="AK47" s="492"/>
    </row>
    <row r="48" spans="1:37" ht="16.5">
      <c r="A48" s="594"/>
      <c r="B48" s="468" t="s">
        <v>319</v>
      </c>
      <c r="C48" s="360" t="s">
        <v>318</v>
      </c>
      <c r="D48" s="164"/>
      <c r="E48" s="164"/>
      <c r="F48" s="185"/>
      <c r="G48" s="361"/>
      <c r="H48" s="164">
        <v>1178</v>
      </c>
      <c r="I48" s="164">
        <v>5000</v>
      </c>
      <c r="J48" s="185">
        <v>18.64</v>
      </c>
      <c r="K48" s="164">
        <v>23.56</v>
      </c>
      <c r="L48" s="164">
        <v>5129.9979999999996</v>
      </c>
      <c r="M48" s="164">
        <v>56120</v>
      </c>
      <c r="N48" s="185">
        <v>15.400396073121192</v>
      </c>
      <c r="O48" s="164">
        <v>9.1411225944404837</v>
      </c>
      <c r="P48" s="164">
        <v>1002.99</v>
      </c>
      <c r="Q48" s="164">
        <v>2280.9</v>
      </c>
      <c r="R48" s="185">
        <v>48.269361450272918</v>
      </c>
      <c r="S48" s="164">
        <f>P48/Q48*100</f>
        <v>43.973431540181508</v>
      </c>
      <c r="T48" s="164">
        <v>689.60299999999995</v>
      </c>
      <c r="U48" s="164">
        <v>1200</v>
      </c>
      <c r="V48" s="185">
        <v>53.25</v>
      </c>
      <c r="W48" s="164">
        <f t="shared" si="4"/>
        <v>57.46691666666667</v>
      </c>
      <c r="X48" s="164"/>
      <c r="Y48" s="164"/>
      <c r="Z48" s="185"/>
      <c r="AA48" s="164"/>
      <c r="AB48" s="164"/>
      <c r="AC48" s="164"/>
      <c r="AD48" s="185"/>
      <c r="AE48" s="164"/>
      <c r="AF48" s="164">
        <f t="shared" si="0"/>
        <v>8000.5909999999994</v>
      </c>
      <c r="AG48" s="164">
        <f t="shared" si="0"/>
        <v>64600.9</v>
      </c>
      <c r="AH48" s="185">
        <v>19.201791646173554</v>
      </c>
      <c r="AI48" s="464">
        <f t="shared" si="1"/>
        <v>12.384643248004283</v>
      </c>
      <c r="AJ48" s="240"/>
      <c r="AK48" s="492"/>
    </row>
    <row r="49" spans="1:37" ht="16.5">
      <c r="A49" s="594"/>
      <c r="B49" s="463" t="s">
        <v>320</v>
      </c>
      <c r="C49" s="360" t="s">
        <v>265</v>
      </c>
      <c r="D49" s="164">
        <v>4056</v>
      </c>
      <c r="E49" s="164">
        <v>21000</v>
      </c>
      <c r="F49" s="185">
        <v>22.987500000000001</v>
      </c>
      <c r="G49" s="361">
        <v>19.314285714285713</v>
      </c>
      <c r="H49" s="164">
        <v>1408</v>
      </c>
      <c r="I49" s="164">
        <v>4200</v>
      </c>
      <c r="J49" s="185">
        <v>45.383095238095237</v>
      </c>
      <c r="K49" s="164">
        <v>33.523809523809526</v>
      </c>
      <c r="L49" s="164"/>
      <c r="M49" s="164"/>
      <c r="N49" s="185">
        <v>0</v>
      </c>
      <c r="O49" s="164">
        <f t="shared" si="2"/>
        <v>0</v>
      </c>
      <c r="P49" s="164"/>
      <c r="Q49" s="164"/>
      <c r="R49" s="185"/>
      <c r="S49" s="164"/>
      <c r="T49" s="164">
        <v>24</v>
      </c>
      <c r="U49" s="164">
        <v>124.8</v>
      </c>
      <c r="V49" s="185">
        <v>17.239999999999998</v>
      </c>
      <c r="W49" s="164">
        <f t="shared" si="4"/>
        <v>19.230769230769234</v>
      </c>
      <c r="X49" s="164"/>
      <c r="Y49" s="164"/>
      <c r="Z49" s="185"/>
      <c r="AA49" s="164"/>
      <c r="AB49" s="164">
        <v>966</v>
      </c>
      <c r="AC49" s="164">
        <v>6184</v>
      </c>
      <c r="AD49" s="185">
        <v>51.232394366197184</v>
      </c>
      <c r="AE49" s="164">
        <f>AB49/AC49*100</f>
        <v>15.620957309184993</v>
      </c>
      <c r="AF49" s="164">
        <f t="shared" si="0"/>
        <v>6454</v>
      </c>
      <c r="AG49" s="164">
        <f t="shared" si="0"/>
        <v>31508.799999999999</v>
      </c>
      <c r="AH49" s="185">
        <v>27.855569556451616</v>
      </c>
      <c r="AI49" s="464">
        <f t="shared" si="1"/>
        <v>20.483166607423957</v>
      </c>
      <c r="AJ49" s="240"/>
      <c r="AK49" s="492"/>
    </row>
    <row r="50" spans="1:37" ht="15.75" customHeight="1">
      <c r="A50" s="594" t="s">
        <v>321</v>
      </c>
      <c r="B50" s="286" t="s">
        <v>322</v>
      </c>
      <c r="C50" s="360" t="s">
        <v>323</v>
      </c>
      <c r="D50" s="164">
        <v>1063.5999999999999</v>
      </c>
      <c r="E50" s="164">
        <v>1786</v>
      </c>
      <c r="F50" s="185">
        <v>61.291891891891893</v>
      </c>
      <c r="G50" s="361">
        <v>59.552071668533024</v>
      </c>
      <c r="H50" s="164">
        <v>0</v>
      </c>
      <c r="I50" s="164">
        <v>2000</v>
      </c>
      <c r="J50" s="185">
        <v>20.05</v>
      </c>
      <c r="K50" s="164">
        <v>0</v>
      </c>
      <c r="L50" s="164"/>
      <c r="M50" s="164"/>
      <c r="N50" s="185">
        <v>0</v>
      </c>
      <c r="O50" s="164">
        <f t="shared" si="2"/>
        <v>0</v>
      </c>
      <c r="P50" s="164"/>
      <c r="Q50" s="164"/>
      <c r="R50" s="185"/>
      <c r="S50" s="164"/>
      <c r="T50" s="164">
        <v>1909.51</v>
      </c>
      <c r="U50" s="164">
        <v>9862.5</v>
      </c>
      <c r="V50" s="185">
        <v>89.64</v>
      </c>
      <c r="W50" s="164">
        <f t="shared" si="4"/>
        <v>19.361318124207859</v>
      </c>
      <c r="X50" s="164"/>
      <c r="Y50" s="164"/>
      <c r="Z50" s="185"/>
      <c r="AA50" s="164"/>
      <c r="AB50" s="164"/>
      <c r="AC50" s="164"/>
      <c r="AD50" s="185"/>
      <c r="AE50" s="164"/>
      <c r="AF50" s="164">
        <f t="shared" si="0"/>
        <v>2973.1099999999997</v>
      </c>
      <c r="AG50" s="164">
        <f t="shared" si="0"/>
        <v>13648.5</v>
      </c>
      <c r="AH50" s="185">
        <v>32.380898919021426</v>
      </c>
      <c r="AI50" s="464">
        <f t="shared" si="1"/>
        <v>21.783419423379858</v>
      </c>
      <c r="AJ50" s="240"/>
      <c r="AK50" s="492"/>
    </row>
    <row r="51" spans="1:37" ht="16.5">
      <c r="A51" s="594"/>
      <c r="B51" s="463" t="s">
        <v>324</v>
      </c>
      <c r="C51" s="360" t="s">
        <v>46</v>
      </c>
      <c r="D51" s="164"/>
      <c r="E51" s="164"/>
      <c r="F51" s="185"/>
      <c r="G51" s="361"/>
      <c r="H51" s="496">
        <v>282</v>
      </c>
      <c r="I51" s="164"/>
      <c r="J51" s="185"/>
      <c r="K51" s="164"/>
      <c r="L51" s="164"/>
      <c r="M51" s="164"/>
      <c r="N51" s="185">
        <v>0</v>
      </c>
      <c r="O51" s="164">
        <f t="shared" si="2"/>
        <v>0</v>
      </c>
      <c r="P51" s="164"/>
      <c r="Q51" s="164"/>
      <c r="R51" s="185"/>
      <c r="S51" s="164"/>
      <c r="T51" s="164"/>
      <c r="U51" s="164"/>
      <c r="V51" s="185"/>
      <c r="W51" s="164"/>
      <c r="X51" s="164"/>
      <c r="Y51" s="164"/>
      <c r="Z51" s="185"/>
      <c r="AA51" s="164"/>
      <c r="AB51" s="164"/>
      <c r="AC51" s="164"/>
      <c r="AD51" s="185"/>
      <c r="AE51" s="164"/>
      <c r="AF51" s="164">
        <f t="shared" si="0"/>
        <v>282</v>
      </c>
      <c r="AG51" s="164">
        <f t="shared" si="0"/>
        <v>0</v>
      </c>
      <c r="AH51" s="185"/>
      <c r="AI51" s="464"/>
      <c r="AJ51" s="240"/>
      <c r="AK51" s="492"/>
    </row>
    <row r="52" spans="1:37" s="234" customFormat="1" ht="16.5" customHeight="1">
      <c r="A52" s="594" t="s">
        <v>325</v>
      </c>
      <c r="B52" s="463" t="s">
        <v>326</v>
      </c>
      <c r="C52" s="360" t="s">
        <v>327</v>
      </c>
      <c r="D52" s="164">
        <v>3</v>
      </c>
      <c r="E52" s="164">
        <v>10</v>
      </c>
      <c r="F52" s="185">
        <v>8.1218274111675139</v>
      </c>
      <c r="G52" s="361">
        <v>30</v>
      </c>
      <c r="H52" s="164"/>
      <c r="I52" s="164"/>
      <c r="J52" s="185"/>
      <c r="K52" s="164"/>
      <c r="L52" s="164">
        <v>0.77034633333333336</v>
      </c>
      <c r="M52" s="164">
        <v>2.3359999999999999</v>
      </c>
      <c r="N52" s="185">
        <v>0</v>
      </c>
      <c r="O52" s="164">
        <v>32.977154680365302</v>
      </c>
      <c r="P52" s="164">
        <v>1.35</v>
      </c>
      <c r="Q52" s="164">
        <v>5.1749999999999998</v>
      </c>
      <c r="R52" s="185">
        <v>34.009661835748794</v>
      </c>
      <c r="S52" s="164">
        <f>P52/Q52*100</f>
        <v>26.086956521739136</v>
      </c>
      <c r="T52" s="164"/>
      <c r="U52" s="164"/>
      <c r="V52" s="185"/>
      <c r="W52" s="164"/>
      <c r="X52" s="164"/>
      <c r="Y52" s="164"/>
      <c r="Z52" s="185"/>
      <c r="AA52" s="164"/>
      <c r="AB52" s="164">
        <v>2</v>
      </c>
      <c r="AC52" s="164">
        <v>5</v>
      </c>
      <c r="AD52" s="185">
        <v>76.923076923076934</v>
      </c>
      <c r="AE52" s="164">
        <f>AB52/AC52*100</f>
        <v>40</v>
      </c>
      <c r="AF52" s="164">
        <f t="shared" si="0"/>
        <v>7.1203463333333339</v>
      </c>
      <c r="AG52" s="164">
        <f t="shared" si="0"/>
        <v>22.510999999999999</v>
      </c>
      <c r="AH52" s="185">
        <v>22.872777017783857</v>
      </c>
      <c r="AI52" s="464">
        <f t="shared" si="1"/>
        <v>31.630519893977759</v>
      </c>
      <c r="AJ52" s="240"/>
      <c r="AK52" s="492"/>
    </row>
    <row r="53" spans="1:37" s="234" customFormat="1" ht="16.5">
      <c r="A53" s="594"/>
      <c r="B53" s="463" t="s">
        <v>328</v>
      </c>
      <c r="C53" s="360" t="s">
        <v>46</v>
      </c>
      <c r="D53" s="164">
        <v>31819.7</v>
      </c>
      <c r="E53" s="164">
        <v>207000</v>
      </c>
      <c r="F53" s="185">
        <v>16.250333969465647</v>
      </c>
      <c r="G53" s="361">
        <v>15.37183574879227</v>
      </c>
      <c r="H53" s="164">
        <v>253865.1</v>
      </c>
      <c r="I53" s="164">
        <v>547500</v>
      </c>
      <c r="J53" s="185">
        <v>23.751677777777775</v>
      </c>
      <c r="K53" s="164">
        <v>46.368054794520546</v>
      </c>
      <c r="L53" s="164">
        <v>193723.791</v>
      </c>
      <c r="M53" s="164">
        <v>615894</v>
      </c>
      <c r="N53" s="185">
        <v>35.028094930875575</v>
      </c>
      <c r="O53" s="164">
        <v>31.454079922843864</v>
      </c>
      <c r="P53" s="164">
        <v>432979</v>
      </c>
      <c r="Q53" s="164">
        <v>1276000</v>
      </c>
      <c r="R53" s="185">
        <v>37.816418495297803</v>
      </c>
      <c r="S53" s="164">
        <f>P53/Q53*100</f>
        <v>33.932523510971784</v>
      </c>
      <c r="T53" s="164">
        <v>758929.11</v>
      </c>
      <c r="U53" s="164">
        <v>1708750</v>
      </c>
      <c r="V53" s="185">
        <v>20.8055302435192</v>
      </c>
      <c r="W53" s="164">
        <f>T53/U53*100</f>
        <v>44.414285881492319</v>
      </c>
      <c r="X53" s="164"/>
      <c r="Y53" s="164"/>
      <c r="Z53" s="185"/>
      <c r="AA53" s="164"/>
      <c r="AB53" s="164"/>
      <c r="AC53" s="164"/>
      <c r="AD53" s="185"/>
      <c r="AE53" s="164"/>
      <c r="AF53" s="164">
        <f t="shared" si="0"/>
        <v>1671316.7009999999</v>
      </c>
      <c r="AG53" s="164">
        <f t="shared" si="0"/>
        <v>4355144</v>
      </c>
      <c r="AH53" s="185">
        <v>28.853383891496904</v>
      </c>
      <c r="AI53" s="464">
        <f t="shared" si="1"/>
        <v>38.375693226217088</v>
      </c>
      <c r="AJ53" s="240"/>
      <c r="AK53" s="492"/>
    </row>
    <row r="54" spans="1:37" ht="16.5">
      <c r="A54" s="594"/>
      <c r="B54" s="463" t="s">
        <v>329</v>
      </c>
      <c r="C54" s="360" t="s">
        <v>46</v>
      </c>
      <c r="D54" s="164"/>
      <c r="E54" s="164"/>
      <c r="F54" s="185"/>
      <c r="G54" s="361"/>
      <c r="H54" s="164"/>
      <c r="I54" s="164"/>
      <c r="J54" s="185"/>
      <c r="K54" s="164"/>
      <c r="L54" s="164"/>
      <c r="M54" s="164"/>
      <c r="N54" s="185">
        <v>0</v>
      </c>
      <c r="O54" s="164">
        <f t="shared" si="2"/>
        <v>0</v>
      </c>
      <c r="P54" s="164"/>
      <c r="Q54" s="164"/>
      <c r="R54" s="185"/>
      <c r="S54" s="164"/>
      <c r="T54" s="164"/>
      <c r="U54" s="164"/>
      <c r="V54" s="185"/>
      <c r="W54" s="164"/>
      <c r="X54" s="164"/>
      <c r="Y54" s="164"/>
      <c r="Z54" s="185"/>
      <c r="AA54" s="164"/>
      <c r="AB54" s="164">
        <v>0.33</v>
      </c>
      <c r="AC54" s="164">
        <v>0.6</v>
      </c>
      <c r="AD54" s="185">
        <v>60.666666666666671</v>
      </c>
      <c r="AE54" s="164">
        <f>AB54/AC54*100</f>
        <v>55.000000000000007</v>
      </c>
      <c r="AF54" s="164">
        <f t="shared" si="0"/>
        <v>0.33</v>
      </c>
      <c r="AG54" s="164">
        <f t="shared" si="0"/>
        <v>0.6</v>
      </c>
      <c r="AH54" s="185">
        <v>60.666666666666671</v>
      </c>
      <c r="AI54" s="464">
        <f t="shared" si="1"/>
        <v>55.000000000000007</v>
      </c>
      <c r="AJ54" s="240"/>
      <c r="AK54" s="492"/>
    </row>
    <row r="55" spans="1:37" ht="16.5">
      <c r="A55" s="594"/>
      <c r="B55" s="463" t="s">
        <v>330</v>
      </c>
      <c r="C55" s="360" t="s">
        <v>46</v>
      </c>
      <c r="D55" s="164"/>
      <c r="E55" s="164"/>
      <c r="F55" s="185"/>
      <c r="G55" s="361"/>
      <c r="H55" s="164"/>
      <c r="I55" s="164"/>
      <c r="J55" s="185"/>
      <c r="K55" s="164"/>
      <c r="L55" s="164"/>
      <c r="M55" s="164"/>
      <c r="N55" s="185">
        <v>0</v>
      </c>
      <c r="O55" s="164">
        <f t="shared" si="2"/>
        <v>0</v>
      </c>
      <c r="P55" s="164"/>
      <c r="Q55" s="164"/>
      <c r="R55" s="185"/>
      <c r="S55" s="164"/>
      <c r="T55" s="164"/>
      <c r="U55" s="164"/>
      <c r="V55" s="185"/>
      <c r="W55" s="164"/>
      <c r="X55" s="164"/>
      <c r="Y55" s="164"/>
      <c r="Z55" s="185"/>
      <c r="AA55" s="164"/>
      <c r="AB55" s="164"/>
      <c r="AC55" s="164"/>
      <c r="AD55" s="185"/>
      <c r="AE55" s="164"/>
      <c r="AF55" s="164">
        <f t="shared" si="0"/>
        <v>0</v>
      </c>
      <c r="AG55" s="164">
        <f t="shared" si="0"/>
        <v>0</v>
      </c>
      <c r="AH55" s="185"/>
      <c r="AI55" s="464"/>
      <c r="AJ55" s="240"/>
      <c r="AK55" s="492"/>
    </row>
    <row r="56" spans="1:37" ht="16.5" customHeight="1">
      <c r="A56" s="594" t="s">
        <v>331</v>
      </c>
      <c r="B56" s="463" t="s">
        <v>362</v>
      </c>
      <c r="C56" s="360" t="s">
        <v>265</v>
      </c>
      <c r="D56" s="164">
        <v>59002.8</v>
      </c>
      <c r="E56" s="164">
        <v>155000</v>
      </c>
      <c r="F56" s="185">
        <v>32.488271186440677</v>
      </c>
      <c r="G56" s="361">
        <v>38.066322580645163</v>
      </c>
      <c r="H56" s="164">
        <v>94827.76</v>
      </c>
      <c r="I56" s="164">
        <v>238808</v>
      </c>
      <c r="J56" s="185">
        <v>81.623009279421126</v>
      </c>
      <c r="K56" s="164">
        <v>39.708786975310709</v>
      </c>
      <c r="L56" s="164"/>
      <c r="M56" s="164"/>
      <c r="N56" s="185">
        <v>0</v>
      </c>
      <c r="O56" s="164">
        <f t="shared" si="2"/>
        <v>0</v>
      </c>
      <c r="P56" s="164"/>
      <c r="Q56" s="164"/>
      <c r="R56" s="185"/>
      <c r="S56" s="164"/>
      <c r="T56" s="164">
        <v>50072.4</v>
      </c>
      <c r="U56" s="164">
        <v>175000</v>
      </c>
      <c r="V56" s="185">
        <v>39.06</v>
      </c>
      <c r="W56" s="164">
        <f>T56/U56*100</f>
        <v>28.6128</v>
      </c>
      <c r="X56" s="164"/>
      <c r="Y56" s="164"/>
      <c r="Z56" s="185"/>
      <c r="AA56" s="164"/>
      <c r="AB56" s="164"/>
      <c r="AC56" s="164"/>
      <c r="AD56" s="185"/>
      <c r="AE56" s="164"/>
      <c r="AF56" s="164">
        <f t="shared" si="0"/>
        <v>203902.96</v>
      </c>
      <c r="AG56" s="164">
        <f t="shared" si="0"/>
        <v>568808</v>
      </c>
      <c r="AH56" s="185">
        <v>54.758225166331698</v>
      </c>
      <c r="AI56" s="464">
        <f t="shared" si="1"/>
        <v>35.847414241712492</v>
      </c>
      <c r="AJ56" s="240"/>
      <c r="AK56" s="492"/>
    </row>
    <row r="57" spans="1:37" ht="16.5">
      <c r="A57" s="594"/>
      <c r="B57" s="463" t="s">
        <v>333</v>
      </c>
      <c r="C57" s="360" t="s">
        <v>265</v>
      </c>
      <c r="D57" s="164"/>
      <c r="E57" s="164"/>
      <c r="F57" s="185"/>
      <c r="G57" s="361"/>
      <c r="H57" s="164">
        <v>86554</v>
      </c>
      <c r="I57" s="164">
        <v>642000</v>
      </c>
      <c r="J57" s="185">
        <v>14.36557632398754</v>
      </c>
      <c r="K57" s="164">
        <v>13.481931464174455</v>
      </c>
      <c r="L57" s="164"/>
      <c r="M57" s="164"/>
      <c r="N57" s="185">
        <v>0</v>
      </c>
      <c r="O57" s="164">
        <f t="shared" si="2"/>
        <v>0</v>
      </c>
      <c r="P57" s="164"/>
      <c r="Q57" s="164"/>
      <c r="R57" s="185"/>
      <c r="S57" s="164"/>
      <c r="T57" s="164"/>
      <c r="U57" s="164"/>
      <c r="V57" s="185"/>
      <c r="W57" s="164"/>
      <c r="X57" s="164"/>
      <c r="Y57" s="164"/>
      <c r="Z57" s="185"/>
      <c r="AA57" s="164"/>
      <c r="AB57" s="164"/>
      <c r="AC57" s="164"/>
      <c r="AD57" s="185"/>
      <c r="AE57" s="164"/>
      <c r="AF57" s="164">
        <f t="shared" si="0"/>
        <v>86554</v>
      </c>
      <c r="AG57" s="164">
        <f t="shared" si="0"/>
        <v>642000</v>
      </c>
      <c r="AH57" s="185">
        <v>14.36557632398754</v>
      </c>
      <c r="AI57" s="464">
        <f t="shared" si="1"/>
        <v>13.481931464174455</v>
      </c>
      <c r="AJ57" s="240"/>
      <c r="AK57" s="492"/>
    </row>
    <row r="58" spans="1:37" ht="16.5">
      <c r="A58" s="594"/>
      <c r="B58" s="463" t="s">
        <v>334</v>
      </c>
      <c r="C58" s="360" t="s">
        <v>265</v>
      </c>
      <c r="D58" s="164">
        <v>5413</v>
      </c>
      <c r="E58" s="164">
        <v>29100</v>
      </c>
      <c r="F58" s="185">
        <v>46.138963375309736</v>
      </c>
      <c r="G58" s="361">
        <v>18.601374570446737</v>
      </c>
      <c r="H58" s="164">
        <v>1958.93</v>
      </c>
      <c r="I58" s="164">
        <v>5400</v>
      </c>
      <c r="J58" s="185">
        <v>45.092592592592595</v>
      </c>
      <c r="K58" s="164">
        <v>36.276481481481483</v>
      </c>
      <c r="L58" s="164"/>
      <c r="M58" s="164"/>
      <c r="N58" s="185">
        <v>0</v>
      </c>
      <c r="O58" s="164">
        <f t="shared" si="2"/>
        <v>0</v>
      </c>
      <c r="P58" s="164"/>
      <c r="Q58" s="164"/>
      <c r="R58" s="185"/>
      <c r="S58" s="164"/>
      <c r="T58" s="164"/>
      <c r="U58" s="164"/>
      <c r="V58" s="185"/>
      <c r="W58" s="164"/>
      <c r="X58" s="164"/>
      <c r="Y58" s="164"/>
      <c r="Z58" s="185"/>
      <c r="AA58" s="164"/>
      <c r="AB58" s="164"/>
      <c r="AC58" s="164"/>
      <c r="AD58" s="185"/>
      <c r="AE58" s="164"/>
      <c r="AF58" s="164">
        <f t="shared" si="0"/>
        <v>7371.93</v>
      </c>
      <c r="AG58" s="164">
        <f t="shared" si="0"/>
        <v>34500</v>
      </c>
      <c r="AH58" s="185">
        <v>45.976879607584408</v>
      </c>
      <c r="AI58" s="464">
        <f t="shared" si="1"/>
        <v>21.367913043478261</v>
      </c>
      <c r="AJ58" s="240"/>
      <c r="AK58" s="492"/>
    </row>
    <row r="59" spans="1:37" ht="16.5">
      <c r="A59" s="594"/>
      <c r="B59" s="463" t="s">
        <v>335</v>
      </c>
      <c r="C59" s="360" t="s">
        <v>52</v>
      </c>
      <c r="D59" s="164"/>
      <c r="E59" s="164"/>
      <c r="F59" s="185"/>
      <c r="G59" s="361"/>
      <c r="H59" s="164"/>
      <c r="I59" s="164"/>
      <c r="J59" s="185">
        <v>0</v>
      </c>
      <c r="K59" s="164">
        <v>0</v>
      </c>
      <c r="L59" s="164"/>
      <c r="M59" s="164"/>
      <c r="N59" s="185">
        <v>0</v>
      </c>
      <c r="O59" s="164">
        <f t="shared" si="2"/>
        <v>0</v>
      </c>
      <c r="P59" s="164"/>
      <c r="Q59" s="164"/>
      <c r="R59" s="185"/>
      <c r="S59" s="164"/>
      <c r="T59" s="164"/>
      <c r="U59" s="164"/>
      <c r="V59" s="185">
        <v>60</v>
      </c>
      <c r="W59" s="164"/>
      <c r="X59" s="164"/>
      <c r="Y59" s="164"/>
      <c r="Z59" s="185"/>
      <c r="AA59" s="164"/>
      <c r="AB59" s="164"/>
      <c r="AC59" s="164"/>
      <c r="AD59" s="185"/>
      <c r="AE59" s="164"/>
      <c r="AF59" s="164">
        <f t="shared" si="0"/>
        <v>0</v>
      </c>
      <c r="AG59" s="164">
        <f t="shared" si="0"/>
        <v>0</v>
      </c>
      <c r="AH59" s="185">
        <v>64.472275862068955</v>
      </c>
      <c r="AI59" s="464"/>
      <c r="AJ59" s="240"/>
      <c r="AK59" s="492"/>
    </row>
    <row r="60" spans="1:37" s="234" customFormat="1" ht="16.5">
      <c r="A60" s="595" t="s">
        <v>336</v>
      </c>
      <c r="B60" s="463" t="s">
        <v>337</v>
      </c>
      <c r="C60" s="360" t="s">
        <v>265</v>
      </c>
      <c r="D60" s="164">
        <v>17.100000000000001</v>
      </c>
      <c r="E60" s="164">
        <v>400</v>
      </c>
      <c r="F60" s="185">
        <v>20.844444444444441</v>
      </c>
      <c r="G60" s="361">
        <v>4.2750000000000004</v>
      </c>
      <c r="H60" s="164">
        <v>27362.034</v>
      </c>
      <c r="I60" s="164">
        <v>63150</v>
      </c>
      <c r="J60" s="185">
        <v>39.247822644497226</v>
      </c>
      <c r="K60" s="164">
        <v>43.328636579572446</v>
      </c>
      <c r="L60" s="164"/>
      <c r="M60" s="164"/>
      <c r="N60" s="185">
        <v>0</v>
      </c>
      <c r="O60" s="164">
        <f t="shared" si="2"/>
        <v>0</v>
      </c>
      <c r="P60" s="164"/>
      <c r="Q60" s="164"/>
      <c r="R60" s="185"/>
      <c r="S60" s="164"/>
      <c r="T60" s="164"/>
      <c r="U60" s="164"/>
      <c r="V60" s="185"/>
      <c r="W60" s="164"/>
      <c r="X60" s="164"/>
      <c r="Y60" s="164"/>
      <c r="Z60" s="185"/>
      <c r="AA60" s="164"/>
      <c r="AB60" s="164"/>
      <c r="AC60" s="164"/>
      <c r="AD60" s="185"/>
      <c r="AE60" s="164"/>
      <c r="AF60" s="164">
        <f t="shared" si="0"/>
        <v>27379.133999999998</v>
      </c>
      <c r="AG60" s="164">
        <f t="shared" si="0"/>
        <v>63550</v>
      </c>
      <c r="AH60" s="185">
        <v>39.117610062893085</v>
      </c>
      <c r="AI60" s="464">
        <f t="shared" si="1"/>
        <v>43.082822974036191</v>
      </c>
      <c r="AJ60" s="240"/>
      <c r="AK60" s="492"/>
    </row>
    <row r="61" spans="1:37" s="234" customFormat="1" ht="16.5">
      <c r="A61" s="595"/>
      <c r="B61" s="463" t="s">
        <v>338</v>
      </c>
      <c r="C61" s="360" t="s">
        <v>297</v>
      </c>
      <c r="D61" s="164"/>
      <c r="E61" s="164"/>
      <c r="F61" s="185"/>
      <c r="G61" s="361"/>
      <c r="H61" s="164">
        <v>1055</v>
      </c>
      <c r="I61" s="164">
        <v>1200</v>
      </c>
      <c r="J61" s="185">
        <v>67.75</v>
      </c>
      <c r="K61" s="164">
        <v>87.916666666666671</v>
      </c>
      <c r="L61" s="164"/>
      <c r="M61" s="164"/>
      <c r="N61" s="185">
        <v>0</v>
      </c>
      <c r="O61" s="164">
        <f t="shared" si="2"/>
        <v>0</v>
      </c>
      <c r="P61" s="164"/>
      <c r="Q61" s="164"/>
      <c r="R61" s="185"/>
      <c r="S61" s="164"/>
      <c r="T61" s="164">
        <v>171.53</v>
      </c>
      <c r="U61" s="164">
        <v>200</v>
      </c>
      <c r="V61" s="185">
        <v>75.37</v>
      </c>
      <c r="W61" s="164">
        <f>T61/U61*100</f>
        <v>85.765000000000001</v>
      </c>
      <c r="X61" s="164"/>
      <c r="Y61" s="164"/>
      <c r="Z61" s="185"/>
      <c r="AA61" s="164"/>
      <c r="AB61" s="164"/>
      <c r="AC61" s="164"/>
      <c r="AD61" s="185"/>
      <c r="AE61" s="164"/>
      <c r="AF61" s="164">
        <f t="shared" si="0"/>
        <v>1226.53</v>
      </c>
      <c r="AG61" s="164">
        <f t="shared" si="0"/>
        <v>1400</v>
      </c>
      <c r="AH61" s="185">
        <v>68.838214285714287</v>
      </c>
      <c r="AI61" s="464">
        <f t="shared" si="1"/>
        <v>87.609285714285718</v>
      </c>
      <c r="AJ61" s="240"/>
      <c r="AK61" s="492"/>
    </row>
    <row r="62" spans="1:37" s="234" customFormat="1" ht="16.5">
      <c r="A62" s="595" t="s">
        <v>339</v>
      </c>
      <c r="B62" s="466" t="s">
        <v>340</v>
      </c>
      <c r="C62" s="363" t="s">
        <v>265</v>
      </c>
      <c r="D62" s="164"/>
      <c r="E62" s="164"/>
      <c r="F62" s="185"/>
      <c r="G62" s="361"/>
      <c r="H62" s="164"/>
      <c r="I62" s="164"/>
      <c r="J62" s="185"/>
      <c r="K62" s="164"/>
      <c r="L62" s="164"/>
      <c r="M62" s="164"/>
      <c r="N62" s="185">
        <v>0</v>
      </c>
      <c r="O62" s="164">
        <f t="shared" si="2"/>
        <v>0</v>
      </c>
      <c r="P62" s="164"/>
      <c r="Q62" s="164"/>
      <c r="R62" s="185"/>
      <c r="S62" s="164"/>
      <c r="T62" s="164">
        <v>796771.86100000003</v>
      </c>
      <c r="U62" s="164">
        <v>1572800</v>
      </c>
      <c r="V62" s="185">
        <v>48.23</v>
      </c>
      <c r="W62" s="164">
        <f>T62/U62*100</f>
        <v>50.659451996439472</v>
      </c>
      <c r="X62" s="164"/>
      <c r="Y62" s="164"/>
      <c r="Z62" s="185"/>
      <c r="AA62" s="164"/>
      <c r="AB62" s="164"/>
      <c r="AC62" s="164"/>
      <c r="AD62" s="185"/>
      <c r="AE62" s="164"/>
      <c r="AF62" s="164">
        <f t="shared" si="0"/>
        <v>796771.86100000003</v>
      </c>
      <c r="AG62" s="164">
        <f t="shared" si="0"/>
        <v>1572800</v>
      </c>
      <c r="AH62" s="185">
        <v>35.54200220493005</v>
      </c>
      <c r="AI62" s="464">
        <f t="shared" si="1"/>
        <v>50.659451996439472</v>
      </c>
      <c r="AJ62" s="240"/>
      <c r="AK62" s="492"/>
    </row>
    <row r="63" spans="1:37" s="234" customFormat="1" ht="16.5">
      <c r="A63" s="595"/>
      <c r="B63" s="466" t="s">
        <v>341</v>
      </c>
      <c r="C63" s="365" t="s">
        <v>342</v>
      </c>
      <c r="D63" s="164"/>
      <c r="E63" s="164"/>
      <c r="F63" s="185"/>
      <c r="G63" s="361"/>
      <c r="H63" s="164"/>
      <c r="I63" s="164"/>
      <c r="J63" s="185"/>
      <c r="K63" s="164"/>
      <c r="L63" s="164">
        <v>734</v>
      </c>
      <c r="M63" s="164">
        <v>5000</v>
      </c>
      <c r="N63" s="366">
        <v>22.93</v>
      </c>
      <c r="O63" s="165">
        <v>14.680000000000001</v>
      </c>
      <c r="P63" s="164"/>
      <c r="Q63" s="164"/>
      <c r="R63" s="185"/>
      <c r="S63" s="164"/>
      <c r="T63" s="164"/>
      <c r="U63" s="164"/>
      <c r="V63" s="185"/>
      <c r="W63" s="164"/>
      <c r="X63" s="164"/>
      <c r="Y63" s="164"/>
      <c r="Z63" s="185"/>
      <c r="AA63" s="164"/>
      <c r="AB63" s="164"/>
      <c r="AC63" s="164"/>
      <c r="AD63" s="185"/>
      <c r="AE63" s="164"/>
      <c r="AF63" s="164">
        <f t="shared" si="0"/>
        <v>734</v>
      </c>
      <c r="AG63" s="164">
        <f t="shared" si="0"/>
        <v>5000</v>
      </c>
      <c r="AH63" s="185"/>
      <c r="AI63" s="464">
        <f t="shared" si="1"/>
        <v>14.680000000000001</v>
      </c>
      <c r="AJ63" s="240"/>
      <c r="AK63" s="492"/>
    </row>
    <row r="64" spans="1:37" s="234" customFormat="1" ht="16.5">
      <c r="A64" s="494" t="s">
        <v>343</v>
      </c>
      <c r="B64" s="463" t="s">
        <v>344</v>
      </c>
      <c r="C64" s="360" t="s">
        <v>345</v>
      </c>
      <c r="D64" s="164">
        <v>41489</v>
      </c>
      <c r="E64" s="164">
        <v>43537</v>
      </c>
      <c r="F64" s="185">
        <v>53.134999999999998</v>
      </c>
      <c r="G64" s="361">
        <v>95.295955164572661</v>
      </c>
      <c r="H64" s="164"/>
      <c r="I64" s="164"/>
      <c r="J64" s="185"/>
      <c r="K64" s="164"/>
      <c r="L64" s="164"/>
      <c r="M64" s="164"/>
      <c r="N64" s="185">
        <v>0</v>
      </c>
      <c r="O64" s="164">
        <f t="shared" si="2"/>
        <v>0</v>
      </c>
      <c r="P64" s="164"/>
      <c r="Q64" s="164"/>
      <c r="R64" s="185"/>
      <c r="S64" s="164"/>
      <c r="T64" s="164"/>
      <c r="U64" s="164"/>
      <c r="V64" s="185"/>
      <c r="W64" s="164"/>
      <c r="X64" s="164"/>
      <c r="Y64" s="164"/>
      <c r="Z64" s="185"/>
      <c r="AA64" s="164"/>
      <c r="AB64" s="164"/>
      <c r="AC64" s="164"/>
      <c r="AD64" s="185"/>
      <c r="AE64" s="164"/>
      <c r="AF64" s="164">
        <f t="shared" si="0"/>
        <v>41489</v>
      </c>
      <c r="AG64" s="164">
        <f t="shared" si="0"/>
        <v>43537</v>
      </c>
      <c r="AH64" s="185">
        <v>53.134999999999998</v>
      </c>
      <c r="AI64" s="464">
        <f t="shared" si="1"/>
        <v>95.295955164572661</v>
      </c>
      <c r="AJ64" s="240"/>
      <c r="AK64" s="492"/>
    </row>
    <row r="65" spans="1:37" ht="16.5">
      <c r="A65" s="595" t="s">
        <v>346</v>
      </c>
      <c r="B65" s="463" t="s">
        <v>347</v>
      </c>
      <c r="C65" s="360" t="s">
        <v>348</v>
      </c>
      <c r="D65" s="164"/>
      <c r="E65" s="164"/>
      <c r="F65" s="185"/>
      <c r="G65" s="361"/>
      <c r="H65" s="164"/>
      <c r="I65" s="164"/>
      <c r="J65" s="185"/>
      <c r="K65" s="164"/>
      <c r="L65" s="164"/>
      <c r="M65" s="164"/>
      <c r="N65" s="185">
        <v>0</v>
      </c>
      <c r="O65" s="164">
        <f t="shared" si="2"/>
        <v>0</v>
      </c>
      <c r="P65" s="164"/>
      <c r="Q65" s="164"/>
      <c r="R65" s="185"/>
      <c r="S65" s="164"/>
      <c r="T65" s="164"/>
      <c r="U65" s="164"/>
      <c r="V65" s="185"/>
      <c r="W65" s="164"/>
      <c r="X65" s="164"/>
      <c r="Y65" s="164"/>
      <c r="Z65" s="185"/>
      <c r="AA65" s="164"/>
      <c r="AB65" s="164"/>
      <c r="AC65" s="164"/>
      <c r="AD65" s="185"/>
      <c r="AE65" s="164"/>
      <c r="AF65" s="164">
        <f t="shared" si="0"/>
        <v>0</v>
      </c>
      <c r="AG65" s="164">
        <f t="shared" si="0"/>
        <v>0</v>
      </c>
      <c r="AH65" s="185"/>
      <c r="AI65" s="464"/>
      <c r="AJ65" s="240"/>
      <c r="AK65" s="492"/>
    </row>
    <row r="66" spans="1:37" ht="16.5">
      <c r="A66" s="595"/>
      <c r="B66" s="463" t="s">
        <v>349</v>
      </c>
      <c r="C66" s="360" t="s">
        <v>348</v>
      </c>
      <c r="D66" s="164"/>
      <c r="E66" s="164"/>
      <c r="F66" s="185"/>
      <c r="G66" s="361"/>
      <c r="H66" s="164"/>
      <c r="I66" s="164"/>
      <c r="J66" s="185"/>
      <c r="K66" s="164"/>
      <c r="L66" s="164">
        <v>1782729</v>
      </c>
      <c r="M66" s="164">
        <v>7788600</v>
      </c>
      <c r="N66" s="185">
        <v>42.413014285714283</v>
      </c>
      <c r="O66" s="164">
        <v>22.888953085278484</v>
      </c>
      <c r="P66" s="164"/>
      <c r="Q66" s="164"/>
      <c r="R66" s="185"/>
      <c r="S66" s="164"/>
      <c r="T66" s="164"/>
      <c r="U66" s="164"/>
      <c r="V66" s="185"/>
      <c r="W66" s="164"/>
      <c r="X66" s="164"/>
      <c r="Y66" s="164"/>
      <c r="Z66" s="185"/>
      <c r="AA66" s="164"/>
      <c r="AB66" s="164"/>
      <c r="AC66" s="164"/>
      <c r="AD66" s="185"/>
      <c r="AE66" s="164"/>
      <c r="AF66" s="164">
        <f t="shared" si="0"/>
        <v>1782729</v>
      </c>
      <c r="AG66" s="164">
        <f t="shared" si="0"/>
        <v>7788600</v>
      </c>
      <c r="AH66" s="185">
        <v>42.413014285714283</v>
      </c>
      <c r="AI66" s="464">
        <f t="shared" si="1"/>
        <v>22.888953085278484</v>
      </c>
      <c r="AJ66" s="240"/>
      <c r="AK66" s="492"/>
    </row>
    <row r="67" spans="1:37" ht="16.5">
      <c r="A67" s="595"/>
      <c r="B67" s="463" t="s">
        <v>350</v>
      </c>
      <c r="C67" s="360" t="s">
        <v>348</v>
      </c>
      <c r="D67" s="164">
        <v>2540501</v>
      </c>
      <c r="E67" s="164">
        <v>3860000</v>
      </c>
      <c r="F67" s="185">
        <v>78.753082901554407</v>
      </c>
      <c r="G67" s="361">
        <v>65.816088082901558</v>
      </c>
      <c r="H67" s="164"/>
      <c r="I67" s="164"/>
      <c r="J67" s="185"/>
      <c r="K67" s="164"/>
      <c r="L67" s="164"/>
      <c r="M67" s="164"/>
      <c r="N67" s="185">
        <v>0</v>
      </c>
      <c r="O67" s="164">
        <f t="shared" si="2"/>
        <v>0</v>
      </c>
      <c r="P67" s="164"/>
      <c r="Q67" s="164"/>
      <c r="R67" s="185"/>
      <c r="S67" s="164"/>
      <c r="T67" s="164">
        <v>824427</v>
      </c>
      <c r="U67" s="164">
        <v>1620000</v>
      </c>
      <c r="V67" s="185">
        <v>44.74</v>
      </c>
      <c r="W67" s="164">
        <f t="shared" ref="W67" si="5">T67/U67*100</f>
        <v>50.890555555555558</v>
      </c>
      <c r="X67" s="164"/>
      <c r="Y67" s="164"/>
      <c r="Z67" s="185"/>
      <c r="AA67" s="164"/>
      <c r="AB67" s="164"/>
      <c r="AC67" s="164"/>
      <c r="AD67" s="185"/>
      <c r="AE67" s="164"/>
      <c r="AF67" s="164">
        <f t="shared" si="0"/>
        <v>3364928</v>
      </c>
      <c r="AG67" s="164">
        <f t="shared" si="0"/>
        <v>5480000</v>
      </c>
      <c r="AH67" s="185">
        <v>78.753082901554407</v>
      </c>
      <c r="AI67" s="464">
        <f t="shared" si="1"/>
        <v>61.403795620437954</v>
      </c>
      <c r="AJ67" s="240"/>
      <c r="AK67" s="492"/>
    </row>
    <row r="68" spans="1:37" s="234" customFormat="1" ht="16.5">
      <c r="A68" s="497" t="s">
        <v>351</v>
      </c>
      <c r="B68" s="463" t="s">
        <v>352</v>
      </c>
      <c r="C68" s="360" t="s">
        <v>363</v>
      </c>
      <c r="D68" s="164"/>
      <c r="E68" s="164"/>
      <c r="F68" s="185"/>
      <c r="G68" s="361"/>
      <c r="H68" s="164"/>
      <c r="I68" s="164"/>
      <c r="J68" s="185"/>
      <c r="K68" s="164"/>
      <c r="L68" s="164">
        <v>102.85478000000001</v>
      </c>
      <c r="M68" s="164">
        <v>102.9452</v>
      </c>
      <c r="N68" s="185">
        <v>97.49258953896431</v>
      </c>
      <c r="O68" s="164">
        <v>99.912166861592382</v>
      </c>
      <c r="P68" s="164"/>
      <c r="Q68" s="164"/>
      <c r="R68" s="185"/>
      <c r="S68" s="164"/>
      <c r="T68" s="164"/>
      <c r="U68" s="164"/>
      <c r="V68" s="185"/>
      <c r="W68" s="164"/>
      <c r="X68" s="164"/>
      <c r="Y68" s="164"/>
      <c r="Z68" s="185"/>
      <c r="AA68" s="164"/>
      <c r="AB68" s="164"/>
      <c r="AC68" s="164"/>
      <c r="AD68" s="185"/>
      <c r="AE68" s="164"/>
      <c r="AF68" s="164">
        <f t="shared" si="0"/>
        <v>102.85478000000001</v>
      </c>
      <c r="AG68" s="164">
        <f t="shared" si="0"/>
        <v>102.9452</v>
      </c>
      <c r="AH68" s="185">
        <v>97.49258953896431</v>
      </c>
      <c r="AI68" s="464">
        <f t="shared" si="1"/>
        <v>99.912166861592382</v>
      </c>
      <c r="AJ68" s="240"/>
      <c r="AK68" s="492"/>
    </row>
    <row r="69" spans="1:37" ht="16.5" thickBot="1">
      <c r="A69" s="498"/>
      <c r="B69" s="596" t="s">
        <v>353</v>
      </c>
      <c r="C69" s="596"/>
      <c r="D69" s="596"/>
      <c r="E69" s="596"/>
      <c r="F69" s="469">
        <f>AVERAGEIF(F7:F68,"&gt;0")</f>
        <v>41.727618127428229</v>
      </c>
      <c r="G69" s="469">
        <f>AVERAGEIF(G7:G68,"&gt;0")</f>
        <v>48.598964841044726</v>
      </c>
      <c r="H69" s="469"/>
      <c r="I69" s="469"/>
      <c r="J69" s="469">
        <f>AVERAGEIF(J7:J68,"&gt;0")</f>
        <v>31.236604953178297</v>
      </c>
      <c r="K69" s="469">
        <f>AVERAGEIF(K7:K68,"&gt;0")</f>
        <v>34.643354007040472</v>
      </c>
      <c r="L69" s="470"/>
      <c r="M69" s="470"/>
      <c r="N69" s="471">
        <f t="shared" ref="N69:O69" si="6">AVERAGEIF(N7:N68,"&gt;0")</f>
        <v>41.038053002465418</v>
      </c>
      <c r="O69" s="471">
        <f t="shared" si="6"/>
        <v>33.824710145639507</v>
      </c>
      <c r="P69" s="470"/>
      <c r="Q69" s="470"/>
      <c r="R69" s="471">
        <f>AVERAGEIF(R7:R68,"&gt;0")</f>
        <v>41.257335860476609</v>
      </c>
      <c r="S69" s="471">
        <f>AVERAGEIF(S7:S68,"&gt;0")</f>
        <v>40.845756763841976</v>
      </c>
      <c r="T69" s="470"/>
      <c r="U69" s="470"/>
      <c r="V69" s="472">
        <f>AVERAGEIF(V7:V68,"&gt;0")</f>
        <v>45.754865019264592</v>
      </c>
      <c r="W69" s="472">
        <f>AVERAGEIF(W7:W68,"&gt;0")</f>
        <v>48.23187672040536</v>
      </c>
      <c r="X69" s="470"/>
      <c r="Y69" s="470"/>
      <c r="Z69" s="471">
        <f>AVERAGEIF(Z7:Z68,"&gt;0")</f>
        <v>44.127142857142857</v>
      </c>
      <c r="AA69" s="471">
        <f>AVERAGEIF(AA7:AA68,"&gt;0")</f>
        <v>37.928571428571431</v>
      </c>
      <c r="AB69" s="470"/>
      <c r="AC69" s="470"/>
      <c r="AD69" s="472">
        <f>AVERAGEIF(AD7:AD68,"&gt;0")</f>
        <v>49.982269948025113</v>
      </c>
      <c r="AE69" s="472">
        <f>AVERAGEIF(AE7:AE68,"&gt;0")</f>
        <v>35.792907312642583</v>
      </c>
      <c r="AF69" s="470"/>
      <c r="AG69" s="470"/>
      <c r="AH69" s="472">
        <f>AVERAGEIF(AH7:AH68,"&gt;0")</f>
        <v>42.935707749815919</v>
      </c>
      <c r="AI69" s="473">
        <f>AVERAGEIF(AI7:AI68,"&gt;0")</f>
        <v>41.109694661199335</v>
      </c>
      <c r="AJ69" s="240"/>
      <c r="AK69" s="240"/>
    </row>
    <row r="70" spans="1:37" ht="16.5" thickTop="1">
      <c r="D70" s="191"/>
      <c r="O70" s="191"/>
      <c r="AI70" s="191"/>
    </row>
    <row r="71" spans="1:37">
      <c r="I71" s="192"/>
    </row>
    <row r="72" spans="1:37" ht="15">
      <c r="B72" s="28"/>
      <c r="D72" s="193"/>
    </row>
    <row r="73" spans="1:37" ht="15">
      <c r="B73" s="28"/>
      <c r="D73" s="193"/>
    </row>
    <row r="74" spans="1:37" ht="18">
      <c r="B74" s="28"/>
      <c r="D74" s="33"/>
      <c r="Y74" s="539"/>
      <c r="Z74" s="539"/>
    </row>
    <row r="75" spans="1:37">
      <c r="B75" s="28"/>
      <c r="D75" s="33"/>
      <c r="Y75" s="194"/>
      <c r="Z75" s="195"/>
    </row>
    <row r="76" spans="1:37" ht="18">
      <c r="B76" s="28"/>
      <c r="D76" s="33"/>
      <c r="Y76" s="194"/>
      <c r="Z76" s="196"/>
    </row>
    <row r="77" spans="1:37" ht="18">
      <c r="B77" s="28"/>
      <c r="D77" s="33"/>
      <c r="Y77" s="194"/>
      <c r="Z77" s="196"/>
    </row>
    <row r="78" spans="1:37" ht="18">
      <c r="B78" s="28"/>
      <c r="D78" s="33"/>
      <c r="Y78" s="194"/>
      <c r="Z78" s="197"/>
    </row>
    <row r="79" spans="1:37" ht="18">
      <c r="B79" s="28"/>
      <c r="D79" s="33"/>
      <c r="Y79" s="194"/>
      <c r="Z79" s="197"/>
    </row>
    <row r="80" spans="1:37" ht="18">
      <c r="B80" s="28"/>
      <c r="D80" s="198"/>
      <c r="Y80" s="194"/>
      <c r="Z80" s="197"/>
    </row>
    <row r="81" spans="2:30" ht="18">
      <c r="B81" s="28"/>
      <c r="Y81" s="194"/>
      <c r="Z81" s="197"/>
    </row>
    <row r="82" spans="2:30" ht="18">
      <c r="B82" s="475"/>
      <c r="C82" s="199"/>
      <c r="D82" s="199"/>
      <c r="AC82" s="194"/>
      <c r="AD82" s="197"/>
    </row>
    <row r="83" spans="2:30">
      <c r="B83" s="475"/>
    </row>
    <row r="84" spans="2:30">
      <c r="B84" s="475"/>
    </row>
    <row r="85" spans="2:30">
      <c r="B85" s="475"/>
    </row>
    <row r="86" spans="2:30">
      <c r="B86" s="475"/>
    </row>
    <row r="87" spans="2:30">
      <c r="B87" s="475"/>
    </row>
  </sheetData>
  <mergeCells count="63">
    <mergeCell ref="A1:O1"/>
    <mergeCell ref="A2:O2"/>
    <mergeCell ref="A3:A6"/>
    <mergeCell ref="B3:B6"/>
    <mergeCell ref="C3:C6"/>
    <mergeCell ref="D3:G3"/>
    <mergeCell ref="H3:K3"/>
    <mergeCell ref="L3:O3"/>
    <mergeCell ref="I4:I6"/>
    <mergeCell ref="J4:J6"/>
    <mergeCell ref="AF3:AI3"/>
    <mergeCell ref="D4:D6"/>
    <mergeCell ref="E4:E6"/>
    <mergeCell ref="F4:F6"/>
    <mergeCell ref="G4:G6"/>
    <mergeCell ref="H4:H6"/>
    <mergeCell ref="P4:P6"/>
    <mergeCell ref="P3:S3"/>
    <mergeCell ref="T3:W3"/>
    <mergeCell ref="X3:AA3"/>
    <mergeCell ref="AB3:AE3"/>
    <mergeCell ref="K4:K6"/>
    <mergeCell ref="L4:L6"/>
    <mergeCell ref="M4:M6"/>
    <mergeCell ref="N4:N6"/>
    <mergeCell ref="O4:O6"/>
    <mergeCell ref="Z4:Z6"/>
    <mergeCell ref="AA4:AA6"/>
    <mergeCell ref="AB4:AB6"/>
    <mergeCell ref="Q4:Q6"/>
    <mergeCell ref="R4:R6"/>
    <mergeCell ref="S4:S6"/>
    <mergeCell ref="T4:T6"/>
    <mergeCell ref="U4:U6"/>
    <mergeCell ref="V4:V6"/>
    <mergeCell ref="A50:A51"/>
    <mergeCell ref="AI4:AI6"/>
    <mergeCell ref="A7:A9"/>
    <mergeCell ref="A11:A13"/>
    <mergeCell ref="A14:A20"/>
    <mergeCell ref="A21:A23"/>
    <mergeCell ref="A25:A31"/>
    <mergeCell ref="AC4:AC6"/>
    <mergeCell ref="AD4:AD6"/>
    <mergeCell ref="AE4:AE6"/>
    <mergeCell ref="AF4:AF6"/>
    <mergeCell ref="AG4:AG6"/>
    <mergeCell ref="AH4:AH6"/>
    <mergeCell ref="W4:W6"/>
    <mergeCell ref="X4:X6"/>
    <mergeCell ref="Y4:Y6"/>
    <mergeCell ref="A32:A34"/>
    <mergeCell ref="A35:A36"/>
    <mergeCell ref="A37:A39"/>
    <mergeCell ref="A41:A42"/>
    <mergeCell ref="A43:A49"/>
    <mergeCell ref="Y74:Z74"/>
    <mergeCell ref="A52:A55"/>
    <mergeCell ref="A56:A59"/>
    <mergeCell ref="A60:A61"/>
    <mergeCell ref="A62:A63"/>
    <mergeCell ref="A65:A67"/>
    <mergeCell ref="B69:E69"/>
  </mergeCells>
  <pageMargins left="0.08" right="0.17" top="0.25" bottom="0.25" header="0.3" footer="0.3"/>
  <pageSetup paperSize="9" scale="56" fitToWidth="3" orientation="portrait" r:id="rId1"/>
  <colBreaks count="1" manualBreakCount="1">
    <brk id="11" max="6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R88"/>
  <sheetViews>
    <sheetView view="pageBreakPreview" zoomScaleNormal="100" zoomScaleSheetLayoutView="100" workbookViewId="0">
      <selection activeCell="H7" sqref="H7"/>
    </sheetView>
  </sheetViews>
  <sheetFormatPr defaultRowHeight="15"/>
  <cols>
    <col min="2" max="2" width="23" customWidth="1"/>
    <col min="3" max="3" width="13.7109375" customWidth="1"/>
    <col min="4" max="4" width="16.28515625" customWidth="1"/>
    <col min="5" max="5" width="15.28515625" bestFit="1" customWidth="1"/>
    <col min="6" max="6" width="15.42578125" bestFit="1" customWidth="1"/>
    <col min="7" max="7" width="12.140625" customWidth="1"/>
    <col min="8" max="8" width="13.28515625" customWidth="1"/>
  </cols>
  <sheetData>
    <row r="1" spans="1:18" ht="18">
      <c r="A1" s="518" t="s">
        <v>364</v>
      </c>
      <c r="B1" s="518"/>
      <c r="C1" s="518"/>
      <c r="D1" s="518"/>
      <c r="E1" s="518"/>
      <c r="F1" s="518"/>
      <c r="G1" s="518"/>
      <c r="H1" s="518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 thickBot="1">
      <c r="A2" s="561" t="s">
        <v>99</v>
      </c>
      <c r="B2" s="561"/>
      <c r="C2" s="561"/>
      <c r="D2" s="561"/>
      <c r="E2" s="561"/>
      <c r="F2" s="561"/>
      <c r="G2" s="561"/>
      <c r="H2" s="56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>
      <c r="A3" s="611" t="s">
        <v>249</v>
      </c>
      <c r="B3" s="613" t="s">
        <v>250</v>
      </c>
      <c r="C3" s="613" t="s">
        <v>41</v>
      </c>
      <c r="D3" s="616" t="s">
        <v>3</v>
      </c>
      <c r="E3" s="616"/>
      <c r="F3" s="616"/>
      <c r="G3" s="616"/>
      <c r="H3" s="617"/>
    </row>
    <row r="4" spans="1:18" ht="15" customHeight="1">
      <c r="A4" s="612"/>
      <c r="B4" s="614"/>
      <c r="C4" s="615"/>
      <c r="D4" s="452" t="s">
        <v>4</v>
      </c>
      <c r="E4" s="452" t="s">
        <v>5</v>
      </c>
      <c r="F4" s="452" t="s">
        <v>6</v>
      </c>
      <c r="G4" s="618" t="s">
        <v>7</v>
      </c>
      <c r="H4" s="619" t="s">
        <v>8</v>
      </c>
    </row>
    <row r="5" spans="1:18" ht="31.5">
      <c r="A5" s="612"/>
      <c r="B5" s="614"/>
      <c r="C5" s="615"/>
      <c r="D5" s="200" t="s">
        <v>365</v>
      </c>
      <c r="E5" s="200" t="s">
        <v>366</v>
      </c>
      <c r="F5" s="200" t="s">
        <v>367</v>
      </c>
      <c r="G5" s="618"/>
      <c r="H5" s="619"/>
    </row>
    <row r="6" spans="1:18" ht="16.5">
      <c r="A6" s="609">
        <v>1</v>
      </c>
      <c r="B6" s="201" t="s">
        <v>256</v>
      </c>
      <c r="C6" s="202"/>
      <c r="D6" s="203">
        <f>'Table 8b'!AM6</f>
        <v>0</v>
      </c>
      <c r="E6" s="203">
        <f>'Table 8b'!AN6</f>
        <v>0</v>
      </c>
      <c r="F6" s="203">
        <f>'Table 8b'!AO6</f>
        <v>0</v>
      </c>
      <c r="G6" s="203">
        <f>IFERROR(E6/D6*100-100,0)</f>
        <v>0</v>
      </c>
      <c r="H6" s="476">
        <f>IFERROR(F6/E6*100-100,0)</f>
        <v>0</v>
      </c>
    </row>
    <row r="7" spans="1:18" ht="15.75">
      <c r="A7" s="609"/>
      <c r="B7" s="204" t="s">
        <v>257</v>
      </c>
      <c r="C7" s="204" t="s">
        <v>258</v>
      </c>
      <c r="D7" s="203">
        <f>'Table 8b'!AM7</f>
        <v>13300.85</v>
      </c>
      <c r="E7" s="203">
        <f>'Table 8b'!AN7</f>
        <v>10947.5</v>
      </c>
      <c r="F7" s="203">
        <f>'Table 8b'!AO7</f>
        <v>2800.8860000000004</v>
      </c>
      <c r="G7" s="203">
        <f t="shared" ref="G7:H70" si="0">IFERROR(E7/D7*100-100,0)</f>
        <v>-17.693230131908862</v>
      </c>
      <c r="H7" s="476">
        <f t="shared" si="0"/>
        <v>-74.415291162365833</v>
      </c>
    </row>
    <row r="8" spans="1:18" ht="15.75">
      <c r="A8" s="609"/>
      <c r="B8" s="204" t="s">
        <v>259</v>
      </c>
      <c r="C8" s="204" t="s">
        <v>258</v>
      </c>
      <c r="D8" s="203">
        <f>'Table 8b'!AM8</f>
        <v>12302.5</v>
      </c>
      <c r="E8" s="203">
        <f>'Table 8b'!AN8</f>
        <v>11878</v>
      </c>
      <c r="F8" s="203">
        <f>'Table 8b'!AO8</f>
        <v>12780.699999999999</v>
      </c>
      <c r="G8" s="203">
        <f t="shared" si="0"/>
        <v>-3.4505181873603021</v>
      </c>
      <c r="H8" s="476">
        <f t="shared" si="0"/>
        <v>7.5997642700791346</v>
      </c>
    </row>
    <row r="9" spans="1:18" ht="15.75">
      <c r="A9" s="609"/>
      <c r="B9" s="204" t="s">
        <v>260</v>
      </c>
      <c r="C9" s="204" t="s">
        <v>258</v>
      </c>
      <c r="D9" s="203">
        <f>'Table 8b'!AM9</f>
        <v>48660.18</v>
      </c>
      <c r="E9" s="203">
        <f>'Table 8b'!AN9</f>
        <v>24380.39</v>
      </c>
      <c r="F9" s="203">
        <f>'Table 8b'!AO9</f>
        <v>45761.99</v>
      </c>
      <c r="G9" s="203">
        <f t="shared" si="0"/>
        <v>-49.896630057677548</v>
      </c>
      <c r="H9" s="476">
        <f t="shared" si="0"/>
        <v>87.699991673636077</v>
      </c>
    </row>
    <row r="10" spans="1:18" ht="16.5">
      <c r="A10" s="609">
        <v>2</v>
      </c>
      <c r="B10" s="201" t="s">
        <v>261</v>
      </c>
      <c r="C10" s="202"/>
      <c r="D10" s="203">
        <f>'Table 8b'!AM10</f>
        <v>0</v>
      </c>
      <c r="E10" s="203">
        <f>'Table 8b'!AN10</f>
        <v>0</v>
      </c>
      <c r="F10" s="203">
        <f>'Table 8b'!AO10</f>
        <v>0</v>
      </c>
      <c r="G10" s="203">
        <f t="shared" si="0"/>
        <v>0</v>
      </c>
      <c r="H10" s="476">
        <f t="shared" si="0"/>
        <v>0</v>
      </c>
    </row>
    <row r="11" spans="1:18" ht="16.5">
      <c r="A11" s="609"/>
      <c r="B11" s="205" t="s">
        <v>262</v>
      </c>
      <c r="C11" s="204" t="s">
        <v>44</v>
      </c>
      <c r="D11" s="203">
        <f>'Table 8b'!AM11</f>
        <v>17686.851499999997</v>
      </c>
      <c r="E11" s="203">
        <f>'Table 8b'!AN11</f>
        <v>17656.870499999997</v>
      </c>
      <c r="F11" s="203">
        <f>'Table 8b'!AO11</f>
        <v>18506.295000000002</v>
      </c>
      <c r="G11" s="203">
        <f t="shared" si="0"/>
        <v>-0.16951010189687565</v>
      </c>
      <c r="H11" s="476">
        <f t="shared" si="0"/>
        <v>4.8107307577523812</v>
      </c>
    </row>
    <row r="12" spans="1:18" ht="15.75">
      <c r="A12" s="609">
        <v>3</v>
      </c>
      <c r="B12" s="206" t="s">
        <v>263</v>
      </c>
      <c r="C12" s="207"/>
      <c r="D12" s="203">
        <f>'Table 8b'!AM12</f>
        <v>0</v>
      </c>
      <c r="E12" s="203">
        <f>'Table 8b'!AN12</f>
        <v>0</v>
      </c>
      <c r="F12" s="203">
        <f>'Table 8b'!AO12</f>
        <v>0</v>
      </c>
      <c r="G12" s="203">
        <f t="shared" si="0"/>
        <v>0</v>
      </c>
      <c r="H12" s="476">
        <f t="shared" si="0"/>
        <v>0</v>
      </c>
    </row>
    <row r="13" spans="1:18" ht="15.75">
      <c r="A13" s="609"/>
      <c r="B13" s="208" t="s">
        <v>264</v>
      </c>
      <c r="C13" s="209" t="s">
        <v>265</v>
      </c>
      <c r="D13" s="203">
        <f>'Table 8b'!AM13</f>
        <v>4130.9400000000005</v>
      </c>
      <c r="E13" s="203">
        <f>'Table 8b'!AN13</f>
        <v>5031.33</v>
      </c>
      <c r="F13" s="203">
        <f>'Table 8b'!AO13</f>
        <v>5544.41</v>
      </c>
      <c r="G13" s="203">
        <f t="shared" si="0"/>
        <v>21.79624976397622</v>
      </c>
      <c r="H13" s="476">
        <f t="shared" si="0"/>
        <v>10.197701204254145</v>
      </c>
    </row>
    <row r="14" spans="1:18" ht="15.75">
      <c r="A14" s="609"/>
      <c r="B14" s="208" t="s">
        <v>266</v>
      </c>
      <c r="C14" s="209" t="s">
        <v>265</v>
      </c>
      <c r="D14" s="203">
        <f>'Table 8b'!AM14</f>
        <v>23182.95</v>
      </c>
      <c r="E14" s="203">
        <f>'Table 8b'!AN14</f>
        <v>27348.880000000001</v>
      </c>
      <c r="F14" s="203">
        <f>'Table 8b'!AO14</f>
        <v>29139.68</v>
      </c>
      <c r="G14" s="203">
        <f t="shared" si="0"/>
        <v>17.969801082260901</v>
      </c>
      <c r="H14" s="476">
        <f t="shared" si="0"/>
        <v>6.5479829521355271</v>
      </c>
    </row>
    <row r="15" spans="1:18" ht="15.75">
      <c r="A15" s="609"/>
      <c r="B15" s="208" t="s">
        <v>267</v>
      </c>
      <c r="C15" s="209" t="s">
        <v>265</v>
      </c>
      <c r="D15" s="203">
        <f>'Table 8b'!AM15</f>
        <v>97626.075000000012</v>
      </c>
      <c r="E15" s="203">
        <f>'Table 8b'!AN15</f>
        <v>102162.7</v>
      </c>
      <c r="F15" s="203">
        <f>'Table 8b'!AO15</f>
        <v>97304.51999999999</v>
      </c>
      <c r="G15" s="203">
        <f t="shared" si="0"/>
        <v>4.6469398672434465</v>
      </c>
      <c r="H15" s="476">
        <f t="shared" si="0"/>
        <v>-4.7553363409541873</v>
      </c>
    </row>
    <row r="16" spans="1:18" ht="16.5">
      <c r="A16" s="609">
        <v>4</v>
      </c>
      <c r="B16" s="201" t="s">
        <v>268</v>
      </c>
      <c r="C16" s="202"/>
      <c r="D16" s="203">
        <f>'Table 8b'!AM16</f>
        <v>0</v>
      </c>
      <c r="E16" s="203">
        <f>'Table 8b'!AN16</f>
        <v>0</v>
      </c>
      <c r="F16" s="203">
        <f>'Table 8b'!AO16</f>
        <v>0</v>
      </c>
      <c r="G16" s="203">
        <f t="shared" si="0"/>
        <v>0</v>
      </c>
      <c r="H16" s="476">
        <f t="shared" si="0"/>
        <v>0</v>
      </c>
    </row>
    <row r="17" spans="1:8" ht="16.5">
      <c r="A17" s="609"/>
      <c r="B17" s="205" t="s">
        <v>269</v>
      </c>
      <c r="C17" s="204" t="s">
        <v>46</v>
      </c>
      <c r="D17" s="203">
        <f>'Table 8b'!AM17</f>
        <v>6483.95</v>
      </c>
      <c r="E17" s="203">
        <f>'Table 8b'!AN17</f>
        <v>7248.7649999999994</v>
      </c>
      <c r="F17" s="203">
        <f>'Table 8b'!AO17</f>
        <v>7250.4400000000005</v>
      </c>
      <c r="G17" s="203">
        <f t="shared" si="0"/>
        <v>11.795510452733282</v>
      </c>
      <c r="H17" s="476">
        <f t="shared" si="0"/>
        <v>2.3107384499311934E-2</v>
      </c>
    </row>
    <row r="18" spans="1:8" ht="16.5">
      <c r="A18" s="609"/>
      <c r="B18" s="205" t="s">
        <v>270</v>
      </c>
      <c r="C18" s="204" t="s">
        <v>46</v>
      </c>
      <c r="D18" s="203">
        <f>'Table 8b'!AM18</f>
        <v>0</v>
      </c>
      <c r="E18" s="203">
        <f>'Table 8b'!AN18</f>
        <v>0</v>
      </c>
      <c r="F18" s="203">
        <f>'Table 8b'!AO18</f>
        <v>0</v>
      </c>
      <c r="G18" s="203">
        <f t="shared" si="0"/>
        <v>0</v>
      </c>
      <c r="H18" s="476">
        <f t="shared" si="0"/>
        <v>0</v>
      </c>
    </row>
    <row r="19" spans="1:8" ht="16.5">
      <c r="A19" s="609"/>
      <c r="B19" s="205" t="s">
        <v>271</v>
      </c>
      <c r="C19" s="204" t="s">
        <v>46</v>
      </c>
      <c r="D19" s="203">
        <f>'Table 8b'!AM19</f>
        <v>32770.100000000006</v>
      </c>
      <c r="E19" s="203">
        <f>'Table 8b'!AN19</f>
        <v>33854.550000000003</v>
      </c>
      <c r="F19" s="203">
        <f>'Table 8b'!AO19</f>
        <v>35983.75</v>
      </c>
      <c r="G19" s="203">
        <f t="shared" si="0"/>
        <v>3.3092666790763445</v>
      </c>
      <c r="H19" s="476">
        <f t="shared" si="0"/>
        <v>6.2892580170168912</v>
      </c>
    </row>
    <row r="20" spans="1:8" ht="16.5">
      <c r="A20" s="609"/>
      <c r="B20" s="205" t="s">
        <v>272</v>
      </c>
      <c r="C20" s="204" t="s">
        <v>46</v>
      </c>
      <c r="D20" s="203">
        <f>'Table 8b'!AM20</f>
        <v>3457.69</v>
      </c>
      <c r="E20" s="203">
        <f>'Table 8b'!AN20</f>
        <v>2265</v>
      </c>
      <c r="F20" s="203">
        <f>'Table 8b'!AO20</f>
        <v>2005.65</v>
      </c>
      <c r="G20" s="203">
        <f t="shared" si="0"/>
        <v>-34.493838371860988</v>
      </c>
      <c r="H20" s="476">
        <f t="shared" si="0"/>
        <v>-11.450331125827802</v>
      </c>
    </row>
    <row r="21" spans="1:8" ht="16.5">
      <c r="A21" s="609"/>
      <c r="B21" s="205" t="s">
        <v>273</v>
      </c>
      <c r="C21" s="204" t="s">
        <v>46</v>
      </c>
      <c r="D21" s="203">
        <f>'Table 8b'!AM21</f>
        <v>43620.099000000002</v>
      </c>
      <c r="E21" s="203">
        <f>'Table 8b'!AN21</f>
        <v>41052.584999999999</v>
      </c>
      <c r="F21" s="203">
        <f>'Table 8b'!AO21</f>
        <v>46255.653999999995</v>
      </c>
      <c r="G21" s="203">
        <f t="shared" si="0"/>
        <v>-5.8860801760216077</v>
      </c>
      <c r="H21" s="476">
        <f t="shared" si="0"/>
        <v>12.674156816190731</v>
      </c>
    </row>
    <row r="22" spans="1:8" ht="16.5">
      <c r="A22" s="609"/>
      <c r="B22" s="205" t="s">
        <v>274</v>
      </c>
      <c r="C22" s="204" t="s">
        <v>46</v>
      </c>
      <c r="D22" s="203">
        <f>'Table 8b'!AM22</f>
        <v>3059.2</v>
      </c>
      <c r="E22" s="203">
        <f>'Table 8b'!AN22</f>
        <v>3013.5</v>
      </c>
      <c r="F22" s="203">
        <f>'Table 8b'!AO22</f>
        <v>3222</v>
      </c>
      <c r="G22" s="203">
        <f t="shared" si="0"/>
        <v>-1.4938546025104529</v>
      </c>
      <c r="H22" s="476">
        <f t="shared" si="0"/>
        <v>6.9188651070184193</v>
      </c>
    </row>
    <row r="23" spans="1:8" ht="16.5">
      <c r="A23" s="609">
        <v>5</v>
      </c>
      <c r="B23" s="201" t="s">
        <v>275</v>
      </c>
      <c r="C23" s="207"/>
      <c r="D23" s="203">
        <f>'Table 8b'!AM24</f>
        <v>0</v>
      </c>
      <c r="E23" s="203">
        <f>'Table 8b'!AN24</f>
        <v>0</v>
      </c>
      <c r="F23" s="203">
        <f>'Table 8b'!AO24</f>
        <v>0</v>
      </c>
      <c r="G23" s="203">
        <f t="shared" si="0"/>
        <v>0</v>
      </c>
      <c r="H23" s="476">
        <f t="shared" si="0"/>
        <v>0</v>
      </c>
    </row>
    <row r="24" spans="1:8" ht="16.5">
      <c r="A24" s="609"/>
      <c r="B24" s="205" t="s">
        <v>276</v>
      </c>
      <c r="C24" s="209" t="s">
        <v>44</v>
      </c>
      <c r="D24" s="203">
        <f>'Table 8b'!AM25</f>
        <v>15818.615000000002</v>
      </c>
      <c r="E24" s="203">
        <f>'Table 8b'!AN25</f>
        <v>15924.702999999998</v>
      </c>
      <c r="F24" s="203">
        <f>'Table 8b'!AO25</f>
        <v>16493.239999999998</v>
      </c>
      <c r="G24" s="203">
        <f t="shared" si="0"/>
        <v>0.67065289849961118</v>
      </c>
      <c r="H24" s="476">
        <f t="shared" si="0"/>
        <v>3.5701576349649997</v>
      </c>
    </row>
    <row r="25" spans="1:8" ht="16.5">
      <c r="A25" s="609"/>
      <c r="B25" s="205" t="s">
        <v>277</v>
      </c>
      <c r="C25" s="209" t="s">
        <v>44</v>
      </c>
      <c r="D25" s="203">
        <f>'Table 8b'!AM26</f>
        <v>245381.19519999999</v>
      </c>
      <c r="E25" s="203">
        <f>'Table 8b'!AN26</f>
        <v>107408.88479999999</v>
      </c>
      <c r="F25" s="203">
        <f>'Table 8b'!AO26</f>
        <v>143352.91</v>
      </c>
      <c r="G25" s="203">
        <f t="shared" si="0"/>
        <v>-56.227744056566571</v>
      </c>
      <c r="H25" s="476">
        <f t="shared" si="0"/>
        <v>33.464666602701783</v>
      </c>
    </row>
    <row r="26" spans="1:8" ht="16.5">
      <c r="A26" s="609"/>
      <c r="B26" s="205" t="s">
        <v>278</v>
      </c>
      <c r="C26" s="209" t="s">
        <v>44</v>
      </c>
      <c r="D26" s="203">
        <f>'Table 8b'!AM27</f>
        <v>42322.2</v>
      </c>
      <c r="E26" s="203">
        <f>'Table 8b'!AN27</f>
        <v>42540.75</v>
      </c>
      <c r="F26" s="203">
        <f>'Table 8b'!AO27</f>
        <v>71523.91399999999</v>
      </c>
      <c r="G26" s="203">
        <f t="shared" si="0"/>
        <v>0.51639565050966496</v>
      </c>
      <c r="H26" s="476">
        <f t="shared" si="0"/>
        <v>68.130355012546772</v>
      </c>
    </row>
    <row r="27" spans="1:8" ht="16.5">
      <c r="A27" s="609">
        <v>6</v>
      </c>
      <c r="B27" s="201" t="s">
        <v>279</v>
      </c>
      <c r="C27" s="204"/>
      <c r="D27" s="203">
        <f>'Table 8b'!AM28</f>
        <v>0</v>
      </c>
      <c r="E27" s="203">
        <f>'Table 8b'!AN28</f>
        <v>0</v>
      </c>
      <c r="F27" s="203">
        <f>'Table 8b'!AO28</f>
        <v>0</v>
      </c>
      <c r="G27" s="203">
        <f t="shared" si="0"/>
        <v>0</v>
      </c>
      <c r="H27" s="476">
        <f t="shared" si="0"/>
        <v>0</v>
      </c>
    </row>
    <row r="28" spans="1:8" ht="16.5">
      <c r="A28" s="609"/>
      <c r="B28" s="205" t="s">
        <v>280</v>
      </c>
      <c r="C28" s="209" t="s">
        <v>281</v>
      </c>
      <c r="D28" s="203">
        <f>'Table 8b'!AM29</f>
        <v>556119.32999999996</v>
      </c>
      <c r="E28" s="203">
        <f>'Table 8b'!AN29</f>
        <v>458767.17000000004</v>
      </c>
      <c r="F28" s="203">
        <f>'Table 8b'!AO29</f>
        <v>543284.67999999993</v>
      </c>
      <c r="G28" s="203">
        <f t="shared" si="0"/>
        <v>-17.50562419759801</v>
      </c>
      <c r="H28" s="476">
        <f t="shared" si="0"/>
        <v>18.422745899624829</v>
      </c>
    </row>
    <row r="29" spans="1:8" ht="16.5">
      <c r="A29" s="609">
        <v>7</v>
      </c>
      <c r="B29" s="201" t="s">
        <v>282</v>
      </c>
      <c r="C29" s="209"/>
      <c r="D29" s="203">
        <f>'Table 8b'!AM30</f>
        <v>0</v>
      </c>
      <c r="E29" s="203">
        <f>'Table 8b'!AN30</f>
        <v>0</v>
      </c>
      <c r="F29" s="203">
        <f>'Table 8b'!AO30</f>
        <v>0</v>
      </c>
      <c r="G29" s="203">
        <f t="shared" si="0"/>
        <v>0</v>
      </c>
      <c r="H29" s="476">
        <f t="shared" si="0"/>
        <v>0</v>
      </c>
    </row>
    <row r="30" spans="1:8" ht="16.5">
      <c r="A30" s="609"/>
      <c r="B30" s="205" t="s">
        <v>283</v>
      </c>
      <c r="C30" s="209" t="s">
        <v>46</v>
      </c>
      <c r="D30" s="203">
        <f>'Table 8b'!AM31</f>
        <v>14283</v>
      </c>
      <c r="E30" s="203">
        <f>'Table 8b'!AN31</f>
        <v>15162</v>
      </c>
      <c r="F30" s="203">
        <f>'Table 8b'!AO31</f>
        <v>16415</v>
      </c>
      <c r="G30" s="203">
        <f t="shared" si="0"/>
        <v>6.1541692921655056</v>
      </c>
      <c r="H30" s="476">
        <f t="shared" si="0"/>
        <v>8.2640812557710035</v>
      </c>
    </row>
    <row r="31" spans="1:8" ht="16.5">
      <c r="A31" s="609"/>
      <c r="B31" s="205" t="s">
        <v>284</v>
      </c>
      <c r="C31" s="204" t="s">
        <v>285</v>
      </c>
      <c r="D31" s="203">
        <f>'Table 8b'!AM32</f>
        <v>8367.56</v>
      </c>
      <c r="E31" s="203">
        <f>'Table 8b'!AN32</f>
        <v>8331.1229999999996</v>
      </c>
      <c r="F31" s="203">
        <f>'Table 8b'!AO32</f>
        <v>9940.73</v>
      </c>
      <c r="G31" s="203">
        <f t="shared" si="0"/>
        <v>-0.43545549718196241</v>
      </c>
      <c r="H31" s="476">
        <f t="shared" si="0"/>
        <v>19.320408545162522</v>
      </c>
    </row>
    <row r="32" spans="1:8" ht="16.5">
      <c r="A32" s="609"/>
      <c r="B32" s="205" t="s">
        <v>286</v>
      </c>
      <c r="C32" s="204" t="s">
        <v>285</v>
      </c>
      <c r="D32" s="203">
        <f>'Table 8b'!AM33</f>
        <v>0</v>
      </c>
      <c r="E32" s="203">
        <f>'Table 8b'!AN33</f>
        <v>0</v>
      </c>
      <c r="F32" s="203">
        <f>'Table 8b'!AO33</f>
        <v>0</v>
      </c>
      <c r="G32" s="203">
        <f t="shared" si="0"/>
        <v>0</v>
      </c>
      <c r="H32" s="476">
        <f t="shared" si="0"/>
        <v>0</v>
      </c>
    </row>
    <row r="33" spans="1:8" ht="16.5">
      <c r="A33" s="609"/>
      <c r="B33" s="205" t="s">
        <v>287</v>
      </c>
      <c r="C33" s="204"/>
      <c r="D33" s="203">
        <f>'Table 8b'!AM34</f>
        <v>0</v>
      </c>
      <c r="E33" s="203">
        <f>'Table 8b'!AN34</f>
        <v>0</v>
      </c>
      <c r="F33" s="203">
        <f>'Table 8b'!AO34</f>
        <v>0</v>
      </c>
      <c r="G33" s="203">
        <f t="shared" si="0"/>
        <v>0</v>
      </c>
      <c r="H33" s="476">
        <f t="shared" si="0"/>
        <v>0</v>
      </c>
    </row>
    <row r="34" spans="1:8" ht="16.5">
      <c r="A34" s="609"/>
      <c r="B34" s="205" t="s">
        <v>288</v>
      </c>
      <c r="C34" s="209" t="s">
        <v>289</v>
      </c>
      <c r="D34" s="203">
        <f>'Table 8b'!AM35</f>
        <v>0</v>
      </c>
      <c r="E34" s="203">
        <f>'Table 8b'!AN35</f>
        <v>0</v>
      </c>
      <c r="F34" s="203">
        <f>'Table 8b'!AO35</f>
        <v>0</v>
      </c>
      <c r="G34" s="203">
        <f t="shared" si="0"/>
        <v>0</v>
      </c>
      <c r="H34" s="476">
        <f t="shared" si="0"/>
        <v>0</v>
      </c>
    </row>
    <row r="35" spans="1:8" ht="16.5">
      <c r="A35" s="609"/>
      <c r="B35" s="205" t="s">
        <v>290</v>
      </c>
      <c r="C35" s="209"/>
      <c r="D35" s="203">
        <f>'Table 8b'!AM36</f>
        <v>15134</v>
      </c>
      <c r="E35" s="203">
        <f>'Table 8b'!AN36</f>
        <v>16103.25</v>
      </c>
      <c r="F35" s="203">
        <f>'Table 8b'!AO36</f>
        <v>16468.5</v>
      </c>
      <c r="G35" s="203">
        <f t="shared" si="0"/>
        <v>6.4044535483018308</v>
      </c>
      <c r="H35" s="476">
        <f t="shared" si="0"/>
        <v>2.2681756788226011</v>
      </c>
    </row>
    <row r="36" spans="1:8" ht="16.5">
      <c r="A36" s="609"/>
      <c r="B36" s="205" t="s">
        <v>98</v>
      </c>
      <c r="C36" s="209"/>
      <c r="D36" s="203">
        <f>'Table 8b'!AM37</f>
        <v>25</v>
      </c>
      <c r="E36" s="203">
        <f>'Table 8b'!AN37</f>
        <v>15</v>
      </c>
      <c r="F36" s="203">
        <f>'Table 8b'!AO37</f>
        <v>19</v>
      </c>
      <c r="G36" s="203">
        <f t="shared" si="0"/>
        <v>-40</v>
      </c>
      <c r="H36" s="476">
        <f t="shared" si="0"/>
        <v>26.666666666666657</v>
      </c>
    </row>
    <row r="37" spans="1:8" ht="16.5">
      <c r="A37" s="609">
        <v>8</v>
      </c>
      <c r="B37" s="201" t="s">
        <v>368</v>
      </c>
      <c r="C37" s="204"/>
      <c r="D37" s="203">
        <f>'Table 8b'!AM38</f>
        <v>0</v>
      </c>
      <c r="E37" s="203">
        <f>'Table 8b'!AN38</f>
        <v>0</v>
      </c>
      <c r="F37" s="203">
        <f>'Table 8b'!AO38</f>
        <v>0</v>
      </c>
      <c r="G37" s="203">
        <f t="shared" si="0"/>
        <v>0</v>
      </c>
      <c r="H37" s="476">
        <f t="shared" si="0"/>
        <v>0</v>
      </c>
    </row>
    <row r="38" spans="1:8" ht="16.5">
      <c r="A38" s="609"/>
      <c r="B38" s="205" t="s">
        <v>293</v>
      </c>
      <c r="C38" s="209" t="s">
        <v>294</v>
      </c>
      <c r="D38" s="203">
        <f>'Table 8b'!AM39</f>
        <v>0</v>
      </c>
      <c r="E38" s="203">
        <f>'Table 8b'!AN39</f>
        <v>0</v>
      </c>
      <c r="F38" s="203">
        <f>'Table 8b'!AO39</f>
        <v>0</v>
      </c>
      <c r="G38" s="203">
        <f t="shared" si="0"/>
        <v>0</v>
      </c>
      <c r="H38" s="476">
        <f t="shared" si="0"/>
        <v>0</v>
      </c>
    </row>
    <row r="39" spans="1:8" ht="16.5">
      <c r="A39" s="609"/>
      <c r="B39" s="205" t="s">
        <v>295</v>
      </c>
      <c r="C39" s="209" t="s">
        <v>294</v>
      </c>
      <c r="D39" s="203">
        <f>'Table 8b'!AM40</f>
        <v>0</v>
      </c>
      <c r="E39" s="203">
        <f>'Table 8b'!AN40</f>
        <v>0</v>
      </c>
      <c r="F39" s="203">
        <f>'Table 8b'!AO40</f>
        <v>0</v>
      </c>
      <c r="G39" s="203">
        <f t="shared" si="0"/>
        <v>0</v>
      </c>
      <c r="H39" s="476">
        <f t="shared" si="0"/>
        <v>0</v>
      </c>
    </row>
    <row r="40" spans="1:8" ht="16.5">
      <c r="A40" s="609"/>
      <c r="B40" s="205" t="s">
        <v>296</v>
      </c>
      <c r="C40" s="209" t="s">
        <v>46</v>
      </c>
      <c r="D40" s="203">
        <f>'Table 8b'!AM41</f>
        <v>20486.75</v>
      </c>
      <c r="E40" s="203">
        <f>'Table 8b'!AN41</f>
        <v>22084</v>
      </c>
      <c r="F40" s="203">
        <f>'Table 8b'!AO41</f>
        <v>19884.830000000002</v>
      </c>
      <c r="G40" s="203">
        <f t="shared" si="0"/>
        <v>7.7965026175454994</v>
      </c>
      <c r="H40" s="476">
        <f t="shared" si="0"/>
        <v>-9.9582050353196792</v>
      </c>
    </row>
    <row r="41" spans="1:8" ht="16.5">
      <c r="A41" s="609">
        <v>9</v>
      </c>
      <c r="B41" s="201" t="s">
        <v>298</v>
      </c>
      <c r="C41" s="204"/>
      <c r="D41" s="203">
        <f>'Table 8b'!AM42</f>
        <v>0</v>
      </c>
      <c r="E41" s="203">
        <f>'Table 8b'!AN42</f>
        <v>0</v>
      </c>
      <c r="F41" s="203">
        <f>'Table 8b'!AO42</f>
        <v>0</v>
      </c>
      <c r="G41" s="203">
        <f t="shared" si="0"/>
        <v>0</v>
      </c>
      <c r="H41" s="476">
        <f t="shared" si="0"/>
        <v>0</v>
      </c>
    </row>
    <row r="42" spans="1:8" ht="16.5">
      <c r="A42" s="609"/>
      <c r="B42" s="205" t="s">
        <v>300</v>
      </c>
      <c r="C42" s="204" t="s">
        <v>301</v>
      </c>
      <c r="D42" s="203">
        <f>'Table 8b'!AM43</f>
        <v>1010</v>
      </c>
      <c r="E42" s="203">
        <f>'Table 8b'!AN43</f>
        <v>610</v>
      </c>
      <c r="F42" s="203">
        <f>'Table 8b'!AO43</f>
        <v>1483</v>
      </c>
      <c r="G42" s="203">
        <f t="shared" si="0"/>
        <v>-39.603960396039604</v>
      </c>
      <c r="H42" s="476">
        <f t="shared" si="0"/>
        <v>143.11475409836066</v>
      </c>
    </row>
    <row r="43" spans="1:8" ht="16.5">
      <c r="A43" s="609"/>
      <c r="B43" s="205" t="s">
        <v>299</v>
      </c>
      <c r="C43" s="204" t="s">
        <v>301</v>
      </c>
      <c r="D43" s="203">
        <f>'Table 8b'!AM44</f>
        <v>1240</v>
      </c>
      <c r="E43" s="203">
        <f>'Table 8b'!AN44</f>
        <v>496</v>
      </c>
      <c r="F43" s="203">
        <f>'Table 8b'!AO44</f>
        <v>820</v>
      </c>
      <c r="G43" s="203">
        <f t="shared" si="0"/>
        <v>-60</v>
      </c>
      <c r="H43" s="476">
        <f t="shared" si="0"/>
        <v>65.32258064516131</v>
      </c>
    </row>
    <row r="44" spans="1:8" ht="16.5">
      <c r="A44" s="609">
        <v>10</v>
      </c>
      <c r="B44" s="201" t="s">
        <v>302</v>
      </c>
      <c r="C44" s="204"/>
      <c r="D44" s="203">
        <f>'Table 8b'!AM45</f>
        <v>0</v>
      </c>
      <c r="E44" s="203">
        <f>'Table 8b'!AN45</f>
        <v>0</v>
      </c>
      <c r="F44" s="203">
        <f>'Table 8b'!AO45</f>
        <v>0</v>
      </c>
      <c r="G44" s="203">
        <f t="shared" si="0"/>
        <v>0</v>
      </c>
      <c r="H44" s="476">
        <f t="shared" si="0"/>
        <v>0</v>
      </c>
    </row>
    <row r="45" spans="1:8" ht="16.5">
      <c r="A45" s="609"/>
      <c r="B45" s="205" t="s">
        <v>303</v>
      </c>
      <c r="C45" s="204" t="s">
        <v>358</v>
      </c>
      <c r="D45" s="203">
        <f>'Table 8b'!AM46</f>
        <v>9</v>
      </c>
      <c r="E45" s="203">
        <f>'Table 8b'!AN46</f>
        <v>6</v>
      </c>
      <c r="F45" s="203">
        <f>'Table 8b'!AO46</f>
        <v>5</v>
      </c>
      <c r="G45" s="203">
        <f t="shared" si="0"/>
        <v>-33.333333333333343</v>
      </c>
      <c r="H45" s="476">
        <f t="shared" si="0"/>
        <v>-16.666666666666657</v>
      </c>
    </row>
    <row r="46" spans="1:8" ht="16.5">
      <c r="A46" s="609"/>
      <c r="B46" s="205" t="s">
        <v>369</v>
      </c>
      <c r="C46" s="204" t="s">
        <v>52</v>
      </c>
      <c r="D46" s="203">
        <f>'Table 8b'!AM47</f>
        <v>0</v>
      </c>
      <c r="E46" s="203">
        <f>'Table 8b'!AN47</f>
        <v>0</v>
      </c>
      <c r="F46" s="203">
        <f>'Table 8b'!AO47</f>
        <v>0</v>
      </c>
      <c r="G46" s="203">
        <f t="shared" si="0"/>
        <v>0</v>
      </c>
      <c r="H46" s="476">
        <f t="shared" si="0"/>
        <v>0</v>
      </c>
    </row>
    <row r="47" spans="1:8" ht="16.5">
      <c r="A47" s="609"/>
      <c r="B47" s="205" t="s">
        <v>304</v>
      </c>
      <c r="C47" s="204" t="s">
        <v>52</v>
      </c>
      <c r="D47" s="203">
        <f>'Table 8b'!AM48</f>
        <v>15287</v>
      </c>
      <c r="E47" s="203">
        <f>'Table 8b'!AN48</f>
        <v>10487</v>
      </c>
      <c r="F47" s="203">
        <f>'Table 8b'!AO48</f>
        <v>24512.5</v>
      </c>
      <c r="G47" s="203">
        <f t="shared" si="0"/>
        <v>-31.399228102309152</v>
      </c>
      <c r="H47" s="476">
        <f t="shared" si="0"/>
        <v>133.74177553161056</v>
      </c>
    </row>
    <row r="48" spans="1:8" ht="16.5">
      <c r="A48" s="609">
        <v>11</v>
      </c>
      <c r="B48" s="201" t="s">
        <v>306</v>
      </c>
      <c r="C48" s="204"/>
      <c r="D48" s="203">
        <f>'Table 8b'!AM49</f>
        <v>0</v>
      </c>
      <c r="E48" s="203">
        <f>'Table 8b'!AN49</f>
        <v>0</v>
      </c>
      <c r="F48" s="203">
        <f>'Table 8b'!AO49</f>
        <v>0</v>
      </c>
      <c r="G48" s="203">
        <f t="shared" si="0"/>
        <v>0</v>
      </c>
      <c r="H48" s="476">
        <f t="shared" si="0"/>
        <v>0</v>
      </c>
    </row>
    <row r="49" spans="1:8" ht="16.5">
      <c r="A49" s="609"/>
      <c r="B49" s="205" t="s">
        <v>370</v>
      </c>
      <c r="C49" s="209" t="s">
        <v>46</v>
      </c>
      <c r="D49" s="203">
        <f>'Table 8b'!AM50</f>
        <v>8505</v>
      </c>
      <c r="E49" s="203">
        <f>'Table 8b'!AN50</f>
        <v>6815.35</v>
      </c>
      <c r="F49" s="203">
        <f>'Table 8b'!AO50</f>
        <v>6263</v>
      </c>
      <c r="G49" s="203">
        <f t="shared" si="0"/>
        <v>-19.866549088771308</v>
      </c>
      <c r="H49" s="476">
        <f t="shared" si="0"/>
        <v>-8.1044994020850112</v>
      </c>
    </row>
    <row r="50" spans="1:8" ht="16.5">
      <c r="A50" s="609">
        <v>12</v>
      </c>
      <c r="B50" s="201" t="s">
        <v>308</v>
      </c>
      <c r="C50" s="204"/>
      <c r="D50" s="203">
        <f>'Table 8b'!AM51</f>
        <v>0</v>
      </c>
      <c r="E50" s="203">
        <f>'Table 8b'!AN51</f>
        <v>0</v>
      </c>
      <c r="F50" s="203">
        <f>'Table 8b'!AO51</f>
        <v>0</v>
      </c>
      <c r="G50" s="203">
        <f t="shared" si="0"/>
        <v>0</v>
      </c>
      <c r="H50" s="476">
        <f t="shared" si="0"/>
        <v>0</v>
      </c>
    </row>
    <row r="51" spans="1:8" ht="16.5">
      <c r="A51" s="609"/>
      <c r="B51" s="205" t="s">
        <v>309</v>
      </c>
      <c r="C51" s="209" t="s">
        <v>46</v>
      </c>
      <c r="D51" s="203">
        <f>'Table 8b'!AM52</f>
        <v>1449.2</v>
      </c>
      <c r="E51" s="203">
        <f>'Table 8b'!AN52</f>
        <v>1941.27</v>
      </c>
      <c r="F51" s="203">
        <f>'Table 8b'!AO52</f>
        <v>2090.0100000000002</v>
      </c>
      <c r="G51" s="203">
        <f t="shared" si="0"/>
        <v>33.954595638973217</v>
      </c>
      <c r="H51" s="476">
        <f t="shared" si="0"/>
        <v>7.6619944675393015</v>
      </c>
    </row>
    <row r="52" spans="1:8" ht="16.5">
      <c r="A52" s="609"/>
      <c r="B52" s="205" t="s">
        <v>310</v>
      </c>
      <c r="C52" s="209" t="s">
        <v>44</v>
      </c>
      <c r="D52" s="203">
        <f>'Table 8b'!AM53</f>
        <v>0</v>
      </c>
      <c r="E52" s="203">
        <f>'Table 8b'!AN53</f>
        <v>0</v>
      </c>
      <c r="F52" s="203">
        <f>'Table 8b'!AO53</f>
        <v>0</v>
      </c>
      <c r="G52" s="203">
        <f t="shared" si="0"/>
        <v>0</v>
      </c>
      <c r="H52" s="476">
        <f t="shared" si="0"/>
        <v>0</v>
      </c>
    </row>
    <row r="53" spans="1:8" ht="16.5">
      <c r="A53" s="609">
        <v>13</v>
      </c>
      <c r="B53" s="201" t="s">
        <v>311</v>
      </c>
      <c r="C53" s="204"/>
      <c r="D53" s="203">
        <f>'Table 8b'!AM54</f>
        <v>0</v>
      </c>
      <c r="E53" s="203">
        <f>'Table 8b'!AN54</f>
        <v>0</v>
      </c>
      <c r="F53" s="203">
        <f>'Table 8b'!AO54</f>
        <v>0</v>
      </c>
      <c r="G53" s="203">
        <f t="shared" si="0"/>
        <v>0</v>
      </c>
      <c r="H53" s="476">
        <f t="shared" si="0"/>
        <v>0</v>
      </c>
    </row>
    <row r="54" spans="1:8" ht="16.5">
      <c r="A54" s="609"/>
      <c r="B54" s="205" t="s">
        <v>361</v>
      </c>
      <c r="C54" s="204" t="s">
        <v>46</v>
      </c>
      <c r="D54" s="203">
        <f>'Table 8b'!AM55</f>
        <v>13013</v>
      </c>
      <c r="E54" s="203">
        <f>'Table 8b'!AN55</f>
        <v>10996</v>
      </c>
      <c r="F54" s="203">
        <f>'Table 8b'!AO55</f>
        <v>10086</v>
      </c>
      <c r="G54" s="203">
        <f t="shared" si="0"/>
        <v>-15.49988473065396</v>
      </c>
      <c r="H54" s="476">
        <f t="shared" si="0"/>
        <v>-8.2757366315023546</v>
      </c>
    </row>
    <row r="55" spans="1:8" ht="15.75">
      <c r="A55" s="609"/>
      <c r="B55" s="190" t="s">
        <v>313</v>
      </c>
      <c r="C55" s="204" t="s">
        <v>297</v>
      </c>
      <c r="D55" s="203">
        <f>'Table 8b'!AM56</f>
        <v>433872.02500000002</v>
      </c>
      <c r="E55" s="203">
        <f>'Table 8b'!AN56</f>
        <v>446062.16800000001</v>
      </c>
      <c r="F55" s="203">
        <f>'Table 8b'!AO56</f>
        <v>385637.78399999999</v>
      </c>
      <c r="G55" s="203">
        <f t="shared" si="0"/>
        <v>2.8096171906911991</v>
      </c>
      <c r="H55" s="476">
        <f t="shared" si="0"/>
        <v>-13.546179957588336</v>
      </c>
    </row>
    <row r="56" spans="1:8" ht="15.75">
      <c r="A56" s="609"/>
      <c r="B56" s="190" t="s">
        <v>314</v>
      </c>
      <c r="C56" s="204" t="s">
        <v>297</v>
      </c>
      <c r="D56" s="203">
        <f>'Table 8b'!AM57</f>
        <v>74072.28</v>
      </c>
      <c r="E56" s="203">
        <f>'Table 8b'!AN57</f>
        <v>75567.407999999996</v>
      </c>
      <c r="F56" s="203">
        <f>'Table 8b'!AO57</f>
        <v>57317.41</v>
      </c>
      <c r="G56" s="203">
        <f t="shared" si="0"/>
        <v>2.0184716873842774</v>
      </c>
      <c r="H56" s="476">
        <f t="shared" si="0"/>
        <v>-24.150620595587966</v>
      </c>
    </row>
    <row r="57" spans="1:8" ht="15.75">
      <c r="A57" s="609"/>
      <c r="B57" s="190" t="s">
        <v>315</v>
      </c>
      <c r="C57" s="204" t="s">
        <v>316</v>
      </c>
      <c r="D57" s="203">
        <f>'Table 8b'!AM58</f>
        <v>3318.1559999999999</v>
      </c>
      <c r="E57" s="203">
        <f>'Table 8b'!AN58</f>
        <v>3151.6950000000002</v>
      </c>
      <c r="F57" s="203">
        <f>'Table 8b'!AO58</f>
        <v>3470.2240000000002</v>
      </c>
      <c r="G57" s="203">
        <f t="shared" si="0"/>
        <v>-5.0166719105430815</v>
      </c>
      <c r="H57" s="476">
        <f t="shared" si="0"/>
        <v>10.106593436230355</v>
      </c>
    </row>
    <row r="58" spans="1:8" ht="15.75">
      <c r="A58" s="609"/>
      <c r="B58" s="190" t="s">
        <v>317</v>
      </c>
      <c r="C58" s="204" t="s">
        <v>318</v>
      </c>
      <c r="D58" s="203">
        <f>'Table 8b'!AM59</f>
        <v>2691.9720000000002</v>
      </c>
      <c r="E58" s="203">
        <f>'Table 8b'!AN59</f>
        <v>2065.4409999999998</v>
      </c>
      <c r="F58" s="203">
        <f>'Table 8b'!AO59</f>
        <v>1464.7439999999999</v>
      </c>
      <c r="G58" s="203">
        <f t="shared" si="0"/>
        <v>-23.274053370540273</v>
      </c>
      <c r="H58" s="476">
        <f t="shared" si="0"/>
        <v>-29.083232103942933</v>
      </c>
    </row>
    <row r="59" spans="1:8" ht="15.75">
      <c r="A59" s="609"/>
      <c r="B59" s="190" t="s">
        <v>319</v>
      </c>
      <c r="C59" s="204" t="s">
        <v>318</v>
      </c>
      <c r="D59" s="203">
        <f>'Table 8b'!AM60</f>
        <v>12289.987999999999</v>
      </c>
      <c r="E59" s="203">
        <f>'Table 8b'!AN60</f>
        <v>15480.302999999998</v>
      </c>
      <c r="F59" s="203">
        <f>'Table 8b'!AO60</f>
        <v>8000.5909999999994</v>
      </c>
      <c r="G59" s="203">
        <f t="shared" si="0"/>
        <v>25.958650244410308</v>
      </c>
      <c r="H59" s="476">
        <f t="shared" si="0"/>
        <v>-48.317607219962035</v>
      </c>
    </row>
    <row r="60" spans="1:8" ht="16.5">
      <c r="A60" s="609"/>
      <c r="B60" s="205" t="s">
        <v>320</v>
      </c>
      <c r="C60" s="204" t="s">
        <v>265</v>
      </c>
      <c r="D60" s="203">
        <f>'Table 8b'!AM61</f>
        <v>10559.89</v>
      </c>
      <c r="E60" s="203">
        <f>'Table 8b'!AN61</f>
        <v>10384.09</v>
      </c>
      <c r="F60" s="203">
        <f>'Table 8b'!AO61</f>
        <v>6454</v>
      </c>
      <c r="G60" s="203">
        <f t="shared" si="0"/>
        <v>-1.6647900688359414</v>
      </c>
      <c r="H60" s="476">
        <f t="shared" si="0"/>
        <v>-37.847225900391848</v>
      </c>
    </row>
    <row r="61" spans="1:8" ht="16.5">
      <c r="A61" s="609">
        <v>14</v>
      </c>
      <c r="B61" s="201" t="s">
        <v>321</v>
      </c>
      <c r="C61" s="204"/>
      <c r="D61" s="203">
        <f>'Table 8b'!AM62</f>
        <v>0</v>
      </c>
      <c r="E61" s="203">
        <f>'Table 8b'!AN62</f>
        <v>0</v>
      </c>
      <c r="F61" s="203">
        <f>'Table 8b'!AO62</f>
        <v>0</v>
      </c>
      <c r="G61" s="203">
        <f t="shared" si="0"/>
        <v>0</v>
      </c>
      <c r="H61" s="476">
        <f t="shared" si="0"/>
        <v>0</v>
      </c>
    </row>
    <row r="62" spans="1:8" ht="15.75">
      <c r="A62" s="609"/>
      <c r="B62" s="14" t="s">
        <v>322</v>
      </c>
      <c r="C62" s="204" t="s">
        <v>323</v>
      </c>
      <c r="D62" s="203">
        <f>'Table 8b'!AM63</f>
        <v>3326.84</v>
      </c>
      <c r="E62" s="203">
        <f>'Table 8b'!AN63</f>
        <v>2900.6120000000001</v>
      </c>
      <c r="F62" s="203">
        <f>'Table 8b'!AO63</f>
        <v>2973.09</v>
      </c>
      <c r="G62" s="203">
        <f t="shared" si="0"/>
        <v>-12.811797381298774</v>
      </c>
      <c r="H62" s="476">
        <f t="shared" si="0"/>
        <v>2.4987140644801968</v>
      </c>
    </row>
    <row r="63" spans="1:8" ht="15.75">
      <c r="A63" s="609"/>
      <c r="B63" s="14" t="s">
        <v>324</v>
      </c>
      <c r="C63" s="204" t="s">
        <v>323</v>
      </c>
      <c r="D63" s="203">
        <f>'Table 8b'!AM64</f>
        <v>482</v>
      </c>
      <c r="E63" s="203">
        <f>'Table 8b'!AN64</f>
        <v>401</v>
      </c>
      <c r="F63" s="203">
        <f>'Table 8b'!AO64</f>
        <v>282</v>
      </c>
      <c r="G63" s="203">
        <f t="shared" si="0"/>
        <v>-16.804979253112023</v>
      </c>
      <c r="H63" s="476">
        <f t="shared" si="0"/>
        <v>-29.67581047381546</v>
      </c>
    </row>
    <row r="64" spans="1:8" ht="16.5">
      <c r="A64" s="609">
        <v>15</v>
      </c>
      <c r="B64" s="201" t="s">
        <v>325</v>
      </c>
      <c r="C64" s="204"/>
      <c r="D64" s="203">
        <f>'Table 8b'!AM65</f>
        <v>0</v>
      </c>
      <c r="E64" s="203">
        <f>'Table 8b'!AN65</f>
        <v>0</v>
      </c>
      <c r="F64" s="203">
        <f>'Table 8b'!AO65</f>
        <v>0</v>
      </c>
      <c r="G64" s="203">
        <f t="shared" si="0"/>
        <v>0</v>
      </c>
      <c r="H64" s="476">
        <f t="shared" si="0"/>
        <v>0</v>
      </c>
    </row>
    <row r="65" spans="1:8" ht="16.5">
      <c r="A65" s="609"/>
      <c r="B65" s="205" t="s">
        <v>326</v>
      </c>
      <c r="C65" s="204" t="s">
        <v>327</v>
      </c>
      <c r="D65" s="203">
        <f>'Table 8b'!AM66</f>
        <v>7.0032693333333338</v>
      </c>
      <c r="E65" s="203">
        <f>'Table 8b'!AN66</f>
        <v>5.7033333333333331</v>
      </c>
      <c r="F65" s="203">
        <f>'Table 8b'!AO66</f>
        <v>10.120346333333334</v>
      </c>
      <c r="G65" s="203">
        <f t="shared" si="0"/>
        <v>-18.561845020192479</v>
      </c>
      <c r="H65" s="476">
        <f t="shared" si="0"/>
        <v>77.446165984804225</v>
      </c>
    </row>
    <row r="66" spans="1:8" ht="16.5">
      <c r="A66" s="609"/>
      <c r="B66" s="205" t="s">
        <v>328</v>
      </c>
      <c r="C66" s="204" t="s">
        <v>46</v>
      </c>
      <c r="D66" s="203">
        <f>'Table 8b'!AM67</f>
        <v>1443151.29</v>
      </c>
      <c r="E66" s="203">
        <f>'Table 8b'!AN67</f>
        <v>1622844.013</v>
      </c>
      <c r="F66" s="203">
        <f>'Table 8b'!AO67</f>
        <v>1671316.7009999999</v>
      </c>
      <c r="G66" s="203">
        <f t="shared" si="0"/>
        <v>12.451412699773144</v>
      </c>
      <c r="H66" s="476">
        <f t="shared" si="0"/>
        <v>2.9868975460181701</v>
      </c>
    </row>
    <row r="67" spans="1:8" ht="16.5">
      <c r="A67" s="609"/>
      <c r="B67" s="205" t="s">
        <v>329</v>
      </c>
      <c r="C67" s="204" t="s">
        <v>46</v>
      </c>
      <c r="D67" s="203">
        <f>'Table 8b'!AM68</f>
        <v>0</v>
      </c>
      <c r="E67" s="203">
        <f>'Table 8b'!AN68</f>
        <v>3.64</v>
      </c>
      <c r="F67" s="203">
        <f>'Table 8b'!AO68</f>
        <v>0.33</v>
      </c>
      <c r="G67" s="203">
        <f t="shared" si="0"/>
        <v>0</v>
      </c>
      <c r="H67" s="476">
        <f t="shared" si="0"/>
        <v>-90.934065934065927</v>
      </c>
    </row>
    <row r="68" spans="1:8" ht="16.5">
      <c r="A68" s="609"/>
      <c r="B68" s="205" t="s">
        <v>330</v>
      </c>
      <c r="C68" s="204" t="s">
        <v>46</v>
      </c>
      <c r="D68" s="203">
        <f>'Table 8b'!AM69</f>
        <v>0</v>
      </c>
      <c r="E68" s="203">
        <f>'Table 8b'!AN69</f>
        <v>0</v>
      </c>
      <c r="F68" s="203">
        <f>'Table 8b'!AO69</f>
        <v>0</v>
      </c>
      <c r="G68" s="203">
        <f t="shared" si="0"/>
        <v>0</v>
      </c>
      <c r="H68" s="476">
        <f t="shared" si="0"/>
        <v>0</v>
      </c>
    </row>
    <row r="69" spans="1:8" ht="15.75">
      <c r="A69" s="609">
        <v>16</v>
      </c>
      <c r="B69" s="210" t="s">
        <v>331</v>
      </c>
      <c r="C69" s="204"/>
      <c r="D69" s="203">
        <f>'Table 8b'!AM70</f>
        <v>0</v>
      </c>
      <c r="E69" s="203">
        <f>'Table 8b'!AN70</f>
        <v>0</v>
      </c>
      <c r="F69" s="203">
        <f>'Table 8b'!AO70</f>
        <v>0</v>
      </c>
      <c r="G69" s="203">
        <f t="shared" si="0"/>
        <v>0</v>
      </c>
      <c r="H69" s="476">
        <f t="shared" si="0"/>
        <v>0</v>
      </c>
    </row>
    <row r="70" spans="1:8" ht="16.5">
      <c r="A70" s="609"/>
      <c r="B70" s="205" t="s">
        <v>371</v>
      </c>
      <c r="C70" s="204" t="s">
        <v>265</v>
      </c>
      <c r="D70" s="203">
        <f>'Table 8b'!AM71</f>
        <v>377930.80499999999</v>
      </c>
      <c r="E70" s="203">
        <f>'Table 8b'!AN71</f>
        <v>298292.47599999997</v>
      </c>
      <c r="F70" s="203">
        <f>'Table 8b'!AO71</f>
        <v>203902.95299999998</v>
      </c>
      <c r="G70" s="203">
        <f t="shared" si="0"/>
        <v>-21.072198388273762</v>
      </c>
      <c r="H70" s="476">
        <f t="shared" si="0"/>
        <v>-31.643279866033225</v>
      </c>
    </row>
    <row r="71" spans="1:8" ht="16.5">
      <c r="A71" s="609"/>
      <c r="B71" s="205" t="s">
        <v>333</v>
      </c>
      <c r="C71" s="204" t="s">
        <v>265</v>
      </c>
      <c r="D71" s="203">
        <f>'Table 8b'!AM72</f>
        <v>71498</v>
      </c>
      <c r="E71" s="203">
        <f>'Table 8b'!AN72</f>
        <v>92227</v>
      </c>
      <c r="F71" s="203">
        <f>'Table 8b'!AO72</f>
        <v>86554</v>
      </c>
      <c r="G71" s="203">
        <f t="shared" ref="G71:H87" si="1">IFERROR(E71/D71*100-100,0)</f>
        <v>28.99241936837393</v>
      </c>
      <c r="H71" s="476">
        <f t="shared" si="1"/>
        <v>-6.1511271102822462</v>
      </c>
    </row>
    <row r="72" spans="1:8" ht="16.5">
      <c r="A72" s="609"/>
      <c r="B72" s="205" t="s">
        <v>334</v>
      </c>
      <c r="C72" s="204" t="s">
        <v>265</v>
      </c>
      <c r="D72" s="203">
        <f>'Table 8b'!AM73</f>
        <v>13033.445</v>
      </c>
      <c r="E72" s="203">
        <f>'Table 8b'!AN73</f>
        <v>16028.346</v>
      </c>
      <c r="F72" s="203">
        <f>'Table 8b'!AO73</f>
        <v>7371.93</v>
      </c>
      <c r="G72" s="203">
        <f t="shared" si="1"/>
        <v>22.978583175821882</v>
      </c>
      <c r="H72" s="476">
        <f t="shared" si="1"/>
        <v>-54.006919990372054</v>
      </c>
    </row>
    <row r="73" spans="1:8" ht="16.5">
      <c r="A73" s="609"/>
      <c r="B73" s="205" t="s">
        <v>335</v>
      </c>
      <c r="C73" s="204" t="s">
        <v>52</v>
      </c>
      <c r="D73" s="203">
        <f>'Table 8b'!AM74</f>
        <v>278.10000000000002</v>
      </c>
      <c r="E73" s="203">
        <f>'Table 8b'!AN74</f>
        <v>233.71199999999999</v>
      </c>
      <c r="F73" s="203">
        <f>'Table 8b'!AO74</f>
        <v>0</v>
      </c>
      <c r="G73" s="203">
        <f t="shared" si="1"/>
        <v>-15.961165048543705</v>
      </c>
      <c r="H73" s="476"/>
    </row>
    <row r="74" spans="1:8" ht="15.75">
      <c r="A74" s="609">
        <v>17</v>
      </c>
      <c r="B74" s="210" t="s">
        <v>336</v>
      </c>
      <c r="C74" s="204"/>
      <c r="D74" s="203">
        <f>'Table 8b'!AM75</f>
        <v>0</v>
      </c>
      <c r="E74" s="203">
        <f>'Table 8b'!AN75</f>
        <v>0</v>
      </c>
      <c r="F74" s="203">
        <f>'Table 8b'!AO75</f>
        <v>0</v>
      </c>
      <c r="G74" s="203">
        <f t="shared" si="1"/>
        <v>0</v>
      </c>
      <c r="H74" s="476">
        <f t="shared" si="1"/>
        <v>0</v>
      </c>
    </row>
    <row r="75" spans="1:8" ht="16.5">
      <c r="A75" s="609"/>
      <c r="B75" s="205" t="s">
        <v>337</v>
      </c>
      <c r="C75" s="204" t="s">
        <v>265</v>
      </c>
      <c r="D75" s="203">
        <f>'Table 8b'!AM76</f>
        <v>17941.02</v>
      </c>
      <c r="E75" s="203">
        <f>'Table 8b'!AN76</f>
        <v>24868.720000000001</v>
      </c>
      <c r="F75" s="203">
        <f>'Table 8b'!AO76</f>
        <v>27379.173999999999</v>
      </c>
      <c r="G75" s="203">
        <f t="shared" si="1"/>
        <v>38.61374659857691</v>
      </c>
      <c r="H75" s="476">
        <f t="shared" si="1"/>
        <v>10.094825950028778</v>
      </c>
    </row>
    <row r="76" spans="1:8" ht="16.5">
      <c r="A76" s="609"/>
      <c r="B76" s="205" t="s">
        <v>338</v>
      </c>
      <c r="C76" s="204" t="s">
        <v>297</v>
      </c>
      <c r="D76" s="203">
        <f>'Table 8b'!AM77</f>
        <v>986.84</v>
      </c>
      <c r="E76" s="203">
        <f>'Table 8b'!AN77</f>
        <v>963.73500000000001</v>
      </c>
      <c r="F76" s="203">
        <f>'Table 8b'!AO77</f>
        <v>1226.53</v>
      </c>
      <c r="G76" s="203">
        <f t="shared" si="1"/>
        <v>-2.3413116614648857</v>
      </c>
      <c r="H76" s="476">
        <f t="shared" si="1"/>
        <v>27.268388094237523</v>
      </c>
    </row>
    <row r="77" spans="1:8" ht="16.5">
      <c r="A77" s="609">
        <v>18</v>
      </c>
      <c r="B77" s="201" t="s">
        <v>339</v>
      </c>
      <c r="C77" s="204"/>
      <c r="D77" s="203">
        <f>'Table 8b'!AM78</f>
        <v>0</v>
      </c>
      <c r="E77" s="203">
        <f>'Table 8b'!AN78</f>
        <v>0</v>
      </c>
      <c r="F77" s="203">
        <f>'Table 8b'!AO78</f>
        <v>0</v>
      </c>
      <c r="G77" s="203">
        <f t="shared" si="1"/>
        <v>0</v>
      </c>
      <c r="H77" s="476">
        <f t="shared" si="1"/>
        <v>0</v>
      </c>
    </row>
    <row r="78" spans="1:8" ht="16.5">
      <c r="A78" s="609"/>
      <c r="B78" s="205" t="s">
        <v>340</v>
      </c>
      <c r="C78" s="204" t="s">
        <v>265</v>
      </c>
      <c r="D78" s="203">
        <f>'Table 8b'!AM79</f>
        <v>610476.28</v>
      </c>
      <c r="E78" s="203">
        <f>'Table 8b'!AN79</f>
        <v>986788.22</v>
      </c>
      <c r="F78" s="203">
        <f>'Table 8b'!AO79</f>
        <v>796771.86100000003</v>
      </c>
      <c r="G78" s="203">
        <f t="shared" si="1"/>
        <v>61.642352426862516</v>
      </c>
      <c r="H78" s="476">
        <f t="shared" si="1"/>
        <v>-19.2560424971429</v>
      </c>
    </row>
    <row r="79" spans="1:8" ht="16.5">
      <c r="A79" s="609"/>
      <c r="B79" s="205" t="s">
        <v>341</v>
      </c>
      <c r="C79" s="204" t="s">
        <v>342</v>
      </c>
      <c r="D79" s="203">
        <f>'Table 8b'!AM80</f>
        <v>6604</v>
      </c>
      <c r="E79" s="203">
        <f>'Table 8b'!AN80</f>
        <v>3091</v>
      </c>
      <c r="F79" s="203">
        <f>'Table 8b'!AO80</f>
        <v>734</v>
      </c>
      <c r="G79" s="203">
        <f t="shared" si="1"/>
        <v>-53.195033313143547</v>
      </c>
      <c r="H79" s="476">
        <f t="shared" si="1"/>
        <v>-76.253639598835321</v>
      </c>
    </row>
    <row r="80" spans="1:8" ht="16.5">
      <c r="A80" s="609">
        <v>19</v>
      </c>
      <c r="B80" s="201" t="s">
        <v>343</v>
      </c>
      <c r="C80" s="204"/>
      <c r="D80" s="203">
        <f>'Table 8b'!AM81</f>
        <v>0</v>
      </c>
      <c r="E80" s="203">
        <f>'Table 8b'!AN81</f>
        <v>0</v>
      </c>
      <c r="F80" s="203">
        <f>'Table 8b'!AO81</f>
        <v>0</v>
      </c>
      <c r="G80" s="203">
        <f t="shared" si="1"/>
        <v>0</v>
      </c>
      <c r="H80" s="476">
        <f t="shared" si="1"/>
        <v>0</v>
      </c>
    </row>
    <row r="81" spans="1:8" ht="16.5">
      <c r="A81" s="609"/>
      <c r="B81" s="205" t="s">
        <v>344</v>
      </c>
      <c r="C81" s="204" t="s">
        <v>345</v>
      </c>
      <c r="D81" s="203">
        <f>'Table 8b'!AM82</f>
        <v>21575</v>
      </c>
      <c r="E81" s="203">
        <f>'Table 8b'!AN82</f>
        <v>42508</v>
      </c>
      <c r="F81" s="203">
        <f>'Table 8b'!AO82</f>
        <v>41489</v>
      </c>
      <c r="G81" s="203">
        <f t="shared" si="1"/>
        <v>97.024333719582842</v>
      </c>
      <c r="H81" s="476">
        <f t="shared" si="1"/>
        <v>-2.3971958219629244</v>
      </c>
    </row>
    <row r="82" spans="1:8" ht="16.5">
      <c r="A82" s="609">
        <v>20</v>
      </c>
      <c r="B82" s="201" t="s">
        <v>346</v>
      </c>
      <c r="C82" s="204"/>
      <c r="D82" s="203">
        <f>'Table 8b'!AM83</f>
        <v>0</v>
      </c>
      <c r="E82" s="203">
        <f>'Table 8b'!AN83</f>
        <v>0</v>
      </c>
      <c r="F82" s="203">
        <f>'Table 8b'!AO83</f>
        <v>0</v>
      </c>
      <c r="G82" s="203">
        <f t="shared" si="1"/>
        <v>0</v>
      </c>
      <c r="H82" s="476">
        <f t="shared" si="1"/>
        <v>0</v>
      </c>
    </row>
    <row r="83" spans="1:8" ht="16.5">
      <c r="A83" s="609"/>
      <c r="B83" s="205" t="s">
        <v>347</v>
      </c>
      <c r="C83" s="204" t="s">
        <v>348</v>
      </c>
      <c r="D83" s="203">
        <f>'Table 8b'!AM84</f>
        <v>0</v>
      </c>
      <c r="E83" s="203">
        <f>'Table 8b'!AN84</f>
        <v>0</v>
      </c>
      <c r="F83" s="203">
        <f>'Table 8b'!AO84</f>
        <v>0</v>
      </c>
      <c r="G83" s="203">
        <f t="shared" si="1"/>
        <v>0</v>
      </c>
      <c r="H83" s="476">
        <f t="shared" si="1"/>
        <v>0</v>
      </c>
    </row>
    <row r="84" spans="1:8" ht="16.5">
      <c r="A84" s="609"/>
      <c r="B84" s="205" t="s">
        <v>349</v>
      </c>
      <c r="C84" s="204" t="s">
        <v>348</v>
      </c>
      <c r="D84" s="203">
        <f>'Table 8b'!AM85</f>
        <v>2529871</v>
      </c>
      <c r="E84" s="203">
        <f>'Table 8b'!AN85</f>
        <v>2968911</v>
      </c>
      <c r="F84" s="203">
        <f>'Table 8b'!AO85</f>
        <v>1782729</v>
      </c>
      <c r="G84" s="203">
        <f t="shared" si="1"/>
        <v>17.354244544484686</v>
      </c>
      <c r="H84" s="476">
        <f t="shared" si="1"/>
        <v>-39.95343747252781</v>
      </c>
    </row>
    <row r="85" spans="1:8" ht="16.5">
      <c r="A85" s="609"/>
      <c r="B85" s="205" t="s">
        <v>350</v>
      </c>
      <c r="C85" s="204" t="s">
        <v>348</v>
      </c>
      <c r="D85" s="203">
        <f>'Table 8b'!AM86</f>
        <v>2979566</v>
      </c>
      <c r="E85" s="203">
        <f>'Table 8b'!AN86</f>
        <v>3764591</v>
      </c>
      <c r="F85" s="203">
        <f>'Table 8b'!AO86</f>
        <v>3364928</v>
      </c>
      <c r="G85" s="203">
        <f t="shared" si="1"/>
        <v>26.346957912662432</v>
      </c>
      <c r="H85" s="476">
        <f t="shared" si="1"/>
        <v>-10.616372402739103</v>
      </c>
    </row>
    <row r="86" spans="1:8" ht="16.5">
      <c r="A86" s="609">
        <v>21</v>
      </c>
      <c r="B86" s="201" t="s">
        <v>351</v>
      </c>
      <c r="C86" s="204"/>
      <c r="D86" s="203">
        <f>'Table 8b'!AM87</f>
        <v>0</v>
      </c>
      <c r="E86" s="203">
        <f>'Table 8b'!AN87</f>
        <v>0</v>
      </c>
      <c r="F86" s="203">
        <f>'Table 8b'!AO87</f>
        <v>0</v>
      </c>
      <c r="G86" s="203">
        <f t="shared" si="1"/>
        <v>0</v>
      </c>
      <c r="H86" s="476">
        <f t="shared" si="1"/>
        <v>0</v>
      </c>
    </row>
    <row r="87" spans="1:8" ht="17.25" thickBot="1">
      <c r="A87" s="610"/>
      <c r="B87" s="477" t="s">
        <v>352</v>
      </c>
      <c r="C87" s="478" t="s">
        <v>363</v>
      </c>
      <c r="D87" s="479">
        <f>'Table 8b'!AM88</f>
        <v>97.895200000000003</v>
      </c>
      <c r="E87" s="479">
        <f>'Table 8b'!AN88</f>
        <v>95.171199999999999</v>
      </c>
      <c r="F87" s="479">
        <f>'Table 8b'!AO88</f>
        <v>102.85478000000001</v>
      </c>
      <c r="G87" s="479">
        <f t="shared" si="1"/>
        <v>-2.7825674803259091</v>
      </c>
      <c r="H87" s="480">
        <f t="shared" si="1"/>
        <v>8.0734297770754182</v>
      </c>
    </row>
    <row r="88" spans="1:8" ht="15.75" thickTop="1">
      <c r="A88" s="4" t="s">
        <v>372</v>
      </c>
    </row>
  </sheetData>
  <mergeCells count="29">
    <mergeCell ref="A1:H1"/>
    <mergeCell ref="A2:H2"/>
    <mergeCell ref="A3:A5"/>
    <mergeCell ref="B3:B5"/>
    <mergeCell ref="C3:C5"/>
    <mergeCell ref="D3:H3"/>
    <mergeCell ref="G4:G5"/>
    <mergeCell ref="H4:H5"/>
    <mergeCell ref="A50:A52"/>
    <mergeCell ref="A6:A9"/>
    <mergeCell ref="A10:A11"/>
    <mergeCell ref="A12:A15"/>
    <mergeCell ref="A16:A22"/>
    <mergeCell ref="A23:A26"/>
    <mergeCell ref="A27:A28"/>
    <mergeCell ref="A29:A36"/>
    <mergeCell ref="A37:A40"/>
    <mergeCell ref="A41:A43"/>
    <mergeCell ref="A44:A47"/>
    <mergeCell ref="A48:A49"/>
    <mergeCell ref="A80:A81"/>
    <mergeCell ref="A82:A85"/>
    <mergeCell ref="A86:A87"/>
    <mergeCell ref="A53:A60"/>
    <mergeCell ref="A61:A63"/>
    <mergeCell ref="A64:A68"/>
    <mergeCell ref="A69:A73"/>
    <mergeCell ref="A74:A76"/>
    <mergeCell ref="A77:A79"/>
  </mergeCells>
  <hyperlinks>
    <hyperlink ref="C5" r:id="rId1" display="cf=j=@)^^÷^&amp;                        -;fpg–kf}if_ " xr:uid="{00000000-0004-0000-0F00-000000000000}"/>
  </hyperlinks>
  <pageMargins left="0.7" right="0.7" top="0.75" bottom="0.75" header="0.3" footer="0.3"/>
  <pageSetup paperSize="9" scale="73" fitToHeight="2" orientation="portrait" r:id="rId2"/>
  <rowBreaks count="1" manualBreakCount="1">
    <brk id="60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AQ90"/>
  <sheetViews>
    <sheetView view="pageBreakPreview" zoomScaleNormal="100" zoomScaleSheetLayoutView="100" workbookViewId="0">
      <pane xSplit="3" ySplit="5" topLeftCell="D63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5.7109375" style="28" bestFit="1" customWidth="1"/>
    <col min="2" max="2" width="24.85546875" style="28" bestFit="1" customWidth="1"/>
    <col min="3" max="3" width="10.85546875" style="28" customWidth="1"/>
    <col min="4" max="4" width="13.85546875" style="223" customWidth="1"/>
    <col min="5" max="6" width="13.85546875" style="223" bestFit="1" customWidth="1"/>
    <col min="7" max="7" width="11.140625" style="28" customWidth="1"/>
    <col min="8" max="8" width="11.85546875" style="28" customWidth="1"/>
    <col min="9" max="11" width="13.85546875" style="28" bestFit="1" customWidth="1"/>
    <col min="12" max="12" width="10.7109375" style="28" customWidth="1"/>
    <col min="13" max="13" width="10.85546875" style="28" customWidth="1"/>
    <col min="14" max="14" width="14.42578125" style="28" bestFit="1" customWidth="1"/>
    <col min="15" max="16" width="15.140625" style="28" bestFit="1" customWidth="1"/>
    <col min="17" max="17" width="11.5703125" style="28" customWidth="1"/>
    <col min="18" max="18" width="10.85546875" style="28" customWidth="1"/>
    <col min="19" max="21" width="13.85546875" style="28" bestFit="1" customWidth="1"/>
    <col min="22" max="22" width="11.42578125" style="28" customWidth="1"/>
    <col min="23" max="23" width="11.28515625" style="28" customWidth="1"/>
    <col min="24" max="24" width="17.28515625" style="28" customWidth="1"/>
    <col min="25" max="26" width="13.7109375" style="28" customWidth="1"/>
    <col min="27" max="27" width="11.28515625" style="28" customWidth="1"/>
    <col min="28" max="28" width="11.7109375" style="28" customWidth="1"/>
    <col min="29" max="31" width="13.85546875" style="28" bestFit="1" customWidth="1"/>
    <col min="32" max="32" width="11.7109375" style="28" customWidth="1"/>
    <col min="33" max="33" width="10.5703125" style="28" customWidth="1"/>
    <col min="34" max="36" width="13.85546875" style="28" bestFit="1" customWidth="1"/>
    <col min="37" max="37" width="11" style="28" customWidth="1"/>
    <col min="38" max="38" width="11.28515625" style="28" customWidth="1"/>
    <col min="39" max="39" width="15.85546875" style="28" bestFit="1" customWidth="1"/>
    <col min="40" max="40" width="14.42578125" style="28" bestFit="1" customWidth="1"/>
    <col min="41" max="41" width="14.140625" style="28" bestFit="1" customWidth="1"/>
    <col min="42" max="42" width="11.5703125" style="28" customWidth="1"/>
    <col min="43" max="43" width="10.42578125" style="28" customWidth="1"/>
    <col min="44" max="16384" width="13.7109375" style="28"/>
  </cols>
  <sheetData>
    <row r="1" spans="1:43" ht="18">
      <c r="A1" s="523" t="s">
        <v>373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</row>
    <row r="2" spans="1:43" ht="18.75" thickBot="1">
      <c r="A2" s="626" t="s">
        <v>374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</row>
    <row r="3" spans="1:43" ht="17.25" thickTop="1">
      <c r="A3" s="627" t="s">
        <v>249</v>
      </c>
      <c r="B3" s="629" t="s">
        <v>250</v>
      </c>
      <c r="C3" s="629" t="s">
        <v>41</v>
      </c>
      <c r="D3" s="622" t="s">
        <v>225</v>
      </c>
      <c r="E3" s="622"/>
      <c r="F3" s="622"/>
      <c r="G3" s="622"/>
      <c r="H3" s="622"/>
      <c r="I3" s="622" t="s">
        <v>206</v>
      </c>
      <c r="J3" s="622"/>
      <c r="K3" s="622"/>
      <c r="L3" s="622"/>
      <c r="M3" s="622"/>
      <c r="N3" s="622" t="s">
        <v>122</v>
      </c>
      <c r="O3" s="622"/>
      <c r="P3" s="622"/>
      <c r="Q3" s="622"/>
      <c r="R3" s="622"/>
      <c r="S3" s="622" t="s">
        <v>123</v>
      </c>
      <c r="T3" s="622"/>
      <c r="U3" s="622"/>
      <c r="V3" s="622"/>
      <c r="W3" s="622"/>
      <c r="X3" s="622" t="s">
        <v>111</v>
      </c>
      <c r="Y3" s="622"/>
      <c r="Z3" s="622"/>
      <c r="AA3" s="622"/>
      <c r="AB3" s="622"/>
      <c r="AC3" s="622" t="s">
        <v>124</v>
      </c>
      <c r="AD3" s="622"/>
      <c r="AE3" s="622"/>
      <c r="AF3" s="622"/>
      <c r="AG3" s="622"/>
      <c r="AH3" s="622" t="s">
        <v>125</v>
      </c>
      <c r="AI3" s="622"/>
      <c r="AJ3" s="622"/>
      <c r="AK3" s="622"/>
      <c r="AL3" s="622"/>
      <c r="AM3" s="622" t="s">
        <v>35</v>
      </c>
      <c r="AN3" s="622"/>
      <c r="AO3" s="622"/>
      <c r="AP3" s="622"/>
      <c r="AQ3" s="624"/>
    </row>
    <row r="4" spans="1:43" ht="15.75">
      <c r="A4" s="628"/>
      <c r="B4" s="630"/>
      <c r="C4" s="630"/>
      <c r="D4" s="213" t="s">
        <v>4</v>
      </c>
      <c r="E4" s="213" t="s">
        <v>5</v>
      </c>
      <c r="F4" s="213" t="s">
        <v>6</v>
      </c>
      <c r="G4" s="623" t="s">
        <v>7</v>
      </c>
      <c r="H4" s="623" t="s">
        <v>8</v>
      </c>
      <c r="I4" s="213" t="s">
        <v>4</v>
      </c>
      <c r="J4" s="213" t="s">
        <v>5</v>
      </c>
      <c r="K4" s="213" t="s">
        <v>6</v>
      </c>
      <c r="L4" s="623" t="s">
        <v>7</v>
      </c>
      <c r="M4" s="623" t="s">
        <v>8</v>
      </c>
      <c r="N4" s="213" t="s">
        <v>4</v>
      </c>
      <c r="O4" s="213" t="s">
        <v>5</v>
      </c>
      <c r="P4" s="213" t="s">
        <v>6</v>
      </c>
      <c r="Q4" s="623" t="s">
        <v>7</v>
      </c>
      <c r="R4" s="623" t="s">
        <v>8</v>
      </c>
      <c r="S4" s="213" t="s">
        <v>4</v>
      </c>
      <c r="T4" s="213" t="s">
        <v>5</v>
      </c>
      <c r="U4" s="213" t="s">
        <v>6</v>
      </c>
      <c r="V4" s="623" t="s">
        <v>7</v>
      </c>
      <c r="W4" s="623" t="s">
        <v>8</v>
      </c>
      <c r="X4" s="213" t="s">
        <v>4</v>
      </c>
      <c r="Y4" s="213" t="s">
        <v>5</v>
      </c>
      <c r="Z4" s="213" t="s">
        <v>6</v>
      </c>
      <c r="AA4" s="623" t="s">
        <v>7</v>
      </c>
      <c r="AB4" s="623" t="s">
        <v>8</v>
      </c>
      <c r="AC4" s="213" t="s">
        <v>4</v>
      </c>
      <c r="AD4" s="213" t="s">
        <v>5</v>
      </c>
      <c r="AE4" s="213" t="s">
        <v>6</v>
      </c>
      <c r="AF4" s="623" t="s">
        <v>7</v>
      </c>
      <c r="AG4" s="623" t="s">
        <v>8</v>
      </c>
      <c r="AH4" s="213" t="s">
        <v>4</v>
      </c>
      <c r="AI4" s="213" t="s">
        <v>5</v>
      </c>
      <c r="AJ4" s="213" t="s">
        <v>6</v>
      </c>
      <c r="AK4" s="623" t="s">
        <v>7</v>
      </c>
      <c r="AL4" s="623" t="s">
        <v>8</v>
      </c>
      <c r="AM4" s="213" t="s">
        <v>4</v>
      </c>
      <c r="AN4" s="213" t="s">
        <v>5</v>
      </c>
      <c r="AO4" s="213" t="s">
        <v>6</v>
      </c>
      <c r="AP4" s="623" t="s">
        <v>7</v>
      </c>
      <c r="AQ4" s="625" t="s">
        <v>8</v>
      </c>
    </row>
    <row r="5" spans="1:43" ht="52.5" customHeight="1">
      <c r="A5" s="628"/>
      <c r="B5" s="630"/>
      <c r="C5" s="630"/>
      <c r="D5" s="200" t="s">
        <v>366</v>
      </c>
      <c r="E5" s="200" t="s">
        <v>367</v>
      </c>
      <c r="F5" s="200" t="s">
        <v>500</v>
      </c>
      <c r="G5" s="623"/>
      <c r="H5" s="623"/>
      <c r="I5" s="200" t="s">
        <v>366</v>
      </c>
      <c r="J5" s="200" t="s">
        <v>367</v>
      </c>
      <c r="K5" s="200" t="s">
        <v>500</v>
      </c>
      <c r="L5" s="623"/>
      <c r="M5" s="623"/>
      <c r="N5" s="200" t="s">
        <v>366</v>
      </c>
      <c r="O5" s="200" t="s">
        <v>367</v>
      </c>
      <c r="P5" s="200" t="s">
        <v>500</v>
      </c>
      <c r="Q5" s="623"/>
      <c r="R5" s="623"/>
      <c r="S5" s="200" t="s">
        <v>366</v>
      </c>
      <c r="T5" s="200" t="s">
        <v>367</v>
      </c>
      <c r="U5" s="200" t="s">
        <v>500</v>
      </c>
      <c r="V5" s="623"/>
      <c r="W5" s="623"/>
      <c r="X5" s="200" t="s">
        <v>366</v>
      </c>
      <c r="Y5" s="200" t="s">
        <v>367</v>
      </c>
      <c r="Z5" s="200" t="s">
        <v>500</v>
      </c>
      <c r="AA5" s="623"/>
      <c r="AB5" s="623"/>
      <c r="AC5" s="200" t="s">
        <v>366</v>
      </c>
      <c r="AD5" s="200" t="s">
        <v>367</v>
      </c>
      <c r="AE5" s="200" t="s">
        <v>500</v>
      </c>
      <c r="AF5" s="623"/>
      <c r="AG5" s="623"/>
      <c r="AH5" s="200" t="s">
        <v>366</v>
      </c>
      <c r="AI5" s="200" t="s">
        <v>367</v>
      </c>
      <c r="AJ5" s="200" t="s">
        <v>500</v>
      </c>
      <c r="AK5" s="623"/>
      <c r="AL5" s="623"/>
      <c r="AM5" s="200" t="s">
        <v>366</v>
      </c>
      <c r="AN5" s="200" t="s">
        <v>367</v>
      </c>
      <c r="AO5" s="200" t="s">
        <v>500</v>
      </c>
      <c r="AP5" s="623"/>
      <c r="AQ5" s="625"/>
    </row>
    <row r="6" spans="1:43" ht="18">
      <c r="A6" s="620">
        <v>1</v>
      </c>
      <c r="B6" s="214" t="s">
        <v>256</v>
      </c>
      <c r="C6" s="214"/>
      <c r="D6" s="366"/>
      <c r="E6" s="366"/>
      <c r="F6" s="366"/>
      <c r="G6" s="367"/>
      <c r="H6" s="367"/>
      <c r="I6" s="366"/>
      <c r="J6" s="366"/>
      <c r="K6" s="111"/>
      <c r="L6" s="367"/>
      <c r="M6" s="367"/>
      <c r="N6" s="367"/>
      <c r="O6" s="367"/>
      <c r="P6" s="111"/>
      <c r="Q6" s="367"/>
      <c r="R6" s="367"/>
      <c r="S6" s="367"/>
      <c r="T6" s="367"/>
      <c r="U6" s="111"/>
      <c r="V6" s="367"/>
      <c r="W6" s="367"/>
      <c r="X6" s="367">
        <v>0</v>
      </c>
      <c r="Y6" s="367">
        <v>0</v>
      </c>
      <c r="Z6" s="111"/>
      <c r="AA6" s="367"/>
      <c r="AB6" s="367"/>
      <c r="AC6" s="367"/>
      <c r="AD6" s="367"/>
      <c r="AE6" s="111"/>
      <c r="AF6" s="367"/>
      <c r="AG6" s="367"/>
      <c r="AH6" s="367"/>
      <c r="AI6" s="367"/>
      <c r="AJ6" s="111"/>
      <c r="AK6" s="367"/>
      <c r="AL6" s="367"/>
      <c r="AM6" s="367"/>
      <c r="AN6" s="367"/>
      <c r="AO6" s="367"/>
      <c r="AP6" s="367"/>
      <c r="AQ6" s="481"/>
    </row>
    <row r="7" spans="1:43" ht="18">
      <c r="A7" s="620"/>
      <c r="B7" s="215" t="s">
        <v>257</v>
      </c>
      <c r="C7" s="215" t="s">
        <v>258</v>
      </c>
      <c r="D7" s="366">
        <v>1221.8499999999999</v>
      </c>
      <c r="E7" s="366">
        <v>1415.5</v>
      </c>
      <c r="F7" s="366">
        <v>1300.5060000000001</v>
      </c>
      <c r="G7" s="165">
        <f>E7/D7*100-100</f>
        <v>15.848917624913057</v>
      </c>
      <c r="H7" s="165">
        <f>F7/E7*100-100</f>
        <v>-8.1239138113740665</v>
      </c>
      <c r="I7" s="366">
        <v>12079</v>
      </c>
      <c r="J7" s="366">
        <v>9532</v>
      </c>
      <c r="K7" s="111">
        <v>1500.38</v>
      </c>
      <c r="L7" s="165">
        <f t="shared" ref="L7:M67" si="0">J7/I7*100-100</f>
        <v>-21.086182631012491</v>
      </c>
      <c r="M7" s="165">
        <f t="shared" si="0"/>
        <v>-84.259546789760805</v>
      </c>
      <c r="N7" s="367"/>
      <c r="O7" s="367"/>
      <c r="P7" s="111"/>
      <c r="Q7" s="165"/>
      <c r="R7" s="165"/>
      <c r="S7" s="367"/>
      <c r="T7" s="367"/>
      <c r="U7" s="111"/>
      <c r="V7" s="165"/>
      <c r="W7" s="165"/>
      <c r="X7" s="367">
        <v>0</v>
      </c>
      <c r="Y7" s="367">
        <v>0</v>
      </c>
      <c r="Z7" s="111"/>
      <c r="AA7" s="165"/>
      <c r="AB7" s="165"/>
      <c r="AC7" s="367"/>
      <c r="AD7" s="367"/>
      <c r="AE7" s="111"/>
      <c r="AF7" s="165"/>
      <c r="AG7" s="165"/>
      <c r="AH7" s="367"/>
      <c r="AI7" s="367"/>
      <c r="AJ7" s="111"/>
      <c r="AK7" s="165"/>
      <c r="AL7" s="165"/>
      <c r="AM7" s="367">
        <f>D7+I7+N7+S7+X7+AC7+AH7</f>
        <v>13300.85</v>
      </c>
      <c r="AN7" s="367">
        <f t="shared" ref="AN7:AO22" si="1">E7+J7+O7+T7+Y7+AD7+AI7</f>
        <v>10947.5</v>
      </c>
      <c r="AO7" s="367">
        <f t="shared" si="1"/>
        <v>2800.8860000000004</v>
      </c>
      <c r="AP7" s="165">
        <f t="shared" ref="AP7:AQ67" si="2">AN7/AM7*100-100</f>
        <v>-17.693230131908862</v>
      </c>
      <c r="AQ7" s="482">
        <f t="shared" si="2"/>
        <v>-74.415291162365833</v>
      </c>
    </row>
    <row r="8" spans="1:43" ht="18">
      <c r="A8" s="620"/>
      <c r="B8" s="215" t="s">
        <v>259</v>
      </c>
      <c r="C8" s="215" t="s">
        <v>258</v>
      </c>
      <c r="D8" s="366">
        <v>1198</v>
      </c>
      <c r="E8" s="366">
        <v>1234</v>
      </c>
      <c r="F8" s="366">
        <v>1718.97</v>
      </c>
      <c r="G8" s="165">
        <f t="shared" ref="G8:H71" si="3">E8/D8*100-100</f>
        <v>3.0050083472454219</v>
      </c>
      <c r="H8" s="165">
        <f t="shared" si="3"/>
        <v>39.300648298217169</v>
      </c>
      <c r="I8" s="366">
        <v>6603</v>
      </c>
      <c r="J8" s="366">
        <v>6464</v>
      </c>
      <c r="K8" s="111">
        <v>7816.73</v>
      </c>
      <c r="L8" s="165">
        <f t="shared" si="0"/>
        <v>-2.1051037407239193</v>
      </c>
      <c r="M8" s="165">
        <f t="shared" si="0"/>
        <v>20.927134900990097</v>
      </c>
      <c r="N8" s="367"/>
      <c r="O8" s="367"/>
      <c r="P8" s="111"/>
      <c r="Q8" s="165"/>
      <c r="R8" s="165"/>
      <c r="S8" s="367">
        <v>1490</v>
      </c>
      <c r="T8" s="367">
        <v>1380</v>
      </c>
      <c r="U8" s="111">
        <v>1450</v>
      </c>
      <c r="V8" s="165">
        <f t="shared" ref="V8:W67" si="4">T8/S8*100-100</f>
        <v>-7.3825503355704711</v>
      </c>
      <c r="W8" s="165">
        <f t="shared" si="4"/>
        <v>5.0724637681159379</v>
      </c>
      <c r="X8" s="367">
        <v>1654</v>
      </c>
      <c r="Y8" s="367">
        <v>1856</v>
      </c>
      <c r="Z8" s="111">
        <v>1666</v>
      </c>
      <c r="AA8" s="165">
        <f t="shared" ref="AA8:AB67" si="5">Y8/X8*100-100</f>
        <v>12.212817412333735</v>
      </c>
      <c r="AB8" s="165">
        <f t="shared" si="5"/>
        <v>-10.237068965517238</v>
      </c>
      <c r="AC8" s="367"/>
      <c r="AD8" s="367"/>
      <c r="AE8" s="111"/>
      <c r="AF8" s="165"/>
      <c r="AG8" s="165"/>
      <c r="AH8" s="367">
        <v>1357.5</v>
      </c>
      <c r="AI8" s="367">
        <v>944</v>
      </c>
      <c r="AJ8" s="111">
        <v>129</v>
      </c>
      <c r="AK8" s="165">
        <f t="shared" ref="AK8:AL66" si="6">AI8/AH8*100-100</f>
        <v>-30.460405156537746</v>
      </c>
      <c r="AL8" s="165">
        <f t="shared" si="6"/>
        <v>-86.334745762711862</v>
      </c>
      <c r="AM8" s="367">
        <f t="shared" ref="AM8:AO71" si="7">D8+I8+N8+S8+X8+AC8+AH8</f>
        <v>12302.5</v>
      </c>
      <c r="AN8" s="367">
        <f t="shared" si="1"/>
        <v>11878</v>
      </c>
      <c r="AO8" s="367">
        <f t="shared" si="1"/>
        <v>12780.699999999999</v>
      </c>
      <c r="AP8" s="165">
        <f t="shared" si="2"/>
        <v>-3.4505181873603021</v>
      </c>
      <c r="AQ8" s="482">
        <f t="shared" si="2"/>
        <v>7.5997642700791346</v>
      </c>
    </row>
    <row r="9" spans="1:43" ht="18">
      <c r="A9" s="620"/>
      <c r="B9" s="215" t="s">
        <v>260</v>
      </c>
      <c r="C9" s="215" t="s">
        <v>258</v>
      </c>
      <c r="D9" s="366">
        <v>2455.1799999999998</v>
      </c>
      <c r="E9" s="366">
        <v>1084</v>
      </c>
      <c r="F9" s="366">
        <v>8033</v>
      </c>
      <c r="G9" s="165">
        <f t="shared" si="3"/>
        <v>-55.848451030067039</v>
      </c>
      <c r="H9" s="165">
        <f t="shared" si="3"/>
        <v>641.05166051660512</v>
      </c>
      <c r="I9" s="366">
        <v>46205</v>
      </c>
      <c r="J9" s="366">
        <v>23296.39</v>
      </c>
      <c r="K9" s="111">
        <v>37728.99</v>
      </c>
      <c r="L9" s="165">
        <f t="shared" si="0"/>
        <v>-49.580370089817116</v>
      </c>
      <c r="M9" s="165">
        <f t="shared" si="0"/>
        <v>61.952087855672062</v>
      </c>
      <c r="N9" s="367"/>
      <c r="O9" s="367"/>
      <c r="P9" s="111"/>
      <c r="Q9" s="165"/>
      <c r="R9" s="165"/>
      <c r="S9" s="367"/>
      <c r="T9" s="367"/>
      <c r="U9" s="111"/>
      <c r="V9" s="165"/>
      <c r="W9" s="165"/>
      <c r="X9" s="367"/>
      <c r="Y9" s="367"/>
      <c r="Z9" s="111"/>
      <c r="AA9" s="165"/>
      <c r="AB9" s="165"/>
      <c r="AC9" s="367"/>
      <c r="AD9" s="367"/>
      <c r="AE9" s="111"/>
      <c r="AF9" s="165"/>
      <c r="AG9" s="165"/>
      <c r="AH9" s="367"/>
      <c r="AI9" s="367"/>
      <c r="AJ9" s="111"/>
      <c r="AK9" s="165"/>
      <c r="AL9" s="165"/>
      <c r="AM9" s="367">
        <f t="shared" si="7"/>
        <v>48660.18</v>
      </c>
      <c r="AN9" s="367">
        <f t="shared" si="1"/>
        <v>24380.39</v>
      </c>
      <c r="AO9" s="367">
        <f t="shared" si="1"/>
        <v>45761.99</v>
      </c>
      <c r="AP9" s="165">
        <f t="shared" si="2"/>
        <v>-49.896630057677548</v>
      </c>
      <c r="AQ9" s="482">
        <f t="shared" si="2"/>
        <v>87.699991673636077</v>
      </c>
    </row>
    <row r="10" spans="1:43" ht="18">
      <c r="A10" s="620">
        <v>2</v>
      </c>
      <c r="B10" s="214" t="s">
        <v>261</v>
      </c>
      <c r="C10" s="214"/>
      <c r="D10" s="366"/>
      <c r="E10" s="366"/>
      <c r="F10" s="366"/>
      <c r="G10" s="165"/>
      <c r="H10" s="165"/>
      <c r="I10" s="366"/>
      <c r="J10" s="366"/>
      <c r="K10" s="111"/>
      <c r="L10" s="165"/>
      <c r="M10" s="165"/>
      <c r="N10" s="367"/>
      <c r="O10" s="367"/>
      <c r="P10" s="111"/>
      <c r="Q10" s="165"/>
      <c r="R10" s="165"/>
      <c r="S10" s="367"/>
      <c r="T10" s="367"/>
      <c r="U10" s="111"/>
      <c r="V10" s="165"/>
      <c r="W10" s="165"/>
      <c r="X10" s="367"/>
      <c r="Y10" s="367"/>
      <c r="Z10" s="111"/>
      <c r="AA10" s="165"/>
      <c r="AB10" s="165"/>
      <c r="AC10" s="367"/>
      <c r="AD10" s="367"/>
      <c r="AE10" s="111"/>
      <c r="AF10" s="165"/>
      <c r="AG10" s="165"/>
      <c r="AH10" s="367"/>
      <c r="AI10" s="367"/>
      <c r="AJ10" s="111"/>
      <c r="AK10" s="165"/>
      <c r="AL10" s="165"/>
      <c r="AM10" s="367">
        <f t="shared" si="7"/>
        <v>0</v>
      </c>
      <c r="AN10" s="367">
        <f t="shared" si="1"/>
        <v>0</v>
      </c>
      <c r="AO10" s="367">
        <f t="shared" si="1"/>
        <v>0</v>
      </c>
      <c r="AP10" s="165"/>
      <c r="AQ10" s="482"/>
    </row>
    <row r="11" spans="1:43" ht="18">
      <c r="A11" s="620"/>
      <c r="B11" s="215" t="s">
        <v>262</v>
      </c>
      <c r="C11" s="215" t="s">
        <v>44</v>
      </c>
      <c r="D11" s="366">
        <v>1924.31</v>
      </c>
      <c r="E11" s="366">
        <v>1899.3</v>
      </c>
      <c r="F11" s="366">
        <v>2480.15</v>
      </c>
      <c r="G11" s="165">
        <f t="shared" si="3"/>
        <v>-1.2996866409258416</v>
      </c>
      <c r="H11" s="165">
        <f t="shared" si="3"/>
        <v>30.582319802032345</v>
      </c>
      <c r="I11" s="366"/>
      <c r="J11" s="366"/>
      <c r="K11" s="111"/>
      <c r="L11" s="165"/>
      <c r="M11" s="165"/>
      <c r="N11" s="282">
        <v>10821.1415</v>
      </c>
      <c r="O11" s="282">
        <v>10446.3205</v>
      </c>
      <c r="P11" s="282">
        <v>10468.425000000001</v>
      </c>
      <c r="Q11" s="165">
        <f t="shared" ref="Q11:R67" si="8">O11/N11*100-100</f>
        <v>-3.4637842966936461</v>
      </c>
      <c r="R11" s="165">
        <f t="shared" si="8"/>
        <v>0.21160082155245163</v>
      </c>
      <c r="S11" s="367">
        <v>4221.3999999999996</v>
      </c>
      <c r="T11" s="367">
        <v>4411.25</v>
      </c>
      <c r="U11" s="111">
        <v>4621.72</v>
      </c>
      <c r="V11" s="165">
        <f t="shared" si="4"/>
        <v>4.4973231629317496</v>
      </c>
      <c r="W11" s="165">
        <f t="shared" si="4"/>
        <v>4.771209974497026</v>
      </c>
      <c r="X11" s="367"/>
      <c r="Y11" s="367"/>
      <c r="Z11" s="111"/>
      <c r="AA11" s="165"/>
      <c r="AB11" s="165"/>
      <c r="AC11" s="367">
        <v>720</v>
      </c>
      <c r="AD11" s="367">
        <v>900</v>
      </c>
      <c r="AE11" s="111">
        <v>936</v>
      </c>
      <c r="AF11" s="165">
        <f t="shared" ref="AF11:AG63" si="9">AD11/AC11*100-100</f>
        <v>25</v>
      </c>
      <c r="AG11" s="165">
        <f t="shared" si="9"/>
        <v>4</v>
      </c>
      <c r="AH11" s="367"/>
      <c r="AI11" s="367"/>
      <c r="AJ11" s="111"/>
      <c r="AK11" s="165"/>
      <c r="AL11" s="165"/>
      <c r="AM11" s="367">
        <f t="shared" si="7"/>
        <v>17686.851499999997</v>
      </c>
      <c r="AN11" s="367">
        <f t="shared" si="1"/>
        <v>17656.870499999997</v>
      </c>
      <c r="AO11" s="367">
        <f t="shared" si="1"/>
        <v>18506.295000000002</v>
      </c>
      <c r="AP11" s="165">
        <f t="shared" si="2"/>
        <v>-0.16951010189687565</v>
      </c>
      <c r="AQ11" s="482">
        <f t="shared" si="2"/>
        <v>4.8107307577523812</v>
      </c>
    </row>
    <row r="12" spans="1:43" ht="18">
      <c r="A12" s="620">
        <v>3</v>
      </c>
      <c r="B12" s="216" t="s">
        <v>263</v>
      </c>
      <c r="C12" s="217"/>
      <c r="D12" s="366"/>
      <c r="E12" s="366"/>
      <c r="F12" s="366"/>
      <c r="G12" s="165"/>
      <c r="H12" s="165"/>
      <c r="I12" s="366"/>
      <c r="J12" s="366"/>
      <c r="K12" s="111"/>
      <c r="L12" s="165"/>
      <c r="M12" s="165"/>
      <c r="N12" s="282"/>
      <c r="O12" s="282"/>
      <c r="P12" s="282"/>
      <c r="Q12" s="165"/>
      <c r="R12" s="165"/>
      <c r="S12" s="367"/>
      <c r="T12" s="367"/>
      <c r="U12" s="111"/>
      <c r="V12" s="165"/>
      <c r="W12" s="165"/>
      <c r="X12" s="367"/>
      <c r="Y12" s="367"/>
      <c r="Z12" s="111"/>
      <c r="AA12" s="165"/>
      <c r="AB12" s="165"/>
      <c r="AC12" s="367"/>
      <c r="AD12" s="367"/>
      <c r="AE12" s="111"/>
      <c r="AF12" s="165"/>
      <c r="AG12" s="165"/>
      <c r="AH12" s="367"/>
      <c r="AI12" s="367"/>
      <c r="AJ12" s="111"/>
      <c r="AK12" s="165"/>
      <c r="AL12" s="165"/>
      <c r="AM12" s="367">
        <f t="shared" si="7"/>
        <v>0</v>
      </c>
      <c r="AN12" s="367">
        <f t="shared" si="1"/>
        <v>0</v>
      </c>
      <c r="AO12" s="367"/>
      <c r="AP12" s="165"/>
      <c r="AQ12" s="482"/>
    </row>
    <row r="13" spans="1:43" ht="18">
      <c r="A13" s="620"/>
      <c r="B13" s="218" t="s">
        <v>264</v>
      </c>
      <c r="C13" s="219" t="s">
        <v>265</v>
      </c>
      <c r="D13" s="366">
        <v>824.36</v>
      </c>
      <c r="E13" s="366">
        <v>682.93</v>
      </c>
      <c r="F13" s="366">
        <v>651.86</v>
      </c>
      <c r="G13" s="165">
        <f t="shared" si="3"/>
        <v>-17.156339463341268</v>
      </c>
      <c r="H13" s="165">
        <f t="shared" si="3"/>
        <v>-4.5495145915393778</v>
      </c>
      <c r="I13" s="366">
        <v>1520</v>
      </c>
      <c r="J13" s="366">
        <v>1885</v>
      </c>
      <c r="K13" s="111">
        <v>1111</v>
      </c>
      <c r="L13" s="165">
        <f t="shared" si="0"/>
        <v>24.013157894736835</v>
      </c>
      <c r="M13" s="165">
        <f t="shared" si="0"/>
        <v>-41.061007957559681</v>
      </c>
      <c r="N13" s="282"/>
      <c r="O13" s="282"/>
      <c r="P13" s="282"/>
      <c r="Q13" s="165"/>
      <c r="R13" s="165"/>
      <c r="S13" s="367"/>
      <c r="T13" s="367"/>
      <c r="U13" s="111"/>
      <c r="V13" s="165"/>
      <c r="W13" s="165"/>
      <c r="X13" s="367">
        <v>499.3</v>
      </c>
      <c r="Y13" s="367">
        <v>470.26</v>
      </c>
      <c r="Z13" s="111">
        <v>2221.0500000000002</v>
      </c>
      <c r="AA13" s="165">
        <f t="shared" si="5"/>
        <v>-5.8161425996394911</v>
      </c>
      <c r="AB13" s="165">
        <f t="shared" si="5"/>
        <v>372.30255603283291</v>
      </c>
      <c r="AC13" s="367">
        <v>15</v>
      </c>
      <c r="AD13" s="367">
        <v>25</v>
      </c>
      <c r="AE13" s="111">
        <v>13</v>
      </c>
      <c r="AF13" s="165">
        <f t="shared" si="9"/>
        <v>66.666666666666686</v>
      </c>
      <c r="AG13" s="165">
        <f t="shared" si="9"/>
        <v>-48</v>
      </c>
      <c r="AH13" s="367">
        <v>1272.28</v>
      </c>
      <c r="AI13" s="367">
        <v>1968.14</v>
      </c>
      <c r="AJ13" s="111">
        <v>1547.5</v>
      </c>
      <c r="AK13" s="165">
        <f t="shared" si="6"/>
        <v>54.693935297261618</v>
      </c>
      <c r="AL13" s="165">
        <f t="shared" si="6"/>
        <v>-21.372463341022495</v>
      </c>
      <c r="AM13" s="367">
        <f t="shared" si="7"/>
        <v>4130.9400000000005</v>
      </c>
      <c r="AN13" s="367">
        <f t="shared" si="1"/>
        <v>5031.33</v>
      </c>
      <c r="AO13" s="367">
        <f t="shared" si="1"/>
        <v>5544.41</v>
      </c>
      <c r="AP13" s="165">
        <f t="shared" si="2"/>
        <v>21.79624976397622</v>
      </c>
      <c r="AQ13" s="482">
        <f t="shared" si="2"/>
        <v>10.197701204254145</v>
      </c>
    </row>
    <row r="14" spans="1:43" ht="18">
      <c r="A14" s="620"/>
      <c r="B14" s="218" t="s">
        <v>266</v>
      </c>
      <c r="C14" s="219" t="s">
        <v>265</v>
      </c>
      <c r="D14" s="366"/>
      <c r="E14" s="366">
        <v>0</v>
      </c>
      <c r="F14" s="366"/>
      <c r="G14" s="165"/>
      <c r="H14" s="165"/>
      <c r="I14" s="366">
        <v>3209</v>
      </c>
      <c r="J14" s="366">
        <v>2400</v>
      </c>
      <c r="K14" s="111">
        <v>2109</v>
      </c>
      <c r="L14" s="165">
        <f t="shared" si="0"/>
        <v>-25.210345902150195</v>
      </c>
      <c r="M14" s="165">
        <f t="shared" si="0"/>
        <v>-12.125</v>
      </c>
      <c r="N14" s="282"/>
      <c r="O14" s="282"/>
      <c r="P14" s="282"/>
      <c r="Q14" s="165"/>
      <c r="R14" s="165"/>
      <c r="S14" s="367"/>
      <c r="T14" s="367"/>
      <c r="U14" s="111"/>
      <c r="V14" s="165"/>
      <c r="W14" s="165"/>
      <c r="X14" s="367">
        <v>17842.34</v>
      </c>
      <c r="Y14" s="367">
        <v>23335.75</v>
      </c>
      <c r="Z14" s="111">
        <v>26059.01</v>
      </c>
      <c r="AA14" s="165">
        <f t="shared" si="5"/>
        <v>30.788618533219307</v>
      </c>
      <c r="AB14" s="165">
        <f t="shared" si="5"/>
        <v>11.669905616918228</v>
      </c>
      <c r="AC14" s="367">
        <v>7</v>
      </c>
      <c r="AD14" s="367">
        <v>9</v>
      </c>
      <c r="AE14" s="111">
        <v>6</v>
      </c>
      <c r="AF14" s="165">
        <f t="shared" si="9"/>
        <v>28.571428571428584</v>
      </c>
      <c r="AG14" s="165">
        <f t="shared" si="9"/>
        <v>-33.333333333333343</v>
      </c>
      <c r="AH14" s="367">
        <v>2124.61</v>
      </c>
      <c r="AI14" s="367">
        <v>1604.13</v>
      </c>
      <c r="AJ14" s="111">
        <v>965.67000000000007</v>
      </c>
      <c r="AK14" s="165">
        <f t="shared" si="6"/>
        <v>-24.49767251401434</v>
      </c>
      <c r="AL14" s="165">
        <f t="shared" si="6"/>
        <v>-39.801013633558377</v>
      </c>
      <c r="AM14" s="367">
        <f t="shared" si="7"/>
        <v>23182.95</v>
      </c>
      <c r="AN14" s="367">
        <f t="shared" si="1"/>
        <v>27348.880000000001</v>
      </c>
      <c r="AO14" s="367">
        <f t="shared" si="1"/>
        <v>29139.68</v>
      </c>
      <c r="AP14" s="165">
        <f t="shared" si="2"/>
        <v>17.969801082260901</v>
      </c>
      <c r="AQ14" s="482">
        <f t="shared" si="2"/>
        <v>6.5479829521355271</v>
      </c>
    </row>
    <row r="15" spans="1:43" ht="18">
      <c r="A15" s="620"/>
      <c r="B15" s="218" t="s">
        <v>267</v>
      </c>
      <c r="C15" s="219" t="s">
        <v>265</v>
      </c>
      <c r="D15" s="366">
        <v>6900</v>
      </c>
      <c r="E15" s="366">
        <v>12000</v>
      </c>
      <c r="F15" s="366">
        <v>11000</v>
      </c>
      <c r="G15" s="165">
        <f t="shared" si="3"/>
        <v>73.913043478260875</v>
      </c>
      <c r="H15" s="165">
        <f t="shared" si="3"/>
        <v>-8.3333333333333428</v>
      </c>
      <c r="I15" s="366">
        <v>19221</v>
      </c>
      <c r="J15" s="366">
        <v>17327</v>
      </c>
      <c r="K15" s="111">
        <v>25245</v>
      </c>
      <c r="L15" s="165">
        <f t="shared" si="0"/>
        <v>-9.8538057333125266</v>
      </c>
      <c r="M15" s="165">
        <f t="shared" si="0"/>
        <v>45.697466381947237</v>
      </c>
      <c r="N15" s="282">
        <v>58009.075000000004</v>
      </c>
      <c r="O15" s="282">
        <v>58230.7</v>
      </c>
      <c r="P15" s="282">
        <v>53577.02</v>
      </c>
      <c r="Q15" s="165">
        <f t="shared" si="8"/>
        <v>0.38205229095618165</v>
      </c>
      <c r="R15" s="165">
        <f t="shared" si="8"/>
        <v>-7.9917981408432297</v>
      </c>
      <c r="S15" s="367"/>
      <c r="T15" s="367"/>
      <c r="U15" s="111"/>
      <c r="V15" s="165"/>
      <c r="W15" s="165"/>
      <c r="X15" s="367">
        <v>13490</v>
      </c>
      <c r="Y15" s="367">
        <v>14597</v>
      </c>
      <c r="Z15" s="111">
        <v>7479</v>
      </c>
      <c r="AA15" s="165">
        <f t="shared" si="5"/>
        <v>8.2060785767235132</v>
      </c>
      <c r="AB15" s="165">
        <f t="shared" si="5"/>
        <v>-48.763444543399324</v>
      </c>
      <c r="AC15" s="367">
        <v>6</v>
      </c>
      <c r="AD15" s="367">
        <v>8</v>
      </c>
      <c r="AE15" s="111">
        <v>3.5</v>
      </c>
      <c r="AF15" s="165">
        <f t="shared" si="9"/>
        <v>33.333333333333314</v>
      </c>
      <c r="AG15" s="165">
        <f t="shared" si="9"/>
        <v>-56.25</v>
      </c>
      <c r="AH15" s="367"/>
      <c r="AI15" s="367"/>
      <c r="AJ15" s="111"/>
      <c r="AK15" s="165"/>
      <c r="AL15" s="165"/>
      <c r="AM15" s="367">
        <f t="shared" si="7"/>
        <v>97626.075000000012</v>
      </c>
      <c r="AN15" s="367">
        <f t="shared" si="1"/>
        <v>102162.7</v>
      </c>
      <c r="AO15" s="367">
        <f t="shared" si="1"/>
        <v>97304.51999999999</v>
      </c>
      <c r="AP15" s="165">
        <f t="shared" si="2"/>
        <v>4.6469398672434465</v>
      </c>
      <c r="AQ15" s="482">
        <f t="shared" si="2"/>
        <v>-4.7553363409541873</v>
      </c>
    </row>
    <row r="16" spans="1:43" ht="18">
      <c r="A16" s="620">
        <v>4</v>
      </c>
      <c r="B16" s="214" t="s">
        <v>268</v>
      </c>
      <c r="C16" s="214"/>
      <c r="D16" s="366"/>
      <c r="E16" s="366"/>
      <c r="F16" s="366"/>
      <c r="G16" s="165"/>
      <c r="H16" s="165"/>
      <c r="I16" s="366"/>
      <c r="J16" s="366"/>
      <c r="K16" s="111"/>
      <c r="L16" s="165"/>
      <c r="M16" s="165"/>
      <c r="N16" s="282"/>
      <c r="O16" s="282"/>
      <c r="P16" s="282"/>
      <c r="Q16" s="165"/>
      <c r="R16" s="165"/>
      <c r="S16" s="367"/>
      <c r="T16" s="367"/>
      <c r="U16" s="111"/>
      <c r="V16" s="165"/>
      <c r="W16" s="165"/>
      <c r="X16" s="367"/>
      <c r="Y16" s="367"/>
      <c r="Z16" s="111"/>
      <c r="AA16" s="165"/>
      <c r="AB16" s="165"/>
      <c r="AC16" s="367"/>
      <c r="AD16" s="367"/>
      <c r="AE16" s="111"/>
      <c r="AF16" s="165"/>
      <c r="AG16" s="165"/>
      <c r="AH16" s="367"/>
      <c r="AI16" s="367"/>
      <c r="AJ16" s="111"/>
      <c r="AK16" s="165"/>
      <c r="AL16" s="165"/>
      <c r="AM16" s="367">
        <f t="shared" si="7"/>
        <v>0</v>
      </c>
      <c r="AN16" s="367">
        <f t="shared" si="1"/>
        <v>0</v>
      </c>
      <c r="AO16" s="367">
        <f t="shared" si="1"/>
        <v>0</v>
      </c>
      <c r="AP16" s="165"/>
      <c r="AQ16" s="482"/>
    </row>
    <row r="17" spans="1:43" ht="18">
      <c r="A17" s="620"/>
      <c r="B17" s="215" t="s">
        <v>269</v>
      </c>
      <c r="C17" s="215" t="s">
        <v>46</v>
      </c>
      <c r="D17" s="366">
        <v>2886.37</v>
      </c>
      <c r="E17" s="366">
        <v>3078.6</v>
      </c>
      <c r="F17" s="366">
        <v>3250.55</v>
      </c>
      <c r="G17" s="165">
        <f t="shared" si="3"/>
        <v>6.6599223245807053</v>
      </c>
      <c r="H17" s="165">
        <f t="shared" si="3"/>
        <v>5.5853309946079435</v>
      </c>
      <c r="I17" s="366"/>
      <c r="J17" s="366"/>
      <c r="K17" s="111"/>
      <c r="L17" s="165"/>
      <c r="M17" s="165"/>
      <c r="N17" s="282">
        <v>366.77</v>
      </c>
      <c r="O17" s="282">
        <v>425.815</v>
      </c>
      <c r="P17" s="282">
        <v>449.21</v>
      </c>
      <c r="Q17" s="165">
        <f t="shared" si="8"/>
        <v>16.098644927338654</v>
      </c>
      <c r="R17" s="165">
        <f t="shared" si="8"/>
        <v>5.4941700034052445</v>
      </c>
      <c r="S17" s="367">
        <v>3230.81</v>
      </c>
      <c r="T17" s="367">
        <v>3744.35</v>
      </c>
      <c r="U17" s="111">
        <v>3550.68</v>
      </c>
      <c r="V17" s="165">
        <f t="shared" si="4"/>
        <v>15.895085133449498</v>
      </c>
      <c r="W17" s="165">
        <f t="shared" si="4"/>
        <v>-5.1723263049661483</v>
      </c>
      <c r="X17" s="367"/>
      <c r="Y17" s="367"/>
      <c r="Z17" s="111"/>
      <c r="AA17" s="165"/>
      <c r="AB17" s="165"/>
      <c r="AC17" s="367"/>
      <c r="AD17" s="367"/>
      <c r="AE17" s="111"/>
      <c r="AF17" s="165"/>
      <c r="AG17" s="165"/>
      <c r="AH17" s="367"/>
      <c r="AI17" s="367"/>
      <c r="AJ17" s="111"/>
      <c r="AK17" s="165"/>
      <c r="AL17" s="165"/>
      <c r="AM17" s="367">
        <f t="shared" si="7"/>
        <v>6483.95</v>
      </c>
      <c r="AN17" s="367">
        <f t="shared" si="1"/>
        <v>7248.7649999999994</v>
      </c>
      <c r="AO17" s="367">
        <f t="shared" si="1"/>
        <v>7250.4400000000005</v>
      </c>
      <c r="AP17" s="165">
        <f t="shared" si="2"/>
        <v>11.795510452733282</v>
      </c>
      <c r="AQ17" s="482">
        <f t="shared" si="2"/>
        <v>2.3107384499311934E-2</v>
      </c>
    </row>
    <row r="18" spans="1:43" ht="18">
      <c r="A18" s="620"/>
      <c r="B18" s="215" t="s">
        <v>270</v>
      </c>
      <c r="C18" s="215" t="s">
        <v>46</v>
      </c>
      <c r="D18" s="366"/>
      <c r="E18" s="366">
        <v>0</v>
      </c>
      <c r="F18" s="366"/>
      <c r="G18" s="165"/>
      <c r="H18" s="165"/>
      <c r="I18" s="366"/>
      <c r="J18" s="366"/>
      <c r="K18" s="111"/>
      <c r="L18" s="165"/>
      <c r="M18" s="165"/>
      <c r="N18" s="282"/>
      <c r="O18" s="282"/>
      <c r="P18" s="282"/>
      <c r="Q18" s="165"/>
      <c r="R18" s="165"/>
      <c r="S18" s="367"/>
      <c r="T18" s="367"/>
      <c r="U18" s="111"/>
      <c r="V18" s="165"/>
      <c r="W18" s="165"/>
      <c r="X18" s="367"/>
      <c r="Y18" s="367"/>
      <c r="Z18" s="111"/>
      <c r="AA18" s="165"/>
      <c r="AB18" s="165"/>
      <c r="AC18" s="367"/>
      <c r="AD18" s="367"/>
      <c r="AE18" s="111"/>
      <c r="AF18" s="165"/>
      <c r="AG18" s="165"/>
      <c r="AH18" s="367"/>
      <c r="AI18" s="367"/>
      <c r="AJ18" s="111"/>
      <c r="AK18" s="165"/>
      <c r="AL18" s="165"/>
      <c r="AM18" s="367">
        <f t="shared" si="7"/>
        <v>0</v>
      </c>
      <c r="AN18" s="367">
        <f t="shared" si="1"/>
        <v>0</v>
      </c>
      <c r="AO18" s="367">
        <f t="shared" si="1"/>
        <v>0</v>
      </c>
      <c r="AP18" s="165"/>
      <c r="AQ18" s="482"/>
    </row>
    <row r="19" spans="1:43" ht="18">
      <c r="A19" s="620"/>
      <c r="B19" s="215" t="s">
        <v>271</v>
      </c>
      <c r="C19" s="215" t="s">
        <v>46</v>
      </c>
      <c r="D19" s="366">
        <v>2978.7</v>
      </c>
      <c r="E19" s="366">
        <v>4040.9</v>
      </c>
      <c r="F19" s="366">
        <v>2992.3</v>
      </c>
      <c r="G19" s="165">
        <f t="shared" si="3"/>
        <v>35.659851613119827</v>
      </c>
      <c r="H19" s="165">
        <f t="shared" si="3"/>
        <v>-25.949664678660696</v>
      </c>
      <c r="I19" s="366">
        <v>12248</v>
      </c>
      <c r="J19" s="366">
        <v>12828.25</v>
      </c>
      <c r="K19" s="366">
        <v>17252.95</v>
      </c>
      <c r="L19" s="165">
        <f t="shared" si="0"/>
        <v>4.7375081645982959</v>
      </c>
      <c r="M19" s="165">
        <f t="shared" si="0"/>
        <v>34.491844172042192</v>
      </c>
      <c r="N19" s="282"/>
      <c r="O19" s="282"/>
      <c r="P19" s="282"/>
      <c r="Q19" s="165"/>
      <c r="R19" s="165"/>
      <c r="S19" s="367"/>
      <c r="T19" s="367"/>
      <c r="U19" s="111"/>
      <c r="V19" s="165"/>
      <c r="W19" s="165"/>
      <c r="X19" s="367"/>
      <c r="Y19" s="367"/>
      <c r="Z19" s="111"/>
      <c r="AA19" s="165"/>
      <c r="AB19" s="165"/>
      <c r="AC19" s="367"/>
      <c r="AD19" s="367"/>
      <c r="AE19" s="111"/>
      <c r="AF19" s="165"/>
      <c r="AG19" s="165"/>
      <c r="AH19" s="367">
        <v>17543.400000000001</v>
      </c>
      <c r="AI19" s="367">
        <v>16985.400000000001</v>
      </c>
      <c r="AJ19" s="111">
        <v>15738.5</v>
      </c>
      <c r="AK19" s="165">
        <f t="shared" si="6"/>
        <v>-3.180683333903346</v>
      </c>
      <c r="AL19" s="165">
        <f t="shared" si="6"/>
        <v>-7.34101051491281</v>
      </c>
      <c r="AM19" s="367">
        <f t="shared" si="7"/>
        <v>32770.100000000006</v>
      </c>
      <c r="AN19" s="367">
        <f t="shared" si="1"/>
        <v>33854.550000000003</v>
      </c>
      <c r="AO19" s="367">
        <f t="shared" si="1"/>
        <v>35983.75</v>
      </c>
      <c r="AP19" s="165">
        <f t="shared" si="2"/>
        <v>3.3092666790763445</v>
      </c>
      <c r="AQ19" s="482">
        <f t="shared" si="2"/>
        <v>6.2892580170168912</v>
      </c>
    </row>
    <row r="20" spans="1:43" ht="18">
      <c r="A20" s="620"/>
      <c r="B20" s="215" t="s">
        <v>272</v>
      </c>
      <c r="C20" s="215" t="s">
        <v>46</v>
      </c>
      <c r="D20" s="366"/>
      <c r="E20" s="366">
        <v>0</v>
      </c>
      <c r="F20" s="366"/>
      <c r="G20" s="165"/>
      <c r="H20" s="165"/>
      <c r="I20" s="366"/>
      <c r="J20" s="366"/>
      <c r="K20" s="111"/>
      <c r="L20" s="165"/>
      <c r="M20" s="165"/>
      <c r="N20" s="282"/>
      <c r="O20" s="282"/>
      <c r="P20" s="282"/>
      <c r="Q20" s="165"/>
      <c r="R20" s="165"/>
      <c r="S20" s="367">
        <v>3457.69</v>
      </c>
      <c r="T20" s="367">
        <v>2265</v>
      </c>
      <c r="U20" s="111">
        <v>2005.65</v>
      </c>
      <c r="V20" s="165">
        <f t="shared" si="4"/>
        <v>-34.493838371860988</v>
      </c>
      <c r="W20" s="165">
        <f t="shared" si="4"/>
        <v>-11.450331125827802</v>
      </c>
      <c r="X20" s="367"/>
      <c r="Y20" s="367"/>
      <c r="Z20" s="111"/>
      <c r="AA20" s="165"/>
      <c r="AB20" s="165"/>
      <c r="AC20" s="367"/>
      <c r="AD20" s="367"/>
      <c r="AE20" s="111"/>
      <c r="AF20" s="165"/>
      <c r="AG20" s="165"/>
      <c r="AH20" s="367"/>
      <c r="AI20" s="367"/>
      <c r="AJ20" s="111"/>
      <c r="AK20" s="165"/>
      <c r="AL20" s="165"/>
      <c r="AM20" s="367">
        <f t="shared" si="7"/>
        <v>3457.69</v>
      </c>
      <c r="AN20" s="367">
        <f t="shared" si="1"/>
        <v>2265</v>
      </c>
      <c r="AO20" s="367">
        <f t="shared" si="1"/>
        <v>2005.65</v>
      </c>
      <c r="AP20" s="165">
        <f t="shared" si="2"/>
        <v>-34.493838371860988</v>
      </c>
      <c r="AQ20" s="482">
        <f t="shared" si="2"/>
        <v>-11.450331125827802</v>
      </c>
    </row>
    <row r="21" spans="1:43" ht="18">
      <c r="A21" s="620"/>
      <c r="B21" s="215" t="s">
        <v>273</v>
      </c>
      <c r="C21" s="215" t="s">
        <v>46</v>
      </c>
      <c r="D21" s="366">
        <v>12110</v>
      </c>
      <c r="E21" s="366">
        <v>11134</v>
      </c>
      <c r="F21" s="366">
        <v>12988</v>
      </c>
      <c r="G21" s="165">
        <f t="shared" si="3"/>
        <v>-8.0594549958711781</v>
      </c>
      <c r="H21" s="165">
        <f t="shared" si="3"/>
        <v>16.651697503143524</v>
      </c>
      <c r="I21" s="366"/>
      <c r="J21" s="366"/>
      <c r="K21" s="111"/>
      <c r="L21" s="165"/>
      <c r="M21" s="165"/>
      <c r="N21" s="282">
        <v>14989.319</v>
      </c>
      <c r="O21" s="282">
        <v>13835.395</v>
      </c>
      <c r="P21" s="282">
        <v>13052.964</v>
      </c>
      <c r="Q21" s="165">
        <f t="shared" si="8"/>
        <v>-7.6983083754505373</v>
      </c>
      <c r="R21" s="165">
        <f t="shared" si="8"/>
        <v>-5.6552848689900088</v>
      </c>
      <c r="S21" s="367">
        <v>2937.7799999999997</v>
      </c>
      <c r="T21" s="367">
        <v>1980.19</v>
      </c>
      <c r="U21" s="111">
        <v>2875.69</v>
      </c>
      <c r="V21" s="165">
        <f t="shared" si="4"/>
        <v>-32.595701516110793</v>
      </c>
      <c r="W21" s="165">
        <f t="shared" si="4"/>
        <v>45.22293315287925</v>
      </c>
      <c r="X21" s="367">
        <v>13583</v>
      </c>
      <c r="Y21" s="367">
        <v>14103</v>
      </c>
      <c r="Z21" s="111">
        <v>17339</v>
      </c>
      <c r="AA21" s="165">
        <f t="shared" si="5"/>
        <v>3.8283148052713045</v>
      </c>
      <c r="AB21" s="165">
        <f t="shared" si="5"/>
        <v>22.945472594483448</v>
      </c>
      <c r="AC21" s="367"/>
      <c r="AD21" s="367"/>
      <c r="AE21" s="111"/>
      <c r="AF21" s="165"/>
      <c r="AG21" s="165"/>
      <c r="AH21" s="367"/>
      <c r="AI21" s="367"/>
      <c r="AJ21" s="111"/>
      <c r="AK21" s="165"/>
      <c r="AL21" s="165"/>
      <c r="AM21" s="367">
        <f t="shared" si="7"/>
        <v>43620.099000000002</v>
      </c>
      <c r="AN21" s="367">
        <f t="shared" si="1"/>
        <v>41052.584999999999</v>
      </c>
      <c r="AO21" s="367">
        <f t="shared" si="1"/>
        <v>46255.653999999995</v>
      </c>
      <c r="AP21" s="165">
        <f t="shared" si="2"/>
        <v>-5.8860801760216077</v>
      </c>
      <c r="AQ21" s="482">
        <f t="shared" si="2"/>
        <v>12.674156816190731</v>
      </c>
    </row>
    <row r="22" spans="1:43" ht="18">
      <c r="A22" s="620"/>
      <c r="B22" s="215" t="s">
        <v>274</v>
      </c>
      <c r="C22" s="215" t="s">
        <v>46</v>
      </c>
      <c r="D22" s="366">
        <v>3039.2</v>
      </c>
      <c r="E22" s="366">
        <v>2990.5</v>
      </c>
      <c r="F22" s="366">
        <v>3222</v>
      </c>
      <c r="G22" s="165">
        <f t="shared" si="3"/>
        <v>-1.6023953672018934</v>
      </c>
      <c r="H22" s="165">
        <f t="shared" si="3"/>
        <v>7.7411804046146244</v>
      </c>
      <c r="I22" s="366"/>
      <c r="J22" s="366"/>
      <c r="K22" s="111"/>
      <c r="L22" s="165"/>
      <c r="M22" s="165"/>
      <c r="N22" s="282"/>
      <c r="O22" s="282"/>
      <c r="P22" s="282"/>
      <c r="Q22" s="165"/>
      <c r="R22" s="165"/>
      <c r="S22" s="367"/>
      <c r="T22" s="367"/>
      <c r="U22" s="111"/>
      <c r="V22" s="165"/>
      <c r="W22" s="165"/>
      <c r="X22" s="111"/>
      <c r="Y22" s="111"/>
      <c r="Z22" s="111"/>
      <c r="AA22" s="165"/>
      <c r="AB22" s="165"/>
      <c r="AC22" s="367">
        <v>20</v>
      </c>
      <c r="AD22" s="367">
        <v>23</v>
      </c>
      <c r="AE22" s="111"/>
      <c r="AF22" s="165">
        <f t="shared" si="9"/>
        <v>14.999999999999986</v>
      </c>
      <c r="AG22" s="165">
        <f t="shared" si="9"/>
        <v>-100</v>
      </c>
      <c r="AH22" s="367"/>
      <c r="AI22" s="367"/>
      <c r="AJ22" s="111"/>
      <c r="AK22" s="165"/>
      <c r="AL22" s="165"/>
      <c r="AM22" s="367">
        <f t="shared" si="7"/>
        <v>3059.2</v>
      </c>
      <c r="AN22" s="367">
        <f t="shared" si="1"/>
        <v>3013.5</v>
      </c>
      <c r="AO22" s="367">
        <f t="shared" si="1"/>
        <v>3222</v>
      </c>
      <c r="AP22" s="165">
        <f t="shared" si="2"/>
        <v>-1.4938546025104529</v>
      </c>
      <c r="AQ22" s="482">
        <f t="shared" si="2"/>
        <v>6.9188651070184193</v>
      </c>
    </row>
    <row r="23" spans="1:43" ht="18">
      <c r="A23" s="620"/>
      <c r="B23" s="215" t="s">
        <v>498</v>
      </c>
      <c r="C23" s="215" t="s">
        <v>46</v>
      </c>
      <c r="D23" s="366"/>
      <c r="E23" s="366"/>
      <c r="F23" s="366"/>
      <c r="G23" s="165"/>
      <c r="H23" s="165"/>
      <c r="I23" s="366"/>
      <c r="J23" s="366"/>
      <c r="K23" s="111"/>
      <c r="L23" s="165"/>
      <c r="M23" s="165"/>
      <c r="N23" s="282"/>
      <c r="O23" s="282"/>
      <c r="P23" s="282"/>
      <c r="Q23" s="165"/>
      <c r="R23" s="165"/>
      <c r="S23" s="367"/>
      <c r="T23" s="367"/>
      <c r="U23" s="111"/>
      <c r="V23" s="165"/>
      <c r="W23" s="165"/>
      <c r="X23" s="367">
        <v>786</v>
      </c>
      <c r="Y23" s="367">
        <v>1598</v>
      </c>
      <c r="Z23" s="111">
        <v>2001</v>
      </c>
      <c r="AA23" s="165">
        <f t="shared" si="5"/>
        <v>103.30788804071247</v>
      </c>
      <c r="AB23" s="165">
        <f t="shared" si="5"/>
        <v>25.219023779724651</v>
      </c>
      <c r="AC23" s="367"/>
      <c r="AD23" s="367"/>
      <c r="AE23" s="111"/>
      <c r="AF23" s="165"/>
      <c r="AG23" s="165"/>
      <c r="AH23" s="367"/>
      <c r="AI23" s="367"/>
      <c r="AJ23" s="111"/>
      <c r="AK23" s="165"/>
      <c r="AL23" s="165"/>
      <c r="AM23" s="367">
        <f t="shared" si="7"/>
        <v>786</v>
      </c>
      <c r="AN23" s="367">
        <f t="shared" si="7"/>
        <v>1598</v>
      </c>
      <c r="AO23" s="367">
        <f t="shared" si="7"/>
        <v>2001</v>
      </c>
      <c r="AP23" s="165">
        <f t="shared" si="2"/>
        <v>103.30788804071247</v>
      </c>
      <c r="AQ23" s="482">
        <f t="shared" si="2"/>
        <v>25.219023779724651</v>
      </c>
    </row>
    <row r="24" spans="1:43" ht="18">
      <c r="A24" s="620">
        <v>5</v>
      </c>
      <c r="B24" s="214" t="s">
        <v>275</v>
      </c>
      <c r="C24" s="217"/>
      <c r="D24" s="366"/>
      <c r="E24" s="366"/>
      <c r="F24" s="366"/>
      <c r="G24" s="165"/>
      <c r="H24" s="165"/>
      <c r="I24" s="366"/>
      <c r="J24" s="366"/>
      <c r="K24" s="111"/>
      <c r="L24" s="165"/>
      <c r="M24" s="165"/>
      <c r="N24" s="282"/>
      <c r="O24" s="282"/>
      <c r="P24" s="282"/>
      <c r="Q24" s="165"/>
      <c r="R24" s="165"/>
      <c r="S24" s="367"/>
      <c r="T24" s="367"/>
      <c r="U24" s="111"/>
      <c r="V24" s="165"/>
      <c r="W24" s="165"/>
      <c r="X24" s="367"/>
      <c r="Y24" s="367"/>
      <c r="Z24" s="111"/>
      <c r="AA24" s="165"/>
      <c r="AB24" s="165"/>
      <c r="AC24" s="367"/>
      <c r="AD24" s="367"/>
      <c r="AE24" s="111"/>
      <c r="AF24" s="165"/>
      <c r="AG24" s="165"/>
      <c r="AH24" s="367"/>
      <c r="AI24" s="367"/>
      <c r="AJ24" s="111"/>
      <c r="AK24" s="165"/>
      <c r="AL24" s="165"/>
      <c r="AM24" s="367">
        <f t="shared" si="7"/>
        <v>0</v>
      </c>
      <c r="AN24" s="367">
        <f t="shared" si="7"/>
        <v>0</v>
      </c>
      <c r="AO24" s="367">
        <f t="shared" si="7"/>
        <v>0</v>
      </c>
      <c r="AP24" s="165"/>
      <c r="AQ24" s="482"/>
    </row>
    <row r="25" spans="1:43" ht="18">
      <c r="A25" s="620"/>
      <c r="B25" s="215" t="s">
        <v>276</v>
      </c>
      <c r="C25" s="219" t="s">
        <v>44</v>
      </c>
      <c r="D25" s="366"/>
      <c r="E25" s="366"/>
      <c r="F25" s="366"/>
      <c r="G25" s="165"/>
      <c r="H25" s="165"/>
      <c r="I25" s="366">
        <v>8193.8450000000012</v>
      </c>
      <c r="J25" s="366">
        <v>9014.8329999999987</v>
      </c>
      <c r="K25" s="111">
        <v>9143.93</v>
      </c>
      <c r="L25" s="165">
        <f t="shared" si="0"/>
        <v>10.019569567156765</v>
      </c>
      <c r="M25" s="165">
        <f t="shared" si="0"/>
        <v>1.4320509320583312</v>
      </c>
      <c r="N25" s="282"/>
      <c r="O25" s="282"/>
      <c r="P25" s="282"/>
      <c r="Q25" s="165"/>
      <c r="R25" s="165"/>
      <c r="S25" s="367"/>
      <c r="T25" s="367"/>
      <c r="U25" s="111"/>
      <c r="V25" s="165"/>
      <c r="W25" s="165"/>
      <c r="X25" s="367">
        <v>7624.7699999999995</v>
      </c>
      <c r="Y25" s="367">
        <v>6909.87</v>
      </c>
      <c r="Z25" s="111">
        <v>7349.3099999999995</v>
      </c>
      <c r="AA25" s="165">
        <f t="shared" si="5"/>
        <v>-9.376020522586245</v>
      </c>
      <c r="AB25" s="165">
        <f t="shared" si="5"/>
        <v>6.3595986610457231</v>
      </c>
      <c r="AC25" s="367"/>
      <c r="AD25" s="367"/>
      <c r="AE25" s="111"/>
      <c r="AF25" s="165"/>
      <c r="AG25" s="165"/>
      <c r="AH25" s="367"/>
      <c r="AI25" s="367"/>
      <c r="AJ25" s="111"/>
      <c r="AK25" s="165"/>
      <c r="AL25" s="165"/>
      <c r="AM25" s="367">
        <f t="shared" si="7"/>
        <v>15818.615000000002</v>
      </c>
      <c r="AN25" s="367">
        <f t="shared" si="7"/>
        <v>15924.702999999998</v>
      </c>
      <c r="AO25" s="367">
        <f t="shared" si="7"/>
        <v>16493.239999999998</v>
      </c>
      <c r="AP25" s="165">
        <f t="shared" si="2"/>
        <v>0.67065289849961118</v>
      </c>
      <c r="AQ25" s="482">
        <f t="shared" si="2"/>
        <v>3.5701576349649997</v>
      </c>
    </row>
    <row r="26" spans="1:43" ht="18">
      <c r="A26" s="620"/>
      <c r="B26" s="215" t="s">
        <v>277</v>
      </c>
      <c r="C26" s="219" t="s">
        <v>44</v>
      </c>
      <c r="D26" s="366"/>
      <c r="E26" s="366"/>
      <c r="F26" s="366"/>
      <c r="G26" s="165"/>
      <c r="H26" s="165"/>
      <c r="I26" s="366"/>
      <c r="J26" s="366">
        <v>0</v>
      </c>
      <c r="K26" s="111"/>
      <c r="L26" s="165"/>
      <c r="M26" s="165"/>
      <c r="N26" s="282">
        <v>89257.675200000012</v>
      </c>
      <c r="O26" s="282">
        <v>68457.51479999999</v>
      </c>
      <c r="P26" s="282">
        <v>89174.02</v>
      </c>
      <c r="Q26" s="165">
        <f t="shared" si="8"/>
        <v>-23.303497826257541</v>
      </c>
      <c r="R26" s="165">
        <f t="shared" si="8"/>
        <v>30.261842341960119</v>
      </c>
      <c r="S26" s="367">
        <v>152261.97999999998</v>
      </c>
      <c r="T26" s="367">
        <v>37173.97</v>
      </c>
      <c r="U26" s="111">
        <v>53171.32</v>
      </c>
      <c r="V26" s="165">
        <f t="shared" si="4"/>
        <v>-75.585520429985209</v>
      </c>
      <c r="W26" s="165">
        <f t="shared" si="4"/>
        <v>43.033741082806074</v>
      </c>
      <c r="X26" s="367">
        <v>3861.54</v>
      </c>
      <c r="Y26" s="367">
        <v>1777.4</v>
      </c>
      <c r="Z26" s="111">
        <v>1007.57</v>
      </c>
      <c r="AA26" s="165">
        <f t="shared" si="5"/>
        <v>-53.971731485365936</v>
      </c>
      <c r="AB26" s="165">
        <f t="shared" si="5"/>
        <v>-43.312141330032631</v>
      </c>
      <c r="AC26" s="367"/>
      <c r="AD26" s="367"/>
      <c r="AE26" s="111"/>
      <c r="AF26" s="165"/>
      <c r="AG26" s="165"/>
      <c r="AH26" s="367"/>
      <c r="AI26" s="367"/>
      <c r="AJ26" s="111"/>
      <c r="AK26" s="165"/>
      <c r="AL26" s="165"/>
      <c r="AM26" s="367">
        <f t="shared" si="7"/>
        <v>245381.19519999999</v>
      </c>
      <c r="AN26" s="367">
        <f t="shared" si="7"/>
        <v>107408.88479999999</v>
      </c>
      <c r="AO26" s="367">
        <f t="shared" si="7"/>
        <v>143352.91</v>
      </c>
      <c r="AP26" s="165">
        <f t="shared" si="2"/>
        <v>-56.227744056566571</v>
      </c>
      <c r="AQ26" s="482">
        <f t="shared" si="2"/>
        <v>33.464666602701783</v>
      </c>
    </row>
    <row r="27" spans="1:43" ht="18">
      <c r="A27" s="620"/>
      <c r="B27" s="215" t="s">
        <v>278</v>
      </c>
      <c r="C27" s="219" t="s">
        <v>44</v>
      </c>
      <c r="D27" s="366"/>
      <c r="E27" s="366"/>
      <c r="F27" s="366"/>
      <c r="G27" s="165"/>
      <c r="H27" s="165"/>
      <c r="I27" s="366">
        <v>18247.400000000001</v>
      </c>
      <c r="J27" s="366">
        <v>17831.54</v>
      </c>
      <c r="K27" s="111">
        <v>48727.77</v>
      </c>
      <c r="L27" s="165">
        <f t="shared" si="0"/>
        <v>-2.2790096123283377</v>
      </c>
      <c r="M27" s="165">
        <f t="shared" si="0"/>
        <v>173.26731174088155</v>
      </c>
      <c r="N27" s="282">
        <v>24074.799999999999</v>
      </c>
      <c r="O27" s="282">
        <v>24709.21</v>
      </c>
      <c r="P27" s="282">
        <v>22796.144</v>
      </c>
      <c r="Q27" s="165">
        <f t="shared" si="8"/>
        <v>2.6351620781896372</v>
      </c>
      <c r="R27" s="165">
        <f t="shared" si="8"/>
        <v>-7.742319564243445</v>
      </c>
      <c r="S27" s="367"/>
      <c r="T27" s="367"/>
      <c r="U27" s="111"/>
      <c r="V27" s="165"/>
      <c r="W27" s="165"/>
      <c r="X27" s="367"/>
      <c r="Y27" s="367"/>
      <c r="Z27" s="111"/>
      <c r="AA27" s="165"/>
      <c r="AB27" s="165"/>
      <c r="AC27" s="367"/>
      <c r="AD27" s="367"/>
      <c r="AE27" s="111"/>
      <c r="AF27" s="165"/>
      <c r="AG27" s="165"/>
      <c r="AH27" s="367"/>
      <c r="AI27" s="367"/>
      <c r="AJ27" s="111"/>
      <c r="AK27" s="165"/>
      <c r="AL27" s="165"/>
      <c r="AM27" s="367">
        <f t="shared" si="7"/>
        <v>42322.2</v>
      </c>
      <c r="AN27" s="367">
        <f t="shared" si="7"/>
        <v>42540.75</v>
      </c>
      <c r="AO27" s="367">
        <f t="shared" si="7"/>
        <v>71523.91399999999</v>
      </c>
      <c r="AP27" s="165">
        <f t="shared" si="2"/>
        <v>0.51639565050966496</v>
      </c>
      <c r="AQ27" s="482">
        <f t="shared" si="2"/>
        <v>68.130355012546772</v>
      </c>
    </row>
    <row r="28" spans="1:43" ht="18">
      <c r="A28" s="620">
        <v>6</v>
      </c>
      <c r="B28" s="214" t="s">
        <v>279</v>
      </c>
      <c r="C28" s="215"/>
      <c r="D28" s="366"/>
      <c r="E28" s="366"/>
      <c r="F28" s="366"/>
      <c r="G28" s="165"/>
      <c r="H28" s="165"/>
      <c r="I28" s="366"/>
      <c r="J28" s="366"/>
      <c r="K28" s="111"/>
      <c r="L28" s="165"/>
      <c r="M28" s="165"/>
      <c r="N28" s="282"/>
      <c r="O28" s="282"/>
      <c r="P28" s="282"/>
      <c r="Q28" s="165"/>
      <c r="R28" s="165"/>
      <c r="S28" s="367"/>
      <c r="T28" s="367"/>
      <c r="U28" s="111"/>
      <c r="V28" s="165"/>
      <c r="W28" s="165"/>
      <c r="X28" s="367"/>
      <c r="Y28" s="367"/>
      <c r="Z28" s="111"/>
      <c r="AA28" s="165"/>
      <c r="AB28" s="165"/>
      <c r="AC28" s="367"/>
      <c r="AD28" s="367"/>
      <c r="AE28" s="111"/>
      <c r="AF28" s="165"/>
      <c r="AG28" s="165"/>
      <c r="AH28" s="367"/>
      <c r="AI28" s="367"/>
      <c r="AJ28" s="111"/>
      <c r="AK28" s="165"/>
      <c r="AL28" s="165"/>
      <c r="AM28" s="367">
        <f t="shared" si="7"/>
        <v>0</v>
      </c>
      <c r="AN28" s="367">
        <f t="shared" si="7"/>
        <v>0</v>
      </c>
      <c r="AO28" s="367">
        <f t="shared" si="7"/>
        <v>0</v>
      </c>
      <c r="AP28" s="165"/>
      <c r="AQ28" s="482"/>
    </row>
    <row r="29" spans="1:43" ht="18">
      <c r="A29" s="620"/>
      <c r="B29" s="215" t="s">
        <v>280</v>
      </c>
      <c r="C29" s="219" t="s">
        <v>281</v>
      </c>
      <c r="D29" s="366"/>
      <c r="E29" s="366"/>
      <c r="F29" s="366"/>
      <c r="G29" s="165"/>
      <c r="H29" s="165"/>
      <c r="I29" s="366">
        <v>3207</v>
      </c>
      <c r="J29" s="366">
        <v>2459.27</v>
      </c>
      <c r="K29" s="111">
        <v>2356.4899999999998</v>
      </c>
      <c r="L29" s="165">
        <f t="shared" si="0"/>
        <v>-23.315559713127527</v>
      </c>
      <c r="M29" s="165">
        <f t="shared" si="0"/>
        <v>-4.179288975996954</v>
      </c>
      <c r="N29" s="282">
        <v>551000</v>
      </c>
      <c r="O29" s="282">
        <v>454530</v>
      </c>
      <c r="P29" s="282">
        <v>538991.12</v>
      </c>
      <c r="Q29" s="165">
        <f t="shared" si="8"/>
        <v>-17.508166969147013</v>
      </c>
      <c r="R29" s="165">
        <f t="shared" si="8"/>
        <v>18.582078190658493</v>
      </c>
      <c r="S29" s="367">
        <v>1912.33</v>
      </c>
      <c r="T29" s="367">
        <v>1777.9</v>
      </c>
      <c r="U29" s="111">
        <v>1937.07</v>
      </c>
      <c r="V29" s="165">
        <f t="shared" si="4"/>
        <v>-7.0296444651289107</v>
      </c>
      <c r="W29" s="165">
        <f t="shared" si="4"/>
        <v>8.952697002081095</v>
      </c>
      <c r="X29" s="367"/>
      <c r="Y29" s="367"/>
      <c r="Z29" s="111"/>
      <c r="AA29" s="165"/>
      <c r="AB29" s="165"/>
      <c r="AC29" s="367"/>
      <c r="AD29" s="367"/>
      <c r="AE29" s="111"/>
      <c r="AF29" s="165"/>
      <c r="AG29" s="165"/>
      <c r="AH29" s="367"/>
      <c r="AI29" s="367"/>
      <c r="AJ29" s="111"/>
      <c r="AK29" s="165"/>
      <c r="AL29" s="165"/>
      <c r="AM29" s="367">
        <f t="shared" si="7"/>
        <v>556119.32999999996</v>
      </c>
      <c r="AN29" s="367">
        <f t="shared" si="7"/>
        <v>458767.17000000004</v>
      </c>
      <c r="AO29" s="367">
        <f t="shared" si="7"/>
        <v>543284.67999999993</v>
      </c>
      <c r="AP29" s="165">
        <f t="shared" si="2"/>
        <v>-17.50562419759801</v>
      </c>
      <c r="AQ29" s="482">
        <f t="shared" si="2"/>
        <v>18.422745899624829</v>
      </c>
    </row>
    <row r="30" spans="1:43" ht="18">
      <c r="A30" s="620">
        <v>7</v>
      </c>
      <c r="B30" s="214" t="s">
        <v>282</v>
      </c>
      <c r="C30" s="219"/>
      <c r="D30" s="366"/>
      <c r="E30" s="366"/>
      <c r="F30" s="366"/>
      <c r="G30" s="165"/>
      <c r="H30" s="165"/>
      <c r="I30" s="366"/>
      <c r="J30" s="366"/>
      <c r="K30" s="111"/>
      <c r="L30" s="165"/>
      <c r="M30" s="165"/>
      <c r="N30" s="282"/>
      <c r="O30" s="282"/>
      <c r="P30" s="282"/>
      <c r="Q30" s="165"/>
      <c r="R30" s="165"/>
      <c r="S30" s="367"/>
      <c r="T30" s="367"/>
      <c r="U30" s="111"/>
      <c r="V30" s="165"/>
      <c r="W30" s="165"/>
      <c r="X30" s="367"/>
      <c r="Y30" s="367"/>
      <c r="Z30" s="111"/>
      <c r="AA30" s="165"/>
      <c r="AB30" s="165"/>
      <c r="AC30" s="367"/>
      <c r="AD30" s="367"/>
      <c r="AE30" s="111"/>
      <c r="AF30" s="165"/>
      <c r="AG30" s="165"/>
      <c r="AH30" s="367"/>
      <c r="AI30" s="367"/>
      <c r="AJ30" s="111"/>
      <c r="AK30" s="165"/>
      <c r="AL30" s="165"/>
      <c r="AM30" s="367">
        <f t="shared" si="7"/>
        <v>0</v>
      </c>
      <c r="AN30" s="367">
        <f t="shared" si="7"/>
        <v>0</v>
      </c>
      <c r="AO30" s="367">
        <f t="shared" si="7"/>
        <v>0</v>
      </c>
      <c r="AP30" s="165"/>
      <c r="AQ30" s="482"/>
    </row>
    <row r="31" spans="1:43" ht="18">
      <c r="A31" s="620"/>
      <c r="B31" s="215" t="s">
        <v>283</v>
      </c>
      <c r="C31" s="219" t="s">
        <v>46</v>
      </c>
      <c r="D31" s="366">
        <v>14072</v>
      </c>
      <c r="E31" s="366">
        <v>15005</v>
      </c>
      <c r="F31" s="366">
        <v>16234</v>
      </c>
      <c r="G31" s="165">
        <f t="shared" si="3"/>
        <v>6.6301876065946601</v>
      </c>
      <c r="H31" s="165">
        <f t="shared" si="3"/>
        <v>8.1906031322892261</v>
      </c>
      <c r="I31" s="366">
        <v>211</v>
      </c>
      <c r="J31" s="366">
        <v>157</v>
      </c>
      <c r="K31" s="111">
        <v>181</v>
      </c>
      <c r="L31" s="165">
        <f t="shared" si="0"/>
        <v>-25.592417061611371</v>
      </c>
      <c r="M31" s="165">
        <f t="shared" si="0"/>
        <v>15.286624203821646</v>
      </c>
      <c r="N31" s="282"/>
      <c r="O31" s="282"/>
      <c r="P31" s="282"/>
      <c r="Q31" s="165"/>
      <c r="R31" s="165"/>
      <c r="S31" s="367"/>
      <c r="T31" s="367"/>
      <c r="U31" s="111"/>
      <c r="V31" s="165"/>
      <c r="W31" s="165"/>
      <c r="X31" s="367"/>
      <c r="Y31" s="367"/>
      <c r="Z31" s="111"/>
      <c r="AA31" s="165"/>
      <c r="AB31" s="165"/>
      <c r="AC31" s="367"/>
      <c r="AD31" s="367"/>
      <c r="AE31" s="111"/>
      <c r="AF31" s="165"/>
      <c r="AG31" s="165"/>
      <c r="AH31" s="367"/>
      <c r="AI31" s="367"/>
      <c r="AJ31" s="111"/>
      <c r="AK31" s="165"/>
      <c r="AL31" s="165"/>
      <c r="AM31" s="367">
        <f t="shared" si="7"/>
        <v>14283</v>
      </c>
      <c r="AN31" s="367">
        <f t="shared" si="7"/>
        <v>15162</v>
      </c>
      <c r="AO31" s="367">
        <f t="shared" si="7"/>
        <v>16415</v>
      </c>
      <c r="AP31" s="165">
        <f t="shared" si="2"/>
        <v>6.1541692921655056</v>
      </c>
      <c r="AQ31" s="482">
        <f t="shared" si="2"/>
        <v>8.2640812557710035</v>
      </c>
    </row>
    <row r="32" spans="1:43" ht="18">
      <c r="A32" s="620"/>
      <c r="B32" s="215" t="s">
        <v>284</v>
      </c>
      <c r="C32" s="215" t="s">
        <v>285</v>
      </c>
      <c r="D32" s="366">
        <v>2790</v>
      </c>
      <c r="E32" s="366">
        <v>2422</v>
      </c>
      <c r="F32" s="366">
        <v>2601</v>
      </c>
      <c r="G32" s="165">
        <f t="shared" si="3"/>
        <v>-13.189964157706086</v>
      </c>
      <c r="H32" s="165">
        <f t="shared" si="3"/>
        <v>7.3905862923203927</v>
      </c>
      <c r="I32" s="366">
        <v>3167.56</v>
      </c>
      <c r="J32" s="366">
        <v>2887.123</v>
      </c>
      <c r="K32" s="111">
        <v>3712.73</v>
      </c>
      <c r="L32" s="165">
        <f t="shared" si="0"/>
        <v>-8.8534076702572264</v>
      </c>
      <c r="M32" s="165">
        <f t="shared" si="0"/>
        <v>28.596183813436426</v>
      </c>
      <c r="N32" s="282"/>
      <c r="O32" s="282"/>
      <c r="P32" s="282"/>
      <c r="Q32" s="165"/>
      <c r="R32" s="165"/>
      <c r="S32" s="367"/>
      <c r="T32" s="367"/>
      <c r="U32" s="111"/>
      <c r="V32" s="165"/>
      <c r="W32" s="165"/>
      <c r="X32" s="367">
        <v>2410</v>
      </c>
      <c r="Y32" s="367">
        <v>3022</v>
      </c>
      <c r="Z32" s="111">
        <v>3627</v>
      </c>
      <c r="AA32" s="165">
        <f t="shared" si="5"/>
        <v>25.39419087136929</v>
      </c>
      <c r="AB32" s="165">
        <f t="shared" si="5"/>
        <v>20.019854401058907</v>
      </c>
      <c r="AC32" s="367"/>
      <c r="AD32" s="367"/>
      <c r="AE32" s="111"/>
      <c r="AF32" s="165"/>
      <c r="AG32" s="165"/>
      <c r="AH32" s="367"/>
      <c r="AI32" s="367"/>
      <c r="AJ32" s="111"/>
      <c r="AK32" s="165"/>
      <c r="AL32" s="165"/>
      <c r="AM32" s="367">
        <f t="shared" si="7"/>
        <v>8367.56</v>
      </c>
      <c r="AN32" s="367">
        <f t="shared" si="7"/>
        <v>8331.1229999999996</v>
      </c>
      <c r="AO32" s="367">
        <f t="shared" si="7"/>
        <v>9940.73</v>
      </c>
      <c r="AP32" s="165">
        <f t="shared" si="2"/>
        <v>-0.43545549718196241</v>
      </c>
      <c r="AQ32" s="482">
        <f t="shared" si="2"/>
        <v>19.320408545162522</v>
      </c>
    </row>
    <row r="33" spans="1:43" ht="18">
      <c r="A33" s="620"/>
      <c r="B33" s="215" t="s">
        <v>286</v>
      </c>
      <c r="C33" s="215" t="s">
        <v>285</v>
      </c>
      <c r="D33" s="366"/>
      <c r="E33" s="366"/>
      <c r="F33" s="366"/>
      <c r="G33" s="165"/>
      <c r="H33" s="165"/>
      <c r="I33" s="366"/>
      <c r="J33" s="366"/>
      <c r="K33" s="111"/>
      <c r="L33" s="165"/>
      <c r="M33" s="165"/>
      <c r="N33" s="282"/>
      <c r="O33" s="282"/>
      <c r="P33" s="282"/>
      <c r="Q33" s="165"/>
      <c r="R33" s="165"/>
      <c r="S33" s="367"/>
      <c r="T33" s="367"/>
      <c r="U33" s="111"/>
      <c r="V33" s="165"/>
      <c r="W33" s="165"/>
      <c r="X33" s="367"/>
      <c r="Y33" s="367"/>
      <c r="Z33" s="111"/>
      <c r="AA33" s="165"/>
      <c r="AB33" s="165"/>
      <c r="AC33" s="367"/>
      <c r="AD33" s="367"/>
      <c r="AE33" s="111"/>
      <c r="AF33" s="165"/>
      <c r="AG33" s="165"/>
      <c r="AH33" s="367"/>
      <c r="AI33" s="367"/>
      <c r="AJ33" s="111"/>
      <c r="AK33" s="165"/>
      <c r="AL33" s="165"/>
      <c r="AM33" s="367">
        <f t="shared" si="7"/>
        <v>0</v>
      </c>
      <c r="AN33" s="367">
        <f t="shared" si="7"/>
        <v>0</v>
      </c>
      <c r="AO33" s="367">
        <f t="shared" si="7"/>
        <v>0</v>
      </c>
      <c r="AP33" s="165"/>
      <c r="AQ33" s="482"/>
    </row>
    <row r="34" spans="1:43" ht="18">
      <c r="A34" s="620"/>
      <c r="B34" s="215" t="s">
        <v>287</v>
      </c>
      <c r="C34" s="215" t="s">
        <v>285</v>
      </c>
      <c r="D34" s="366"/>
      <c r="E34" s="366"/>
      <c r="F34" s="366"/>
      <c r="G34" s="165"/>
      <c r="H34" s="165"/>
      <c r="I34" s="366"/>
      <c r="J34" s="366"/>
      <c r="K34" s="111"/>
      <c r="L34" s="165"/>
      <c r="M34" s="165"/>
      <c r="N34" s="282"/>
      <c r="O34" s="282"/>
      <c r="P34" s="282"/>
      <c r="Q34" s="165"/>
      <c r="R34" s="165"/>
      <c r="S34" s="367"/>
      <c r="T34" s="367"/>
      <c r="U34" s="111"/>
      <c r="V34" s="165"/>
      <c r="W34" s="165"/>
      <c r="X34" s="367"/>
      <c r="Y34" s="367"/>
      <c r="Z34" s="111"/>
      <c r="AA34" s="165"/>
      <c r="AB34" s="165"/>
      <c r="AC34" s="367"/>
      <c r="AD34" s="367"/>
      <c r="AE34" s="111"/>
      <c r="AF34" s="165"/>
      <c r="AG34" s="165"/>
      <c r="AH34" s="367"/>
      <c r="AI34" s="367"/>
      <c r="AJ34" s="111"/>
      <c r="AK34" s="165"/>
      <c r="AL34" s="165"/>
      <c r="AM34" s="367">
        <f t="shared" si="7"/>
        <v>0</v>
      </c>
      <c r="AN34" s="367">
        <f t="shared" si="7"/>
        <v>0</v>
      </c>
      <c r="AO34" s="367">
        <f t="shared" si="7"/>
        <v>0</v>
      </c>
      <c r="AP34" s="165"/>
      <c r="AQ34" s="482"/>
    </row>
    <row r="35" spans="1:43" ht="18">
      <c r="A35" s="620"/>
      <c r="B35" s="215" t="s">
        <v>288</v>
      </c>
      <c r="C35" s="219" t="s">
        <v>289</v>
      </c>
      <c r="D35" s="366"/>
      <c r="E35" s="366"/>
      <c r="F35" s="366"/>
      <c r="G35" s="165"/>
      <c r="H35" s="165"/>
      <c r="I35" s="366"/>
      <c r="J35" s="366"/>
      <c r="K35" s="111"/>
      <c r="L35" s="165"/>
      <c r="M35" s="165"/>
      <c r="N35" s="282"/>
      <c r="O35" s="282"/>
      <c r="P35" s="282"/>
      <c r="Q35" s="165"/>
      <c r="R35" s="165"/>
      <c r="S35" s="367"/>
      <c r="T35" s="367"/>
      <c r="U35" s="111"/>
      <c r="V35" s="165"/>
      <c r="W35" s="165"/>
      <c r="X35" s="367"/>
      <c r="Y35" s="367"/>
      <c r="Z35" s="111"/>
      <c r="AA35" s="165"/>
      <c r="AB35" s="165"/>
      <c r="AC35" s="367"/>
      <c r="AD35" s="367"/>
      <c r="AE35" s="111"/>
      <c r="AF35" s="165"/>
      <c r="AG35" s="165"/>
      <c r="AH35" s="367"/>
      <c r="AI35" s="367"/>
      <c r="AJ35" s="111"/>
      <c r="AK35" s="165"/>
      <c r="AL35" s="165"/>
      <c r="AM35" s="367">
        <f t="shared" si="7"/>
        <v>0</v>
      </c>
      <c r="AN35" s="367">
        <f t="shared" si="7"/>
        <v>0</v>
      </c>
      <c r="AO35" s="367">
        <f t="shared" si="7"/>
        <v>0</v>
      </c>
      <c r="AP35" s="165"/>
      <c r="AQ35" s="482"/>
    </row>
    <row r="36" spans="1:43" ht="18">
      <c r="A36" s="620"/>
      <c r="B36" s="215" t="s">
        <v>290</v>
      </c>
      <c r="C36" s="219" t="s">
        <v>297</v>
      </c>
      <c r="D36" s="367">
        <v>65</v>
      </c>
      <c r="E36" s="366">
        <v>32.25</v>
      </c>
      <c r="F36" s="366">
        <v>36.5</v>
      </c>
      <c r="G36" s="165">
        <f t="shared" si="3"/>
        <v>-50.384615384615387</v>
      </c>
      <c r="H36" s="165">
        <f t="shared" si="3"/>
        <v>13.178294573643413</v>
      </c>
      <c r="I36" s="366"/>
      <c r="J36" s="366"/>
      <c r="K36" s="111"/>
      <c r="L36" s="165"/>
      <c r="M36" s="165"/>
      <c r="N36" s="282">
        <v>15069</v>
      </c>
      <c r="O36" s="282">
        <v>16071</v>
      </c>
      <c r="P36" s="282">
        <v>16432</v>
      </c>
      <c r="Q36" s="165">
        <f t="shared" si="8"/>
        <v>6.6494127015727571</v>
      </c>
      <c r="R36" s="165">
        <f t="shared" si="8"/>
        <v>2.2462821230788421</v>
      </c>
      <c r="S36" s="367"/>
      <c r="T36" s="367"/>
      <c r="U36" s="111"/>
      <c r="V36" s="165"/>
      <c r="W36" s="165"/>
      <c r="X36" s="367"/>
      <c r="Y36" s="367"/>
      <c r="Z36" s="111"/>
      <c r="AA36" s="165"/>
      <c r="AB36" s="165"/>
      <c r="AC36" s="367"/>
      <c r="AD36" s="367"/>
      <c r="AE36" s="111"/>
      <c r="AF36" s="165"/>
      <c r="AG36" s="165"/>
      <c r="AH36" s="367"/>
      <c r="AI36" s="367"/>
      <c r="AJ36" s="111"/>
      <c r="AK36" s="165"/>
      <c r="AL36" s="165"/>
      <c r="AM36" s="367">
        <f t="shared" si="7"/>
        <v>15134</v>
      </c>
      <c r="AN36" s="367">
        <f t="shared" si="7"/>
        <v>16103.25</v>
      </c>
      <c r="AO36" s="367">
        <f t="shared" si="7"/>
        <v>16468.5</v>
      </c>
      <c r="AP36" s="165">
        <f t="shared" si="2"/>
        <v>6.4044535483018308</v>
      </c>
      <c r="AQ36" s="482">
        <f t="shared" si="2"/>
        <v>2.2681756788226011</v>
      </c>
    </row>
    <row r="37" spans="1:43" ht="18">
      <c r="A37" s="620"/>
      <c r="B37" s="215" t="s">
        <v>98</v>
      </c>
      <c r="C37" s="219" t="s">
        <v>297</v>
      </c>
      <c r="D37" s="366"/>
      <c r="E37" s="366"/>
      <c r="F37" s="366"/>
      <c r="G37" s="165"/>
      <c r="H37" s="165"/>
      <c r="I37" s="366"/>
      <c r="J37" s="366"/>
      <c r="K37" s="111"/>
      <c r="L37" s="165"/>
      <c r="M37" s="165"/>
      <c r="N37" s="282"/>
      <c r="O37" s="282"/>
      <c r="P37" s="282"/>
      <c r="Q37" s="165"/>
      <c r="R37" s="165"/>
      <c r="S37" s="367"/>
      <c r="T37" s="367"/>
      <c r="U37" s="111"/>
      <c r="V37" s="165"/>
      <c r="W37" s="165"/>
      <c r="X37" s="367"/>
      <c r="Y37" s="367"/>
      <c r="Z37" s="111"/>
      <c r="AA37" s="165"/>
      <c r="AB37" s="165"/>
      <c r="AC37" s="367">
        <v>25</v>
      </c>
      <c r="AD37" s="367">
        <v>15</v>
      </c>
      <c r="AE37" s="111">
        <v>19</v>
      </c>
      <c r="AF37" s="165">
        <f t="shared" si="9"/>
        <v>-40</v>
      </c>
      <c r="AG37" s="165">
        <f t="shared" si="9"/>
        <v>26.666666666666657</v>
      </c>
      <c r="AH37" s="367"/>
      <c r="AI37" s="367"/>
      <c r="AJ37" s="111"/>
      <c r="AK37" s="165"/>
      <c r="AL37" s="165"/>
      <c r="AM37" s="367">
        <f t="shared" si="7"/>
        <v>25</v>
      </c>
      <c r="AN37" s="367">
        <f t="shared" si="7"/>
        <v>15</v>
      </c>
      <c r="AO37" s="367">
        <f t="shared" si="7"/>
        <v>19</v>
      </c>
      <c r="AP37" s="165">
        <f t="shared" si="2"/>
        <v>-40</v>
      </c>
      <c r="AQ37" s="482">
        <f t="shared" si="2"/>
        <v>26.666666666666657</v>
      </c>
    </row>
    <row r="38" spans="1:43" ht="18">
      <c r="A38" s="620">
        <v>8</v>
      </c>
      <c r="B38" s="214" t="s">
        <v>368</v>
      </c>
      <c r="C38" s="219"/>
      <c r="D38" s="366"/>
      <c r="E38" s="366"/>
      <c r="F38" s="366"/>
      <c r="G38" s="165"/>
      <c r="H38" s="165"/>
      <c r="I38" s="366"/>
      <c r="J38" s="366"/>
      <c r="K38" s="111"/>
      <c r="L38" s="165"/>
      <c r="M38" s="165"/>
      <c r="N38" s="282"/>
      <c r="O38" s="282"/>
      <c r="P38" s="282"/>
      <c r="Q38" s="165"/>
      <c r="R38" s="165"/>
      <c r="S38" s="367"/>
      <c r="T38" s="367"/>
      <c r="U38" s="111"/>
      <c r="V38" s="165"/>
      <c r="W38" s="165"/>
      <c r="X38" s="367"/>
      <c r="Y38" s="367"/>
      <c r="Z38" s="111"/>
      <c r="AA38" s="165"/>
      <c r="AB38" s="165"/>
      <c r="AC38" s="367"/>
      <c r="AD38" s="367"/>
      <c r="AE38" s="111"/>
      <c r="AF38" s="165"/>
      <c r="AG38" s="165"/>
      <c r="AH38" s="367"/>
      <c r="AI38" s="367"/>
      <c r="AJ38" s="111"/>
      <c r="AK38" s="165"/>
      <c r="AL38" s="165"/>
      <c r="AM38" s="367">
        <f t="shared" si="7"/>
        <v>0</v>
      </c>
      <c r="AN38" s="367">
        <f t="shared" si="7"/>
        <v>0</v>
      </c>
      <c r="AO38" s="367">
        <f t="shared" si="7"/>
        <v>0</v>
      </c>
      <c r="AP38" s="165"/>
      <c r="AQ38" s="482"/>
    </row>
    <row r="39" spans="1:43" ht="18">
      <c r="A39" s="620"/>
      <c r="B39" s="215" t="s">
        <v>375</v>
      </c>
      <c r="C39" s="219" t="s">
        <v>294</v>
      </c>
      <c r="D39" s="366"/>
      <c r="E39" s="366"/>
      <c r="F39" s="366"/>
      <c r="G39" s="165"/>
      <c r="H39" s="165"/>
      <c r="I39" s="366"/>
      <c r="J39" s="366"/>
      <c r="K39" s="111"/>
      <c r="L39" s="165"/>
      <c r="M39" s="165"/>
      <c r="N39" s="282"/>
      <c r="O39" s="282"/>
      <c r="P39" s="282"/>
      <c r="Q39" s="165"/>
      <c r="R39" s="165"/>
      <c r="S39" s="367"/>
      <c r="T39" s="367"/>
      <c r="U39" s="111"/>
      <c r="V39" s="165"/>
      <c r="W39" s="165"/>
      <c r="X39" s="367"/>
      <c r="Y39" s="367"/>
      <c r="Z39" s="111"/>
      <c r="AA39" s="165"/>
      <c r="AB39" s="165"/>
      <c r="AC39" s="367"/>
      <c r="AD39" s="367"/>
      <c r="AE39" s="111"/>
      <c r="AF39" s="165"/>
      <c r="AG39" s="165"/>
      <c r="AH39" s="367"/>
      <c r="AI39" s="367"/>
      <c r="AJ39" s="111"/>
      <c r="AK39" s="165"/>
      <c r="AL39" s="165"/>
      <c r="AM39" s="367">
        <f t="shared" si="7"/>
        <v>0</v>
      </c>
      <c r="AN39" s="367">
        <f t="shared" si="7"/>
        <v>0</v>
      </c>
      <c r="AO39" s="367">
        <f t="shared" si="7"/>
        <v>0</v>
      </c>
      <c r="AP39" s="165"/>
      <c r="AQ39" s="482"/>
    </row>
    <row r="40" spans="1:43" ht="18">
      <c r="A40" s="620"/>
      <c r="B40" s="215" t="s">
        <v>295</v>
      </c>
      <c r="C40" s="219" t="s">
        <v>294</v>
      </c>
      <c r="D40" s="366"/>
      <c r="E40" s="366"/>
      <c r="F40" s="366"/>
      <c r="G40" s="165"/>
      <c r="H40" s="165"/>
      <c r="I40" s="366"/>
      <c r="J40" s="366"/>
      <c r="K40" s="111"/>
      <c r="L40" s="165"/>
      <c r="M40" s="165"/>
      <c r="N40" s="282"/>
      <c r="O40" s="282"/>
      <c r="P40" s="282"/>
      <c r="Q40" s="165"/>
      <c r="R40" s="165"/>
      <c r="S40" s="367"/>
      <c r="T40" s="367"/>
      <c r="U40" s="111"/>
      <c r="V40" s="165"/>
      <c r="W40" s="165"/>
      <c r="X40" s="367"/>
      <c r="Y40" s="367"/>
      <c r="Z40" s="111"/>
      <c r="AA40" s="165"/>
      <c r="AB40" s="165"/>
      <c r="AC40" s="367"/>
      <c r="AD40" s="367"/>
      <c r="AE40" s="111"/>
      <c r="AF40" s="165"/>
      <c r="AG40" s="165"/>
      <c r="AH40" s="367"/>
      <c r="AI40" s="367"/>
      <c r="AJ40" s="111"/>
      <c r="AK40" s="165"/>
      <c r="AL40" s="165"/>
      <c r="AM40" s="367">
        <f t="shared" si="7"/>
        <v>0</v>
      </c>
      <c r="AN40" s="367">
        <f t="shared" si="7"/>
        <v>0</v>
      </c>
      <c r="AO40" s="367">
        <f t="shared" si="7"/>
        <v>0</v>
      </c>
      <c r="AP40" s="165"/>
      <c r="AQ40" s="482"/>
    </row>
    <row r="41" spans="1:43" ht="18">
      <c r="A41" s="620"/>
      <c r="B41" s="215" t="s">
        <v>296</v>
      </c>
      <c r="C41" s="219" t="s">
        <v>46</v>
      </c>
      <c r="D41" s="367">
        <v>20486.75</v>
      </c>
      <c r="E41" s="366">
        <v>22084</v>
      </c>
      <c r="F41" s="366">
        <v>19884.830000000002</v>
      </c>
      <c r="G41" s="165">
        <f t="shared" si="3"/>
        <v>7.7965026175454994</v>
      </c>
      <c r="H41" s="165">
        <f t="shared" si="3"/>
        <v>-9.9582050353196792</v>
      </c>
      <c r="I41" s="366"/>
      <c r="J41" s="366"/>
      <c r="K41" s="111"/>
      <c r="L41" s="165"/>
      <c r="M41" s="165"/>
      <c r="N41" s="282"/>
      <c r="O41" s="282"/>
      <c r="P41" s="282"/>
      <c r="Q41" s="165"/>
      <c r="R41" s="165"/>
      <c r="S41" s="367"/>
      <c r="T41" s="367"/>
      <c r="U41" s="111"/>
      <c r="V41" s="165"/>
      <c r="W41" s="165"/>
      <c r="X41" s="367"/>
      <c r="Y41" s="367"/>
      <c r="Z41" s="111"/>
      <c r="AA41" s="165"/>
      <c r="AB41" s="165"/>
      <c r="AC41" s="367"/>
      <c r="AD41" s="367"/>
      <c r="AE41" s="111"/>
      <c r="AF41" s="165"/>
      <c r="AG41" s="165"/>
      <c r="AH41" s="367"/>
      <c r="AI41" s="367"/>
      <c r="AJ41" s="111"/>
      <c r="AK41" s="165"/>
      <c r="AL41" s="165"/>
      <c r="AM41" s="367">
        <f t="shared" si="7"/>
        <v>20486.75</v>
      </c>
      <c r="AN41" s="367">
        <f t="shared" si="7"/>
        <v>22084</v>
      </c>
      <c r="AO41" s="367">
        <f t="shared" si="7"/>
        <v>19884.830000000002</v>
      </c>
      <c r="AP41" s="165">
        <f t="shared" si="2"/>
        <v>7.7965026175454994</v>
      </c>
      <c r="AQ41" s="482">
        <f t="shared" si="2"/>
        <v>-9.9582050353196792</v>
      </c>
    </row>
    <row r="42" spans="1:43" ht="18">
      <c r="A42" s="620">
        <v>9</v>
      </c>
      <c r="B42" s="214" t="s">
        <v>298</v>
      </c>
      <c r="C42" s="215"/>
      <c r="D42" s="366"/>
      <c r="E42" s="366"/>
      <c r="F42" s="366"/>
      <c r="G42" s="165"/>
      <c r="H42" s="165"/>
      <c r="I42" s="366"/>
      <c r="J42" s="366"/>
      <c r="K42" s="111"/>
      <c r="L42" s="165"/>
      <c r="M42" s="165"/>
      <c r="N42" s="282"/>
      <c r="O42" s="282"/>
      <c r="P42" s="282"/>
      <c r="Q42" s="165"/>
      <c r="R42" s="165"/>
      <c r="S42" s="367"/>
      <c r="T42" s="367"/>
      <c r="U42" s="111"/>
      <c r="V42" s="165"/>
      <c r="W42" s="165"/>
      <c r="X42" s="367"/>
      <c r="Y42" s="367"/>
      <c r="Z42" s="111"/>
      <c r="AA42" s="165"/>
      <c r="AB42" s="165"/>
      <c r="AC42" s="367"/>
      <c r="AD42" s="367"/>
      <c r="AE42" s="111"/>
      <c r="AF42" s="165"/>
      <c r="AG42" s="165"/>
      <c r="AH42" s="367"/>
      <c r="AI42" s="367"/>
      <c r="AJ42" s="111"/>
      <c r="AK42" s="165"/>
      <c r="AL42" s="165"/>
      <c r="AM42" s="367">
        <f t="shared" si="7"/>
        <v>0</v>
      </c>
      <c r="AN42" s="367">
        <f t="shared" si="7"/>
        <v>0</v>
      </c>
      <c r="AO42" s="367">
        <f t="shared" si="7"/>
        <v>0</v>
      </c>
      <c r="AP42" s="165"/>
      <c r="AQ42" s="482"/>
    </row>
    <row r="43" spans="1:43" ht="18">
      <c r="A43" s="620"/>
      <c r="B43" s="215" t="s">
        <v>300</v>
      </c>
      <c r="C43" s="215" t="s">
        <v>301</v>
      </c>
      <c r="D43" s="366">
        <v>1010</v>
      </c>
      <c r="E43" s="366">
        <v>610</v>
      </c>
      <c r="F43" s="366">
        <v>1483</v>
      </c>
      <c r="G43" s="165">
        <f t="shared" si="3"/>
        <v>-39.603960396039604</v>
      </c>
      <c r="H43" s="165">
        <f t="shared" si="3"/>
        <v>143.11475409836066</v>
      </c>
      <c r="I43" s="366"/>
      <c r="J43" s="366"/>
      <c r="K43" s="111"/>
      <c r="L43" s="165"/>
      <c r="M43" s="165"/>
      <c r="N43" s="282"/>
      <c r="O43" s="282"/>
      <c r="P43" s="282"/>
      <c r="Q43" s="165"/>
      <c r="R43" s="165"/>
      <c r="S43" s="367"/>
      <c r="T43" s="367"/>
      <c r="U43" s="111"/>
      <c r="V43" s="165"/>
      <c r="W43" s="165"/>
      <c r="X43" s="367"/>
      <c r="Y43" s="367"/>
      <c r="Z43" s="111"/>
      <c r="AA43" s="165"/>
      <c r="AB43" s="165"/>
      <c r="AC43" s="367"/>
      <c r="AD43" s="367"/>
      <c r="AE43" s="111"/>
      <c r="AF43" s="165"/>
      <c r="AG43" s="165"/>
      <c r="AH43" s="367"/>
      <c r="AI43" s="367"/>
      <c r="AJ43" s="111"/>
      <c r="AK43" s="165"/>
      <c r="AL43" s="165"/>
      <c r="AM43" s="367">
        <f t="shared" si="7"/>
        <v>1010</v>
      </c>
      <c r="AN43" s="367">
        <f t="shared" si="7"/>
        <v>610</v>
      </c>
      <c r="AO43" s="367">
        <f t="shared" si="7"/>
        <v>1483</v>
      </c>
      <c r="AP43" s="165">
        <f t="shared" si="2"/>
        <v>-39.603960396039604</v>
      </c>
      <c r="AQ43" s="482">
        <f t="shared" si="2"/>
        <v>143.11475409836066</v>
      </c>
    </row>
    <row r="44" spans="1:43" ht="18">
      <c r="A44" s="620"/>
      <c r="B44" s="215" t="s">
        <v>299</v>
      </c>
      <c r="C44" s="215" t="s">
        <v>301</v>
      </c>
      <c r="D44" s="367"/>
      <c r="E44" s="366"/>
      <c r="F44" s="366"/>
      <c r="G44" s="165"/>
      <c r="H44" s="165"/>
      <c r="I44" s="366">
        <v>1240</v>
      </c>
      <c r="J44" s="366">
        <v>496</v>
      </c>
      <c r="K44" s="111">
        <v>820</v>
      </c>
      <c r="L44" s="165">
        <f t="shared" si="0"/>
        <v>-60</v>
      </c>
      <c r="M44" s="165">
        <f t="shared" si="0"/>
        <v>65.32258064516131</v>
      </c>
      <c r="N44" s="282"/>
      <c r="O44" s="282"/>
      <c r="P44" s="282"/>
      <c r="Q44" s="165"/>
      <c r="R44" s="165"/>
      <c r="S44" s="367"/>
      <c r="T44" s="367"/>
      <c r="U44" s="111"/>
      <c r="V44" s="165"/>
      <c r="W44" s="165"/>
      <c r="X44" s="367"/>
      <c r="Y44" s="367"/>
      <c r="Z44" s="111"/>
      <c r="AA44" s="165"/>
      <c r="AB44" s="165"/>
      <c r="AC44" s="367"/>
      <c r="AD44" s="367"/>
      <c r="AE44" s="111"/>
      <c r="AF44" s="165"/>
      <c r="AG44" s="165"/>
      <c r="AH44" s="367"/>
      <c r="AI44" s="367"/>
      <c r="AJ44" s="111"/>
      <c r="AK44" s="165"/>
      <c r="AL44" s="165"/>
      <c r="AM44" s="367">
        <f t="shared" si="7"/>
        <v>1240</v>
      </c>
      <c r="AN44" s="367">
        <f t="shared" si="7"/>
        <v>496</v>
      </c>
      <c r="AO44" s="367">
        <f t="shared" si="7"/>
        <v>820</v>
      </c>
      <c r="AP44" s="165">
        <f t="shared" si="2"/>
        <v>-60</v>
      </c>
      <c r="AQ44" s="482">
        <f t="shared" si="2"/>
        <v>65.32258064516131</v>
      </c>
    </row>
    <row r="45" spans="1:43" ht="18">
      <c r="A45" s="620">
        <v>10</v>
      </c>
      <c r="B45" s="214" t="s">
        <v>302</v>
      </c>
      <c r="C45" s="215"/>
      <c r="D45" s="366"/>
      <c r="E45" s="366"/>
      <c r="F45" s="366"/>
      <c r="G45" s="165"/>
      <c r="H45" s="165"/>
      <c r="I45" s="366"/>
      <c r="J45" s="366"/>
      <c r="K45" s="111"/>
      <c r="L45" s="165"/>
      <c r="M45" s="165"/>
      <c r="N45" s="282"/>
      <c r="O45" s="282"/>
      <c r="P45" s="282"/>
      <c r="Q45" s="165"/>
      <c r="R45" s="165"/>
      <c r="S45" s="367"/>
      <c r="T45" s="367"/>
      <c r="U45" s="111"/>
      <c r="V45" s="165"/>
      <c r="W45" s="165"/>
      <c r="X45" s="367"/>
      <c r="Y45" s="367"/>
      <c r="Z45" s="111"/>
      <c r="AA45" s="165"/>
      <c r="AB45" s="165"/>
      <c r="AC45" s="367"/>
      <c r="AD45" s="367"/>
      <c r="AE45" s="111"/>
      <c r="AF45" s="165"/>
      <c r="AG45" s="165"/>
      <c r="AH45" s="367"/>
      <c r="AI45" s="367"/>
      <c r="AJ45" s="111"/>
      <c r="AK45" s="165"/>
      <c r="AL45" s="165"/>
      <c r="AM45" s="367">
        <f t="shared" si="7"/>
        <v>0</v>
      </c>
      <c r="AN45" s="367">
        <f t="shared" si="7"/>
        <v>0</v>
      </c>
      <c r="AO45" s="367">
        <f t="shared" si="7"/>
        <v>0</v>
      </c>
      <c r="AP45" s="165"/>
      <c r="AQ45" s="482"/>
    </row>
    <row r="46" spans="1:43" ht="18">
      <c r="A46" s="620"/>
      <c r="B46" s="215" t="s">
        <v>303</v>
      </c>
      <c r="C46" s="215" t="s">
        <v>358</v>
      </c>
      <c r="D46" s="366"/>
      <c r="E46" s="366"/>
      <c r="F46" s="366"/>
      <c r="G46" s="165"/>
      <c r="H46" s="165"/>
      <c r="I46" s="366"/>
      <c r="J46" s="366"/>
      <c r="K46" s="111"/>
      <c r="L46" s="165"/>
      <c r="M46" s="165"/>
      <c r="N46" s="282"/>
      <c r="O46" s="282"/>
      <c r="P46" s="282"/>
      <c r="Q46" s="165"/>
      <c r="R46" s="165"/>
      <c r="S46" s="367"/>
      <c r="T46" s="367"/>
      <c r="U46" s="111"/>
      <c r="V46" s="165"/>
      <c r="W46" s="165"/>
      <c r="X46" s="367"/>
      <c r="Y46" s="367"/>
      <c r="Z46" s="111"/>
      <c r="AA46" s="165"/>
      <c r="AB46" s="165"/>
      <c r="AC46" s="367">
        <v>9</v>
      </c>
      <c r="AD46" s="367">
        <v>6</v>
      </c>
      <c r="AE46" s="111">
        <v>5</v>
      </c>
      <c r="AF46" s="165">
        <f t="shared" si="9"/>
        <v>-33.333333333333343</v>
      </c>
      <c r="AG46" s="165">
        <f t="shared" si="9"/>
        <v>-16.666666666666657</v>
      </c>
      <c r="AH46" s="367"/>
      <c r="AI46" s="367"/>
      <c r="AJ46" s="111"/>
      <c r="AK46" s="165"/>
      <c r="AL46" s="165"/>
      <c r="AM46" s="367">
        <f t="shared" si="7"/>
        <v>9</v>
      </c>
      <c r="AN46" s="367">
        <f t="shared" si="7"/>
        <v>6</v>
      </c>
      <c r="AO46" s="367">
        <f t="shared" si="7"/>
        <v>5</v>
      </c>
      <c r="AP46" s="165">
        <f t="shared" si="2"/>
        <v>-33.333333333333343</v>
      </c>
      <c r="AQ46" s="482">
        <f t="shared" si="2"/>
        <v>-16.666666666666657</v>
      </c>
    </row>
    <row r="47" spans="1:43" ht="18">
      <c r="A47" s="620"/>
      <c r="B47" s="215" t="s">
        <v>369</v>
      </c>
      <c r="C47" s="215" t="s">
        <v>52</v>
      </c>
      <c r="D47" s="366"/>
      <c r="E47" s="366"/>
      <c r="F47" s="366"/>
      <c r="G47" s="165"/>
      <c r="H47" s="165"/>
      <c r="I47" s="366"/>
      <c r="J47" s="366"/>
      <c r="K47" s="111"/>
      <c r="L47" s="165"/>
      <c r="M47" s="165"/>
      <c r="N47" s="282"/>
      <c r="O47" s="282"/>
      <c r="P47" s="282"/>
      <c r="Q47" s="165"/>
      <c r="R47" s="165"/>
      <c r="S47" s="367"/>
      <c r="T47" s="367"/>
      <c r="U47" s="111"/>
      <c r="V47" s="165"/>
      <c r="W47" s="165"/>
      <c r="X47" s="367"/>
      <c r="Y47" s="367"/>
      <c r="Z47" s="111"/>
      <c r="AA47" s="165"/>
      <c r="AB47" s="165"/>
      <c r="AC47" s="367"/>
      <c r="AD47" s="367"/>
      <c r="AE47" s="111"/>
      <c r="AF47" s="165"/>
      <c r="AG47" s="165"/>
      <c r="AH47" s="367"/>
      <c r="AI47" s="367"/>
      <c r="AJ47" s="111"/>
      <c r="AK47" s="165"/>
      <c r="AL47" s="165"/>
      <c r="AM47" s="367">
        <f t="shared" si="7"/>
        <v>0</v>
      </c>
      <c r="AN47" s="367">
        <f t="shared" si="7"/>
        <v>0</v>
      </c>
      <c r="AO47" s="367">
        <f t="shared" si="7"/>
        <v>0</v>
      </c>
      <c r="AP47" s="165"/>
      <c r="AQ47" s="482"/>
    </row>
    <row r="48" spans="1:43" ht="18">
      <c r="A48" s="620"/>
      <c r="B48" s="215" t="s">
        <v>304</v>
      </c>
      <c r="C48" s="215" t="s">
        <v>358</v>
      </c>
      <c r="D48" s="366"/>
      <c r="E48" s="366"/>
      <c r="F48" s="366"/>
      <c r="G48" s="165"/>
      <c r="H48" s="165"/>
      <c r="I48" s="366"/>
      <c r="J48" s="366"/>
      <c r="K48" s="111"/>
      <c r="L48" s="165"/>
      <c r="M48" s="165"/>
      <c r="N48" s="282"/>
      <c r="O48" s="282"/>
      <c r="P48" s="282"/>
      <c r="Q48" s="165"/>
      <c r="R48" s="165"/>
      <c r="S48" s="367"/>
      <c r="T48" s="367"/>
      <c r="U48" s="111"/>
      <c r="V48" s="165"/>
      <c r="W48" s="165"/>
      <c r="X48" s="367">
        <v>15287</v>
      </c>
      <c r="Y48" s="367">
        <v>10487</v>
      </c>
      <c r="Z48" s="111">
        <v>24512.5</v>
      </c>
      <c r="AA48" s="165">
        <f t="shared" si="5"/>
        <v>-31.399228102309152</v>
      </c>
      <c r="AB48" s="165">
        <f t="shared" si="5"/>
        <v>133.74177553161056</v>
      </c>
      <c r="AC48" s="367"/>
      <c r="AD48" s="367"/>
      <c r="AE48" s="111"/>
      <c r="AF48" s="165"/>
      <c r="AG48" s="165"/>
      <c r="AH48" s="367"/>
      <c r="AI48" s="367"/>
      <c r="AJ48" s="111"/>
      <c r="AK48" s="165"/>
      <c r="AL48" s="165"/>
      <c r="AM48" s="367">
        <f t="shared" si="7"/>
        <v>15287</v>
      </c>
      <c r="AN48" s="367">
        <f t="shared" si="7"/>
        <v>10487</v>
      </c>
      <c r="AO48" s="367">
        <f t="shared" si="7"/>
        <v>24512.5</v>
      </c>
      <c r="AP48" s="165">
        <f t="shared" si="2"/>
        <v>-31.399228102309152</v>
      </c>
      <c r="AQ48" s="482">
        <f t="shared" si="2"/>
        <v>133.74177553161056</v>
      </c>
    </row>
    <row r="49" spans="1:43" ht="18">
      <c r="A49" s="620">
        <v>11</v>
      </c>
      <c r="B49" s="214" t="s">
        <v>306</v>
      </c>
      <c r="C49" s="215"/>
      <c r="D49" s="366"/>
      <c r="E49" s="366"/>
      <c r="F49" s="366"/>
      <c r="G49" s="165"/>
      <c r="H49" s="165"/>
      <c r="I49" s="366"/>
      <c r="J49" s="366"/>
      <c r="K49" s="111"/>
      <c r="L49" s="165"/>
      <c r="M49" s="165"/>
      <c r="N49" s="282"/>
      <c r="O49" s="282"/>
      <c r="P49" s="282"/>
      <c r="Q49" s="165"/>
      <c r="R49" s="165"/>
      <c r="S49" s="367"/>
      <c r="T49" s="367"/>
      <c r="U49" s="111"/>
      <c r="V49" s="165"/>
      <c r="W49" s="165"/>
      <c r="X49" s="367"/>
      <c r="Y49" s="367"/>
      <c r="Z49" s="111"/>
      <c r="AA49" s="165"/>
      <c r="AB49" s="165"/>
      <c r="AC49" s="367"/>
      <c r="AD49" s="367"/>
      <c r="AE49" s="111"/>
      <c r="AF49" s="165"/>
      <c r="AG49" s="165"/>
      <c r="AH49" s="367"/>
      <c r="AI49" s="367"/>
      <c r="AJ49" s="111"/>
      <c r="AK49" s="165"/>
      <c r="AL49" s="165"/>
      <c r="AM49" s="367">
        <f t="shared" si="7"/>
        <v>0</v>
      </c>
      <c r="AN49" s="367">
        <f t="shared" si="7"/>
        <v>0</v>
      </c>
      <c r="AO49" s="367">
        <f t="shared" si="7"/>
        <v>0</v>
      </c>
      <c r="AP49" s="165"/>
      <c r="AQ49" s="482"/>
    </row>
    <row r="50" spans="1:43" ht="18">
      <c r="A50" s="620"/>
      <c r="B50" s="215" t="s">
        <v>370</v>
      </c>
      <c r="C50" s="219" t="s">
        <v>46</v>
      </c>
      <c r="D50" s="367">
        <v>4035</v>
      </c>
      <c r="E50" s="366">
        <v>3879</v>
      </c>
      <c r="F50" s="366">
        <v>3361</v>
      </c>
      <c r="G50" s="165">
        <f t="shared" si="3"/>
        <v>-3.8661710037174686</v>
      </c>
      <c r="H50" s="165">
        <f t="shared" si="3"/>
        <v>-13.353957205465321</v>
      </c>
      <c r="I50" s="366">
        <v>2608</v>
      </c>
      <c r="J50" s="366">
        <v>1286</v>
      </c>
      <c r="K50" s="111">
        <v>1515</v>
      </c>
      <c r="L50" s="165">
        <f t="shared" si="0"/>
        <v>-50.690184049079754</v>
      </c>
      <c r="M50" s="165">
        <f t="shared" si="0"/>
        <v>17.807153965785389</v>
      </c>
      <c r="N50" s="282"/>
      <c r="O50" s="282"/>
      <c r="P50" s="282"/>
      <c r="Q50" s="165"/>
      <c r="R50" s="165"/>
      <c r="S50" s="367"/>
      <c r="T50" s="367"/>
      <c r="U50" s="111"/>
      <c r="V50" s="165"/>
      <c r="W50" s="165"/>
      <c r="X50" s="367">
        <v>1840</v>
      </c>
      <c r="Y50" s="367">
        <v>1625.35</v>
      </c>
      <c r="Z50" s="111">
        <v>1350</v>
      </c>
      <c r="AA50" s="165">
        <f t="shared" si="5"/>
        <v>-11.665760869565219</v>
      </c>
      <c r="AB50" s="165">
        <f t="shared" si="5"/>
        <v>-16.940966561048384</v>
      </c>
      <c r="AC50" s="367">
        <v>22</v>
      </c>
      <c r="AD50" s="367">
        <v>25</v>
      </c>
      <c r="AE50" s="111">
        <v>37</v>
      </c>
      <c r="AF50" s="165">
        <f t="shared" si="9"/>
        <v>13.63636363636364</v>
      </c>
      <c r="AG50" s="165">
        <f t="shared" si="9"/>
        <v>48</v>
      </c>
      <c r="AH50" s="367"/>
      <c r="AI50" s="367"/>
      <c r="AJ50" s="111"/>
      <c r="AK50" s="165"/>
      <c r="AL50" s="165"/>
      <c r="AM50" s="367">
        <f t="shared" si="7"/>
        <v>8505</v>
      </c>
      <c r="AN50" s="367">
        <f t="shared" si="7"/>
        <v>6815.35</v>
      </c>
      <c r="AO50" s="367">
        <f t="shared" si="7"/>
        <v>6263</v>
      </c>
      <c r="AP50" s="165">
        <f t="shared" si="2"/>
        <v>-19.866549088771308</v>
      </c>
      <c r="AQ50" s="482">
        <f t="shared" si="2"/>
        <v>-8.1044994020850112</v>
      </c>
    </row>
    <row r="51" spans="1:43" ht="18">
      <c r="A51" s="620">
        <v>12</v>
      </c>
      <c r="B51" s="214" t="s">
        <v>308</v>
      </c>
      <c r="C51" s="215"/>
      <c r="D51" s="366"/>
      <c r="E51" s="366"/>
      <c r="F51" s="366"/>
      <c r="G51" s="165"/>
      <c r="H51" s="165"/>
      <c r="I51" s="366"/>
      <c r="J51" s="366"/>
      <c r="K51" s="111"/>
      <c r="L51" s="165"/>
      <c r="M51" s="165"/>
      <c r="N51" s="282"/>
      <c r="O51" s="282"/>
      <c r="P51" s="282"/>
      <c r="Q51" s="165"/>
      <c r="R51" s="165"/>
      <c r="S51" s="367"/>
      <c r="T51" s="367"/>
      <c r="U51" s="111"/>
      <c r="V51" s="165"/>
      <c r="W51" s="165"/>
      <c r="X51" s="367"/>
      <c r="Y51" s="367"/>
      <c r="Z51" s="111"/>
      <c r="AA51" s="165"/>
      <c r="AB51" s="165"/>
      <c r="AC51" s="367"/>
      <c r="AD51" s="367"/>
      <c r="AE51" s="111"/>
      <c r="AF51" s="165"/>
      <c r="AG51" s="165"/>
      <c r="AH51" s="367"/>
      <c r="AI51" s="367"/>
      <c r="AJ51" s="111"/>
      <c r="AK51" s="165"/>
      <c r="AL51" s="165"/>
      <c r="AM51" s="367">
        <f t="shared" si="7"/>
        <v>0</v>
      </c>
      <c r="AN51" s="367">
        <f t="shared" si="7"/>
        <v>0</v>
      </c>
      <c r="AO51" s="367">
        <f t="shared" si="7"/>
        <v>0</v>
      </c>
      <c r="AP51" s="165"/>
      <c r="AQ51" s="482"/>
    </row>
    <row r="52" spans="1:43" ht="18">
      <c r="A52" s="620"/>
      <c r="B52" s="215" t="s">
        <v>309</v>
      </c>
      <c r="C52" s="219" t="s">
        <v>46</v>
      </c>
      <c r="D52" s="366"/>
      <c r="E52" s="366"/>
      <c r="F52" s="366"/>
      <c r="G52" s="165"/>
      <c r="H52" s="165"/>
      <c r="I52" s="366"/>
      <c r="J52" s="366"/>
      <c r="K52" s="111"/>
      <c r="L52" s="165"/>
      <c r="M52" s="165"/>
      <c r="N52" s="282"/>
      <c r="O52" s="282"/>
      <c r="P52" s="282"/>
      <c r="Q52" s="165"/>
      <c r="R52" s="165"/>
      <c r="S52" s="367"/>
      <c r="T52" s="367"/>
      <c r="U52" s="111"/>
      <c r="V52" s="165"/>
      <c r="W52" s="165"/>
      <c r="X52" s="367">
        <v>1318.4</v>
      </c>
      <c r="Y52" s="367">
        <v>1649.27</v>
      </c>
      <c r="Z52" s="111">
        <v>2090.0100000000002</v>
      </c>
      <c r="AA52" s="165">
        <f t="shared" si="5"/>
        <v>25.096328883495133</v>
      </c>
      <c r="AB52" s="165">
        <f t="shared" si="5"/>
        <v>26.723338204175178</v>
      </c>
      <c r="AC52" s="367"/>
      <c r="AD52" s="367"/>
      <c r="AE52" s="111"/>
      <c r="AF52" s="165"/>
      <c r="AG52" s="165"/>
      <c r="AH52" s="367">
        <v>130.80000000000001</v>
      </c>
      <c r="AI52" s="367">
        <v>292</v>
      </c>
      <c r="AJ52" s="111">
        <v>0</v>
      </c>
      <c r="AK52" s="165"/>
      <c r="AL52" s="165"/>
      <c r="AM52" s="367">
        <f t="shared" si="7"/>
        <v>1449.2</v>
      </c>
      <c r="AN52" s="367">
        <f t="shared" si="7"/>
        <v>1941.27</v>
      </c>
      <c r="AO52" s="367">
        <f t="shared" si="7"/>
        <v>2090.0100000000002</v>
      </c>
      <c r="AP52" s="165">
        <f t="shared" si="2"/>
        <v>33.954595638973217</v>
      </c>
      <c r="AQ52" s="482">
        <f t="shared" si="2"/>
        <v>7.6619944675393015</v>
      </c>
    </row>
    <row r="53" spans="1:43" ht="18">
      <c r="A53" s="483"/>
      <c r="B53" s="215" t="s">
        <v>310</v>
      </c>
      <c r="C53" s="219" t="s">
        <v>44</v>
      </c>
      <c r="D53" s="366"/>
      <c r="E53" s="366"/>
      <c r="F53" s="366"/>
      <c r="G53" s="165"/>
      <c r="H53" s="165"/>
      <c r="I53" s="366"/>
      <c r="J53" s="366"/>
      <c r="K53" s="111"/>
      <c r="L53" s="165"/>
      <c r="M53" s="165"/>
      <c r="N53" s="282"/>
      <c r="O53" s="282"/>
      <c r="P53" s="282"/>
      <c r="Q53" s="165"/>
      <c r="R53" s="165"/>
      <c r="S53" s="367"/>
      <c r="T53" s="367"/>
      <c r="U53" s="111"/>
      <c r="V53" s="165"/>
      <c r="W53" s="165"/>
      <c r="X53" s="367"/>
      <c r="Y53" s="367"/>
      <c r="Z53" s="111"/>
      <c r="AA53" s="165"/>
      <c r="AB53" s="165"/>
      <c r="AC53" s="367"/>
      <c r="AD53" s="367"/>
      <c r="AE53" s="111"/>
      <c r="AF53" s="165"/>
      <c r="AG53" s="165"/>
      <c r="AH53" s="367"/>
      <c r="AI53" s="367"/>
      <c r="AJ53" s="111"/>
      <c r="AK53" s="165"/>
      <c r="AL53" s="165"/>
      <c r="AM53" s="367">
        <f t="shared" si="7"/>
        <v>0</v>
      </c>
      <c r="AN53" s="367">
        <f t="shared" si="7"/>
        <v>0</v>
      </c>
      <c r="AO53" s="367">
        <f t="shared" si="7"/>
        <v>0</v>
      </c>
      <c r="AP53" s="165"/>
      <c r="AQ53" s="482"/>
    </row>
    <row r="54" spans="1:43" ht="18">
      <c r="A54" s="620">
        <v>13</v>
      </c>
      <c r="B54" s="214" t="s">
        <v>311</v>
      </c>
      <c r="C54" s="215"/>
      <c r="D54" s="366"/>
      <c r="E54" s="366"/>
      <c r="F54" s="366"/>
      <c r="G54" s="165"/>
      <c r="H54" s="165"/>
      <c r="I54" s="366"/>
      <c r="J54" s="366"/>
      <c r="K54" s="111"/>
      <c r="L54" s="165"/>
      <c r="M54" s="165"/>
      <c r="N54" s="282"/>
      <c r="O54" s="282"/>
      <c r="P54" s="282"/>
      <c r="Q54" s="165"/>
      <c r="R54" s="165"/>
      <c r="S54" s="367"/>
      <c r="T54" s="367"/>
      <c r="U54" s="111"/>
      <c r="V54" s="165"/>
      <c r="W54" s="165"/>
      <c r="X54" s="367"/>
      <c r="Y54" s="367"/>
      <c r="Z54" s="111"/>
      <c r="AA54" s="165"/>
      <c r="AB54" s="165"/>
      <c r="AC54" s="367"/>
      <c r="AD54" s="367"/>
      <c r="AE54" s="111"/>
      <c r="AF54" s="165"/>
      <c r="AG54" s="165"/>
      <c r="AH54" s="367"/>
      <c r="AI54" s="367"/>
      <c r="AJ54" s="111"/>
      <c r="AK54" s="165"/>
      <c r="AL54" s="165"/>
      <c r="AM54" s="367">
        <f t="shared" si="7"/>
        <v>0</v>
      </c>
      <c r="AN54" s="367">
        <f t="shared" si="7"/>
        <v>0</v>
      </c>
      <c r="AO54" s="367">
        <f t="shared" si="7"/>
        <v>0</v>
      </c>
      <c r="AP54" s="165"/>
      <c r="AQ54" s="482"/>
    </row>
    <row r="55" spans="1:43" ht="18">
      <c r="A55" s="620"/>
      <c r="B55" s="215" t="s">
        <v>376</v>
      </c>
      <c r="C55" s="215" t="s">
        <v>46</v>
      </c>
      <c r="D55" s="366"/>
      <c r="E55" s="366"/>
      <c r="F55" s="366"/>
      <c r="G55" s="165"/>
      <c r="H55" s="165"/>
      <c r="I55" s="366"/>
      <c r="J55" s="366"/>
      <c r="K55" s="111"/>
      <c r="L55" s="165"/>
      <c r="M55" s="165"/>
      <c r="N55" s="282">
        <v>13013</v>
      </c>
      <c r="O55" s="282">
        <v>10996</v>
      </c>
      <c r="P55" s="282">
        <v>10086</v>
      </c>
      <c r="Q55" s="165">
        <f t="shared" si="8"/>
        <v>-15.49988473065396</v>
      </c>
      <c r="R55" s="165">
        <f t="shared" si="8"/>
        <v>-8.2757366315023546</v>
      </c>
      <c r="S55" s="367"/>
      <c r="T55" s="367"/>
      <c r="U55" s="111"/>
      <c r="V55" s="165"/>
      <c r="W55" s="165"/>
      <c r="X55" s="367"/>
      <c r="Y55" s="367"/>
      <c r="Z55" s="111"/>
      <c r="AA55" s="165"/>
      <c r="AB55" s="165"/>
      <c r="AC55" s="367"/>
      <c r="AD55" s="367"/>
      <c r="AE55" s="111"/>
      <c r="AF55" s="165"/>
      <c r="AG55" s="165"/>
      <c r="AH55" s="367"/>
      <c r="AI55" s="367"/>
      <c r="AJ55" s="111"/>
      <c r="AK55" s="165"/>
      <c r="AL55" s="165"/>
      <c r="AM55" s="367">
        <f t="shared" si="7"/>
        <v>13013</v>
      </c>
      <c r="AN55" s="367">
        <f t="shared" si="7"/>
        <v>10996</v>
      </c>
      <c r="AO55" s="367">
        <f t="shared" si="7"/>
        <v>10086</v>
      </c>
      <c r="AP55" s="165">
        <f t="shared" si="2"/>
        <v>-15.49988473065396</v>
      </c>
      <c r="AQ55" s="482">
        <f t="shared" si="2"/>
        <v>-8.2757366315023546</v>
      </c>
    </row>
    <row r="56" spans="1:43" ht="18">
      <c r="A56" s="620"/>
      <c r="B56" s="220" t="s">
        <v>313</v>
      </c>
      <c r="C56" s="215" t="s">
        <v>297</v>
      </c>
      <c r="D56" s="366"/>
      <c r="E56" s="366"/>
      <c r="F56" s="366"/>
      <c r="G56" s="165"/>
      <c r="H56" s="165"/>
      <c r="I56" s="366">
        <v>22970</v>
      </c>
      <c r="J56" s="366">
        <v>19373</v>
      </c>
      <c r="K56" s="111">
        <v>26729</v>
      </c>
      <c r="L56" s="165">
        <f t="shared" si="0"/>
        <v>-15.659555942533743</v>
      </c>
      <c r="M56" s="165">
        <f t="shared" si="0"/>
        <v>37.970371135084889</v>
      </c>
      <c r="N56" s="282">
        <v>156215.41500000001</v>
      </c>
      <c r="O56" s="282">
        <v>164388.408</v>
      </c>
      <c r="P56" s="282">
        <v>101848.194</v>
      </c>
      <c r="Q56" s="165">
        <f t="shared" si="8"/>
        <v>5.2318735638221057</v>
      </c>
      <c r="R56" s="165">
        <f t="shared" si="8"/>
        <v>-38.044175231625822</v>
      </c>
      <c r="S56" s="367">
        <v>76400</v>
      </c>
      <c r="T56" s="367">
        <v>83695</v>
      </c>
      <c r="U56" s="111">
        <v>73992.87</v>
      </c>
      <c r="V56" s="165">
        <f t="shared" si="4"/>
        <v>9.5484293193717207</v>
      </c>
      <c r="W56" s="165">
        <f t="shared" si="4"/>
        <v>-11.59224565386225</v>
      </c>
      <c r="X56" s="367">
        <v>178286.61</v>
      </c>
      <c r="Y56" s="367">
        <v>178605.76</v>
      </c>
      <c r="Z56" s="111">
        <v>183067.72</v>
      </c>
      <c r="AA56" s="165">
        <f t="shared" si="5"/>
        <v>0.17900951731597559</v>
      </c>
      <c r="AB56" s="165">
        <f t="shared" si="5"/>
        <v>2.4982173027342469</v>
      </c>
      <c r="AC56" s="367"/>
      <c r="AD56" s="367"/>
      <c r="AE56" s="111"/>
      <c r="AF56" s="165"/>
      <c r="AG56" s="165"/>
      <c r="AH56" s="367"/>
      <c r="AI56" s="367"/>
      <c r="AJ56" s="111"/>
      <c r="AK56" s="165"/>
      <c r="AL56" s="165"/>
      <c r="AM56" s="367">
        <f t="shared" si="7"/>
        <v>433872.02500000002</v>
      </c>
      <c r="AN56" s="367">
        <f t="shared" si="7"/>
        <v>446062.16800000001</v>
      </c>
      <c r="AO56" s="367">
        <f t="shared" si="7"/>
        <v>385637.78399999999</v>
      </c>
      <c r="AP56" s="165">
        <f t="shared" si="2"/>
        <v>2.8096171906911991</v>
      </c>
      <c r="AQ56" s="482">
        <f t="shared" si="2"/>
        <v>-13.546179957588336</v>
      </c>
    </row>
    <row r="57" spans="1:43" ht="18">
      <c r="A57" s="620"/>
      <c r="B57" s="220" t="s">
        <v>314</v>
      </c>
      <c r="C57" s="215" t="s">
        <v>297</v>
      </c>
      <c r="D57" s="366"/>
      <c r="E57" s="366"/>
      <c r="F57" s="366"/>
      <c r="G57" s="165"/>
      <c r="H57" s="165"/>
      <c r="I57" s="366">
        <v>4874</v>
      </c>
      <c r="J57" s="366">
        <v>4410</v>
      </c>
      <c r="K57" s="111">
        <v>5895</v>
      </c>
      <c r="L57" s="165">
        <f t="shared" si="0"/>
        <v>-9.5199015182601556</v>
      </c>
      <c r="M57" s="165">
        <f t="shared" si="0"/>
        <v>33.673469387755119</v>
      </c>
      <c r="N57" s="282">
        <v>44877.885000000002</v>
      </c>
      <c r="O57" s="282">
        <v>45757.157999999996</v>
      </c>
      <c r="P57" s="282">
        <v>27295.71</v>
      </c>
      <c r="Q57" s="165">
        <f t="shared" si="8"/>
        <v>1.9592567697876149</v>
      </c>
      <c r="R57" s="165">
        <f t="shared" si="8"/>
        <v>-40.346579217179524</v>
      </c>
      <c r="S57" s="367">
        <v>11115</v>
      </c>
      <c r="T57" s="367">
        <v>12747</v>
      </c>
      <c r="U57" s="111">
        <v>8885</v>
      </c>
      <c r="V57" s="165">
        <f t="shared" si="4"/>
        <v>14.682860998650483</v>
      </c>
      <c r="W57" s="165">
        <f t="shared" si="4"/>
        <v>-30.297324860751544</v>
      </c>
      <c r="X57" s="367">
        <v>13205.395</v>
      </c>
      <c r="Y57" s="367">
        <v>12653.25</v>
      </c>
      <c r="Z57" s="111">
        <v>15241.7</v>
      </c>
      <c r="AA57" s="165">
        <f t="shared" si="5"/>
        <v>-4.1812077563753434</v>
      </c>
      <c r="AB57" s="165">
        <f t="shared" si="5"/>
        <v>20.456799636457035</v>
      </c>
      <c r="AC57" s="367"/>
      <c r="AD57" s="367"/>
      <c r="AE57" s="111"/>
      <c r="AF57" s="165"/>
      <c r="AG57" s="165"/>
      <c r="AH57" s="367"/>
      <c r="AI57" s="367"/>
      <c r="AJ57" s="111"/>
      <c r="AK57" s="165"/>
      <c r="AL57" s="165"/>
      <c r="AM57" s="367">
        <f t="shared" si="7"/>
        <v>74072.28</v>
      </c>
      <c r="AN57" s="367">
        <f t="shared" si="7"/>
        <v>75567.407999999996</v>
      </c>
      <c r="AO57" s="367">
        <f t="shared" si="7"/>
        <v>57317.41</v>
      </c>
      <c r="AP57" s="165">
        <f t="shared" si="2"/>
        <v>2.0184716873842774</v>
      </c>
      <c r="AQ57" s="482">
        <f t="shared" si="2"/>
        <v>-24.150620595587966</v>
      </c>
    </row>
    <row r="58" spans="1:43" ht="18">
      <c r="A58" s="620"/>
      <c r="B58" s="220" t="s">
        <v>315</v>
      </c>
      <c r="C58" s="215" t="s">
        <v>316</v>
      </c>
      <c r="D58" s="366"/>
      <c r="E58" s="366"/>
      <c r="F58" s="366"/>
      <c r="G58" s="165"/>
      <c r="H58" s="165"/>
      <c r="I58" s="366">
        <v>452</v>
      </c>
      <c r="J58" s="366">
        <v>369</v>
      </c>
      <c r="K58" s="111">
        <v>575</v>
      </c>
      <c r="L58" s="165">
        <f t="shared" si="0"/>
        <v>-18.362831858407077</v>
      </c>
      <c r="M58" s="165">
        <f t="shared" si="0"/>
        <v>55.826558265582662</v>
      </c>
      <c r="N58" s="282">
        <v>1832.7359999999999</v>
      </c>
      <c r="O58" s="282">
        <v>1920.6190000000001</v>
      </c>
      <c r="P58" s="282">
        <v>1655.19</v>
      </c>
      <c r="Q58" s="165">
        <f t="shared" si="8"/>
        <v>4.7951805388228479</v>
      </c>
      <c r="R58" s="165">
        <f t="shared" si="8"/>
        <v>-13.819971582078495</v>
      </c>
      <c r="S58" s="367">
        <v>422</v>
      </c>
      <c r="T58" s="367">
        <v>419</v>
      </c>
      <c r="U58" s="111">
        <v>752</v>
      </c>
      <c r="V58" s="165">
        <f t="shared" si="4"/>
        <v>-0.71090047393364841</v>
      </c>
      <c r="W58" s="165">
        <f t="shared" si="4"/>
        <v>79.47494033412886</v>
      </c>
      <c r="X58" s="367">
        <v>611.42000000000007</v>
      </c>
      <c r="Y58" s="367">
        <v>443.07600000000002</v>
      </c>
      <c r="Z58" s="111">
        <v>488.03399999999999</v>
      </c>
      <c r="AA58" s="165">
        <f t="shared" si="5"/>
        <v>-27.533283176866973</v>
      </c>
      <c r="AB58" s="165">
        <f t="shared" si="5"/>
        <v>10.146791972483271</v>
      </c>
      <c r="AC58" s="367"/>
      <c r="AD58" s="367"/>
      <c r="AE58" s="111"/>
      <c r="AF58" s="165"/>
      <c r="AG58" s="165"/>
      <c r="AH58" s="367"/>
      <c r="AI58" s="367"/>
      <c r="AJ58" s="111"/>
      <c r="AK58" s="165"/>
      <c r="AL58" s="165"/>
      <c r="AM58" s="367">
        <f t="shared" si="7"/>
        <v>3318.1559999999999</v>
      </c>
      <c r="AN58" s="367">
        <f t="shared" si="7"/>
        <v>3151.6950000000002</v>
      </c>
      <c r="AO58" s="367">
        <f t="shared" si="7"/>
        <v>3470.2240000000002</v>
      </c>
      <c r="AP58" s="165">
        <f t="shared" si="2"/>
        <v>-5.0166719105430815</v>
      </c>
      <c r="AQ58" s="482">
        <f t="shared" si="2"/>
        <v>10.106593436230355</v>
      </c>
    </row>
    <row r="59" spans="1:43" ht="18">
      <c r="A59" s="620"/>
      <c r="B59" s="220" t="s">
        <v>317</v>
      </c>
      <c r="C59" s="215" t="s">
        <v>318</v>
      </c>
      <c r="D59" s="366"/>
      <c r="E59" s="366"/>
      <c r="F59" s="366"/>
      <c r="G59" s="165"/>
      <c r="H59" s="165"/>
      <c r="I59" s="366">
        <v>69</v>
      </c>
      <c r="J59" s="366">
        <v>42</v>
      </c>
      <c r="K59" s="111">
        <v>59</v>
      </c>
      <c r="L59" s="165">
        <f t="shared" si="0"/>
        <v>-39.130434782608688</v>
      </c>
      <c r="M59" s="165">
        <f t="shared" si="0"/>
        <v>40.476190476190453</v>
      </c>
      <c r="N59" s="282">
        <v>2375.902</v>
      </c>
      <c r="O59" s="282">
        <v>1807.1679999999999</v>
      </c>
      <c r="P59" s="282">
        <v>1184.9739999999999</v>
      </c>
      <c r="Q59" s="165">
        <f t="shared" si="8"/>
        <v>-23.93760348701251</v>
      </c>
      <c r="R59" s="165">
        <f t="shared" si="8"/>
        <v>-34.429228494528445</v>
      </c>
      <c r="S59" s="367">
        <v>208</v>
      </c>
      <c r="T59" s="367">
        <v>144</v>
      </c>
      <c r="U59" s="111">
        <v>158</v>
      </c>
      <c r="V59" s="165">
        <f t="shared" si="4"/>
        <v>-30.769230769230774</v>
      </c>
      <c r="W59" s="165">
        <f t="shared" si="4"/>
        <v>9.7222222222222285</v>
      </c>
      <c r="X59" s="367">
        <v>39.07</v>
      </c>
      <c r="Y59" s="367">
        <v>72.272999999999996</v>
      </c>
      <c r="Z59" s="111">
        <v>62.77</v>
      </c>
      <c r="AA59" s="165">
        <f t="shared" si="5"/>
        <v>84.983363194266701</v>
      </c>
      <c r="AB59" s="165">
        <f t="shared" si="5"/>
        <v>-13.148755413501576</v>
      </c>
      <c r="AC59" s="367"/>
      <c r="AD59" s="367"/>
      <c r="AE59" s="111"/>
      <c r="AF59" s="165"/>
      <c r="AG59" s="165"/>
      <c r="AH59" s="367"/>
      <c r="AI59" s="367"/>
      <c r="AJ59" s="111"/>
      <c r="AK59" s="165"/>
      <c r="AL59" s="165"/>
      <c r="AM59" s="367">
        <f t="shared" si="7"/>
        <v>2691.9720000000002</v>
      </c>
      <c r="AN59" s="367">
        <f t="shared" si="7"/>
        <v>2065.4409999999998</v>
      </c>
      <c r="AO59" s="367">
        <f t="shared" si="7"/>
        <v>1464.7439999999999</v>
      </c>
      <c r="AP59" s="165">
        <f t="shared" si="2"/>
        <v>-23.274053370540273</v>
      </c>
      <c r="AQ59" s="482">
        <f t="shared" si="2"/>
        <v>-29.083232103942933</v>
      </c>
    </row>
    <row r="60" spans="1:43" ht="18">
      <c r="A60" s="620"/>
      <c r="B60" s="220" t="s">
        <v>319</v>
      </c>
      <c r="C60" s="215" t="s">
        <v>318</v>
      </c>
      <c r="D60" s="366"/>
      <c r="E60" s="366"/>
      <c r="F60" s="366"/>
      <c r="G60" s="165"/>
      <c r="H60" s="165"/>
      <c r="I60" s="366">
        <v>1050</v>
      </c>
      <c r="J60" s="366">
        <v>932</v>
      </c>
      <c r="K60" s="111">
        <v>1178</v>
      </c>
      <c r="L60" s="165">
        <f t="shared" si="0"/>
        <v>-11.238095238095241</v>
      </c>
      <c r="M60" s="165">
        <f t="shared" si="0"/>
        <v>26.394849785407715</v>
      </c>
      <c r="N60" s="282">
        <v>9386.6309999999994</v>
      </c>
      <c r="O60" s="282">
        <v>12728.885999999999</v>
      </c>
      <c r="P60" s="282">
        <v>5129.9979999999996</v>
      </c>
      <c r="Q60" s="165">
        <f t="shared" si="8"/>
        <v>35.606545095892216</v>
      </c>
      <c r="R60" s="165">
        <f t="shared" si="8"/>
        <v>-59.69798142586869</v>
      </c>
      <c r="S60" s="367">
        <v>1214.327</v>
      </c>
      <c r="T60" s="367">
        <v>1101</v>
      </c>
      <c r="U60" s="111">
        <v>1002.99</v>
      </c>
      <c r="V60" s="165">
        <f t="shared" si="4"/>
        <v>-9.3324944598942494</v>
      </c>
      <c r="W60" s="165">
        <f t="shared" si="4"/>
        <v>-8.9019073569482288</v>
      </c>
      <c r="X60" s="367">
        <v>639.03</v>
      </c>
      <c r="Y60" s="367">
        <v>718.41700000000003</v>
      </c>
      <c r="Z60" s="111">
        <v>689.60299999999995</v>
      </c>
      <c r="AA60" s="165">
        <f t="shared" si="5"/>
        <v>12.423047431263015</v>
      </c>
      <c r="AB60" s="165">
        <f t="shared" si="5"/>
        <v>-4.0107625515543219</v>
      </c>
      <c r="AC60" s="367"/>
      <c r="AD60" s="367"/>
      <c r="AE60" s="111"/>
      <c r="AF60" s="165"/>
      <c r="AG60" s="165"/>
      <c r="AH60" s="367"/>
      <c r="AI60" s="367"/>
      <c r="AJ60" s="111"/>
      <c r="AK60" s="165"/>
      <c r="AL60" s="165"/>
      <c r="AM60" s="367">
        <f t="shared" si="7"/>
        <v>12289.987999999999</v>
      </c>
      <c r="AN60" s="367">
        <f t="shared" si="7"/>
        <v>15480.302999999998</v>
      </c>
      <c r="AO60" s="367">
        <f t="shared" si="7"/>
        <v>8000.5909999999994</v>
      </c>
      <c r="AP60" s="165">
        <f t="shared" si="2"/>
        <v>25.958650244410308</v>
      </c>
      <c r="AQ60" s="482">
        <f t="shared" si="2"/>
        <v>-48.317607219962035</v>
      </c>
    </row>
    <row r="61" spans="1:43" ht="18">
      <c r="A61" s="620"/>
      <c r="B61" s="215" t="s">
        <v>320</v>
      </c>
      <c r="C61" s="215" t="s">
        <v>265</v>
      </c>
      <c r="D61" s="367">
        <v>6076</v>
      </c>
      <c r="E61" s="366">
        <v>5568</v>
      </c>
      <c r="F61" s="366">
        <v>4056</v>
      </c>
      <c r="G61" s="165">
        <f t="shared" si="3"/>
        <v>-8.3607636603028226</v>
      </c>
      <c r="H61" s="165">
        <f t="shared" si="3"/>
        <v>-27.15517241379311</v>
      </c>
      <c r="I61" s="366">
        <v>2664</v>
      </c>
      <c r="J61" s="366">
        <v>1906.0900000000001</v>
      </c>
      <c r="K61" s="111">
        <v>1408</v>
      </c>
      <c r="L61" s="165">
        <f t="shared" si="0"/>
        <v>-28.450075075075063</v>
      </c>
      <c r="M61" s="165">
        <f t="shared" si="0"/>
        <v>-26.131504808272439</v>
      </c>
      <c r="N61" s="282"/>
      <c r="O61" s="282"/>
      <c r="P61" s="282"/>
      <c r="Q61" s="165"/>
      <c r="R61" s="165"/>
      <c r="S61" s="367"/>
      <c r="T61" s="367"/>
      <c r="U61" s="111"/>
      <c r="V61" s="165"/>
      <c r="W61" s="165"/>
      <c r="X61" s="367">
        <v>0</v>
      </c>
      <c r="Y61" s="367">
        <v>0</v>
      </c>
      <c r="Z61" s="111">
        <v>24</v>
      </c>
      <c r="AA61" s="165"/>
      <c r="AB61" s="165"/>
      <c r="AC61" s="367"/>
      <c r="AD61" s="367"/>
      <c r="AE61" s="111"/>
      <c r="AF61" s="165"/>
      <c r="AG61" s="165"/>
      <c r="AH61" s="367">
        <v>1819.89</v>
      </c>
      <c r="AI61" s="367">
        <v>2910</v>
      </c>
      <c r="AJ61" s="111">
        <v>966</v>
      </c>
      <c r="AK61" s="165"/>
      <c r="AL61" s="165"/>
      <c r="AM61" s="367">
        <f t="shared" si="7"/>
        <v>10559.89</v>
      </c>
      <c r="AN61" s="367">
        <f t="shared" si="7"/>
        <v>10384.09</v>
      </c>
      <c r="AO61" s="367">
        <f t="shared" si="7"/>
        <v>6454</v>
      </c>
      <c r="AP61" s="165">
        <f t="shared" si="2"/>
        <v>-1.6647900688359414</v>
      </c>
      <c r="AQ61" s="482">
        <f t="shared" si="2"/>
        <v>-37.847225900391848</v>
      </c>
    </row>
    <row r="62" spans="1:43" ht="18">
      <c r="A62" s="620">
        <v>14</v>
      </c>
      <c r="B62" s="214" t="s">
        <v>321</v>
      </c>
      <c r="C62" s="215"/>
      <c r="D62" s="366"/>
      <c r="E62" s="366"/>
      <c r="F62" s="366"/>
      <c r="G62" s="165"/>
      <c r="H62" s="165"/>
      <c r="I62" s="366"/>
      <c r="J62" s="366"/>
      <c r="K62" s="111"/>
      <c r="L62" s="165"/>
      <c r="M62" s="165"/>
      <c r="N62" s="282"/>
      <c r="O62" s="282"/>
      <c r="P62" s="282"/>
      <c r="Q62" s="165"/>
      <c r="R62" s="165"/>
      <c r="S62" s="367"/>
      <c r="T62" s="367"/>
      <c r="U62" s="111"/>
      <c r="V62" s="165"/>
      <c r="W62" s="165"/>
      <c r="X62" s="367"/>
      <c r="Y62" s="367"/>
      <c r="Z62" s="111"/>
      <c r="AA62" s="165"/>
      <c r="AB62" s="165"/>
      <c r="AC62" s="367"/>
      <c r="AD62" s="367"/>
      <c r="AE62" s="111"/>
      <c r="AF62" s="165"/>
      <c r="AG62" s="165"/>
      <c r="AH62" s="367"/>
      <c r="AI62" s="367"/>
      <c r="AJ62" s="111"/>
      <c r="AK62" s="165"/>
      <c r="AL62" s="165"/>
      <c r="AM62" s="367">
        <f t="shared" si="7"/>
        <v>0</v>
      </c>
      <c r="AN62" s="367">
        <f t="shared" si="7"/>
        <v>0</v>
      </c>
      <c r="AO62" s="367">
        <f t="shared" si="7"/>
        <v>0</v>
      </c>
      <c r="AP62" s="165"/>
      <c r="AQ62" s="482"/>
    </row>
    <row r="63" spans="1:43" ht="18">
      <c r="A63" s="620"/>
      <c r="B63" s="221" t="s">
        <v>322</v>
      </c>
      <c r="C63" s="215" t="s">
        <v>323</v>
      </c>
      <c r="D63" s="366">
        <v>1126.74</v>
      </c>
      <c r="E63" s="366">
        <v>1133.9000000000001</v>
      </c>
      <c r="F63" s="366">
        <v>1063.58</v>
      </c>
      <c r="G63" s="165">
        <f t="shared" si="3"/>
        <v>0.63546159717415662</v>
      </c>
      <c r="H63" s="165">
        <f t="shared" si="3"/>
        <v>-6.2016050798130493</v>
      </c>
      <c r="I63" s="366"/>
      <c r="J63" s="366"/>
      <c r="K63" s="111"/>
      <c r="L63" s="165"/>
      <c r="M63" s="165"/>
      <c r="N63" s="282"/>
      <c r="O63" s="282"/>
      <c r="P63" s="282"/>
      <c r="Q63" s="165"/>
      <c r="R63" s="165"/>
      <c r="S63" s="367"/>
      <c r="T63" s="367"/>
      <c r="U63" s="111"/>
      <c r="V63" s="165"/>
      <c r="W63" s="165"/>
      <c r="X63" s="367">
        <v>2193.1</v>
      </c>
      <c r="Y63" s="367">
        <v>1759.712</v>
      </c>
      <c r="Z63" s="111">
        <v>1909.51</v>
      </c>
      <c r="AA63" s="165">
        <f t="shared" si="5"/>
        <v>-19.761433587159729</v>
      </c>
      <c r="AB63" s="165">
        <f t="shared" si="5"/>
        <v>8.5126429779418515</v>
      </c>
      <c r="AC63" s="367">
        <v>7</v>
      </c>
      <c r="AD63" s="367">
        <v>7</v>
      </c>
      <c r="AE63" s="111"/>
      <c r="AF63" s="165">
        <f t="shared" si="9"/>
        <v>0</v>
      </c>
      <c r="AG63" s="165">
        <f t="shared" si="9"/>
        <v>-100</v>
      </c>
      <c r="AH63" s="367"/>
      <c r="AI63" s="367"/>
      <c r="AJ63" s="111"/>
      <c r="AK63" s="165"/>
      <c r="AL63" s="165"/>
      <c r="AM63" s="367">
        <f t="shared" si="7"/>
        <v>3326.84</v>
      </c>
      <c r="AN63" s="367">
        <f t="shared" si="7"/>
        <v>2900.6120000000001</v>
      </c>
      <c r="AO63" s="367">
        <f t="shared" si="7"/>
        <v>2973.09</v>
      </c>
      <c r="AP63" s="165">
        <f t="shared" si="2"/>
        <v>-12.811797381298774</v>
      </c>
      <c r="AQ63" s="482">
        <f t="shared" si="2"/>
        <v>2.4987140644801968</v>
      </c>
    </row>
    <row r="64" spans="1:43" ht="18">
      <c r="A64" s="620"/>
      <c r="B64" s="221" t="s">
        <v>324</v>
      </c>
      <c r="C64" s="215" t="s">
        <v>323</v>
      </c>
      <c r="D64" s="366"/>
      <c r="E64" s="366"/>
      <c r="F64" s="366"/>
      <c r="G64" s="165"/>
      <c r="H64" s="165"/>
      <c r="I64" s="366">
        <v>482</v>
      </c>
      <c r="J64" s="366">
        <v>401</v>
      </c>
      <c r="K64" s="111">
        <v>282</v>
      </c>
      <c r="L64" s="165"/>
      <c r="M64" s="165"/>
      <c r="N64" s="282"/>
      <c r="O64" s="282"/>
      <c r="P64" s="282"/>
      <c r="Q64" s="165"/>
      <c r="R64" s="165"/>
      <c r="S64" s="367"/>
      <c r="T64" s="367"/>
      <c r="U64" s="111"/>
      <c r="V64" s="165"/>
      <c r="W64" s="165"/>
      <c r="X64" s="367"/>
      <c r="Y64" s="367"/>
      <c r="Z64" s="111"/>
      <c r="AA64" s="165"/>
      <c r="AB64" s="165"/>
      <c r="AC64" s="367"/>
      <c r="AD64" s="367"/>
      <c r="AE64" s="111"/>
      <c r="AF64" s="165"/>
      <c r="AG64" s="165"/>
      <c r="AH64" s="367"/>
      <c r="AI64" s="367"/>
      <c r="AJ64" s="111"/>
      <c r="AK64" s="165"/>
      <c r="AL64" s="165"/>
      <c r="AM64" s="367">
        <f t="shared" si="7"/>
        <v>482</v>
      </c>
      <c r="AN64" s="367">
        <f t="shared" si="7"/>
        <v>401</v>
      </c>
      <c r="AO64" s="367">
        <f t="shared" si="7"/>
        <v>282</v>
      </c>
      <c r="AP64" s="165">
        <f t="shared" si="2"/>
        <v>-16.804979253112023</v>
      </c>
      <c r="AQ64" s="482">
        <f t="shared" si="2"/>
        <v>-29.67581047381546</v>
      </c>
    </row>
    <row r="65" spans="1:43" ht="18">
      <c r="A65" s="620">
        <v>15</v>
      </c>
      <c r="B65" s="214" t="s">
        <v>325</v>
      </c>
      <c r="C65" s="215"/>
      <c r="D65" s="366"/>
      <c r="E65" s="366"/>
      <c r="F65" s="366"/>
      <c r="G65" s="165"/>
      <c r="H65" s="165"/>
      <c r="I65" s="366"/>
      <c r="J65" s="366"/>
      <c r="K65" s="111"/>
      <c r="L65" s="165"/>
      <c r="M65" s="165"/>
      <c r="N65" s="282"/>
      <c r="O65" s="282"/>
      <c r="P65" s="282"/>
      <c r="Q65" s="165"/>
      <c r="R65" s="165"/>
      <c r="S65" s="367"/>
      <c r="T65" s="367"/>
      <c r="U65" s="111"/>
      <c r="V65" s="165"/>
      <c r="W65" s="165"/>
      <c r="X65" s="367"/>
      <c r="Y65" s="367"/>
      <c r="Z65" s="111"/>
      <c r="AA65" s="165"/>
      <c r="AB65" s="165"/>
      <c r="AC65" s="367"/>
      <c r="AD65" s="367"/>
      <c r="AE65" s="111"/>
      <c r="AF65" s="165"/>
      <c r="AG65" s="165"/>
      <c r="AH65" s="367"/>
      <c r="AI65" s="367"/>
      <c r="AJ65" s="111"/>
      <c r="AK65" s="165"/>
      <c r="AL65" s="165"/>
      <c r="AM65" s="367">
        <f t="shared" si="7"/>
        <v>0</v>
      </c>
      <c r="AN65" s="367">
        <f t="shared" si="7"/>
        <v>0</v>
      </c>
      <c r="AO65" s="367">
        <f t="shared" si="7"/>
        <v>0</v>
      </c>
      <c r="AP65" s="165"/>
      <c r="AQ65" s="482"/>
    </row>
    <row r="66" spans="1:43" ht="18">
      <c r="A66" s="620"/>
      <c r="B66" s="215" t="s">
        <v>326</v>
      </c>
      <c r="C66" s="215" t="s">
        <v>327</v>
      </c>
      <c r="D66" s="366">
        <v>0.7</v>
      </c>
      <c r="E66" s="366">
        <v>1.6</v>
      </c>
      <c r="F66" s="366">
        <v>3</v>
      </c>
      <c r="G66" s="165">
        <f t="shared" si="3"/>
        <v>128.57142857142861</v>
      </c>
      <c r="H66" s="165">
        <f t="shared" si="3"/>
        <v>87.5</v>
      </c>
      <c r="I66" s="366"/>
      <c r="J66" s="366"/>
      <c r="K66" s="111"/>
      <c r="L66" s="165"/>
      <c r="M66" s="165"/>
      <c r="N66" s="282">
        <v>1.2832693333333334</v>
      </c>
      <c r="O66" s="282">
        <v>0.34333333333333338</v>
      </c>
      <c r="P66" s="282">
        <v>0.77034633333333336</v>
      </c>
      <c r="Q66" s="165">
        <f t="shared" si="8"/>
        <v>-73.245418992323764</v>
      </c>
      <c r="R66" s="165">
        <f t="shared" si="8"/>
        <v>124.37271844660191</v>
      </c>
      <c r="S66" s="367">
        <v>3.02</v>
      </c>
      <c r="T66" s="367">
        <v>1.76</v>
      </c>
      <c r="U66" s="111">
        <v>1.35</v>
      </c>
      <c r="V66" s="165">
        <f t="shared" si="4"/>
        <v>-41.721854304635762</v>
      </c>
      <c r="W66" s="165">
        <f t="shared" si="4"/>
        <v>-23.295454545454547</v>
      </c>
      <c r="X66" s="367"/>
      <c r="Y66" s="367"/>
      <c r="Z66" s="111"/>
      <c r="AA66" s="165"/>
      <c r="AB66" s="165"/>
      <c r="AC66" s="367"/>
      <c r="AD66" s="367"/>
      <c r="AE66" s="111"/>
      <c r="AF66" s="165"/>
      <c r="AG66" s="165"/>
      <c r="AH66" s="367">
        <v>2</v>
      </c>
      <c r="AI66" s="367">
        <v>2</v>
      </c>
      <c r="AJ66" s="111">
        <v>5</v>
      </c>
      <c r="AK66" s="165">
        <f t="shared" si="6"/>
        <v>0</v>
      </c>
      <c r="AL66" s="165">
        <f t="shared" si="6"/>
        <v>150</v>
      </c>
      <c r="AM66" s="367">
        <f t="shared" si="7"/>
        <v>7.0032693333333338</v>
      </c>
      <c r="AN66" s="367">
        <f t="shared" si="7"/>
        <v>5.7033333333333331</v>
      </c>
      <c r="AO66" s="367">
        <f t="shared" si="7"/>
        <v>10.120346333333334</v>
      </c>
      <c r="AP66" s="165">
        <f t="shared" si="2"/>
        <v>-18.561845020192479</v>
      </c>
      <c r="AQ66" s="482">
        <f t="shared" si="2"/>
        <v>77.446165984804225</v>
      </c>
    </row>
    <row r="67" spans="1:43" ht="18">
      <c r="A67" s="620"/>
      <c r="B67" s="215" t="s">
        <v>328</v>
      </c>
      <c r="C67" s="215" t="s">
        <v>46</v>
      </c>
      <c r="D67" s="366">
        <v>60195.5</v>
      </c>
      <c r="E67" s="366">
        <v>41968.100000000006</v>
      </c>
      <c r="F67" s="366">
        <v>31819.7</v>
      </c>
      <c r="G67" s="165">
        <f t="shared" si="3"/>
        <v>-30.280336570009382</v>
      </c>
      <c r="H67" s="165">
        <f t="shared" si="3"/>
        <v>-24.181223357740762</v>
      </c>
      <c r="I67" s="366">
        <v>154590.60999999999</v>
      </c>
      <c r="J67" s="366">
        <v>213765.1</v>
      </c>
      <c r="K67" s="111">
        <v>253865.1</v>
      </c>
      <c r="L67" s="165">
        <f t="shared" si="0"/>
        <v>38.278191670244411</v>
      </c>
      <c r="M67" s="165">
        <f t="shared" si="0"/>
        <v>18.758908727383456</v>
      </c>
      <c r="N67" s="282">
        <v>190319.27000000002</v>
      </c>
      <c r="O67" s="282">
        <v>192333.24299999999</v>
      </c>
      <c r="P67" s="282">
        <v>193723.791</v>
      </c>
      <c r="Q67" s="165">
        <f t="shared" si="8"/>
        <v>1.0582076108215119</v>
      </c>
      <c r="R67" s="165">
        <f t="shared" si="8"/>
        <v>0.72298890109183844</v>
      </c>
      <c r="S67" s="367">
        <v>439680.45</v>
      </c>
      <c r="T67" s="367">
        <v>482537.5</v>
      </c>
      <c r="U67" s="111">
        <v>432979</v>
      </c>
      <c r="V67" s="165">
        <f t="shared" si="4"/>
        <v>9.7473176257893499</v>
      </c>
      <c r="W67" s="165">
        <f t="shared" si="4"/>
        <v>-10.270393492733717</v>
      </c>
      <c r="X67" s="367">
        <v>598365.46</v>
      </c>
      <c r="Y67" s="367">
        <v>692240.07000000007</v>
      </c>
      <c r="Z67" s="111">
        <v>758929.11</v>
      </c>
      <c r="AA67" s="165">
        <f t="shared" si="5"/>
        <v>15.688507488383465</v>
      </c>
      <c r="AB67" s="165">
        <f t="shared" si="5"/>
        <v>9.6338023310323422</v>
      </c>
      <c r="AC67" s="367"/>
      <c r="AD67" s="367"/>
      <c r="AE67" s="111"/>
      <c r="AF67" s="165"/>
      <c r="AG67" s="165"/>
      <c r="AH67" s="367"/>
      <c r="AI67" s="367"/>
      <c r="AJ67" s="111"/>
      <c r="AK67" s="165"/>
      <c r="AL67" s="165"/>
      <c r="AM67" s="367">
        <f t="shared" si="7"/>
        <v>1443151.29</v>
      </c>
      <c r="AN67" s="367">
        <f t="shared" si="7"/>
        <v>1622844.013</v>
      </c>
      <c r="AO67" s="367">
        <f t="shared" si="7"/>
        <v>1671316.7009999999</v>
      </c>
      <c r="AP67" s="165">
        <f t="shared" si="2"/>
        <v>12.451412699773144</v>
      </c>
      <c r="AQ67" s="482">
        <f t="shared" si="2"/>
        <v>2.9868975460181701</v>
      </c>
    </row>
    <row r="68" spans="1:43" ht="18">
      <c r="A68" s="620"/>
      <c r="B68" s="215" t="s">
        <v>329</v>
      </c>
      <c r="C68" s="215" t="s">
        <v>46</v>
      </c>
      <c r="D68" s="366"/>
      <c r="E68" s="366"/>
      <c r="F68" s="366"/>
      <c r="G68" s="165"/>
      <c r="H68" s="165"/>
      <c r="I68" s="366"/>
      <c r="J68" s="366"/>
      <c r="K68" s="111"/>
      <c r="L68" s="165"/>
      <c r="M68" s="165"/>
      <c r="N68" s="282"/>
      <c r="O68" s="282"/>
      <c r="P68" s="282"/>
      <c r="Q68" s="165"/>
      <c r="R68" s="165"/>
      <c r="S68" s="367"/>
      <c r="T68" s="367"/>
      <c r="U68" s="111"/>
      <c r="V68" s="165"/>
      <c r="W68" s="165"/>
      <c r="X68" s="367"/>
      <c r="Y68" s="367"/>
      <c r="Z68" s="111"/>
      <c r="AA68" s="165"/>
      <c r="AB68" s="165"/>
      <c r="AC68" s="367"/>
      <c r="AD68" s="367"/>
      <c r="AE68" s="111"/>
      <c r="AF68" s="165"/>
      <c r="AG68" s="165"/>
      <c r="AH68" s="367">
        <v>0</v>
      </c>
      <c r="AI68" s="367">
        <v>3.64</v>
      </c>
      <c r="AJ68" s="111">
        <v>0.33</v>
      </c>
      <c r="AK68" s="165"/>
      <c r="AL68" s="165">
        <f t="shared" ref="AL68" si="10">AJ68/AI68*100-100</f>
        <v>-90.934065934065927</v>
      </c>
      <c r="AM68" s="367">
        <f t="shared" si="7"/>
        <v>0</v>
      </c>
      <c r="AN68" s="367">
        <f t="shared" si="7"/>
        <v>3.64</v>
      </c>
      <c r="AO68" s="367">
        <f t="shared" si="7"/>
        <v>0.33</v>
      </c>
      <c r="AP68" s="165"/>
      <c r="AQ68" s="482">
        <f t="shared" ref="AQ68" si="11">AO68/AN68*100-100</f>
        <v>-90.934065934065927</v>
      </c>
    </row>
    <row r="69" spans="1:43" ht="18">
      <c r="A69" s="620"/>
      <c r="B69" s="215" t="s">
        <v>330</v>
      </c>
      <c r="C69" s="215" t="s">
        <v>46</v>
      </c>
      <c r="D69" s="366"/>
      <c r="E69" s="366"/>
      <c r="F69" s="366"/>
      <c r="G69" s="165"/>
      <c r="H69" s="165"/>
      <c r="I69" s="366"/>
      <c r="J69" s="366"/>
      <c r="K69" s="111"/>
      <c r="L69" s="165"/>
      <c r="M69" s="165"/>
      <c r="N69" s="282"/>
      <c r="O69" s="282"/>
      <c r="P69" s="282"/>
      <c r="Q69" s="165"/>
      <c r="R69" s="165"/>
      <c r="S69" s="367"/>
      <c r="T69" s="367"/>
      <c r="U69" s="111"/>
      <c r="V69" s="165"/>
      <c r="W69" s="165"/>
      <c r="X69" s="367"/>
      <c r="Y69" s="367"/>
      <c r="Z69" s="111"/>
      <c r="AA69" s="165"/>
      <c r="AB69" s="165"/>
      <c r="AC69" s="367"/>
      <c r="AD69" s="367"/>
      <c r="AE69" s="111"/>
      <c r="AF69" s="165"/>
      <c r="AG69" s="165"/>
      <c r="AH69" s="367"/>
      <c r="AI69" s="367"/>
      <c r="AJ69" s="111"/>
      <c r="AK69" s="165"/>
      <c r="AL69" s="165"/>
      <c r="AM69" s="367">
        <f t="shared" si="7"/>
        <v>0</v>
      </c>
      <c r="AN69" s="367">
        <f t="shared" si="7"/>
        <v>0</v>
      </c>
      <c r="AO69" s="367">
        <f t="shared" si="7"/>
        <v>0</v>
      </c>
      <c r="AP69" s="165"/>
      <c r="AQ69" s="482"/>
    </row>
    <row r="70" spans="1:43" ht="18">
      <c r="A70" s="620">
        <v>16</v>
      </c>
      <c r="B70" s="222" t="s">
        <v>331</v>
      </c>
      <c r="C70" s="215"/>
      <c r="D70" s="366"/>
      <c r="E70" s="366"/>
      <c r="F70" s="366"/>
      <c r="G70" s="165"/>
      <c r="H70" s="165"/>
      <c r="I70" s="366"/>
      <c r="J70" s="366"/>
      <c r="K70" s="111"/>
      <c r="L70" s="165"/>
      <c r="M70" s="165"/>
      <c r="N70" s="282"/>
      <c r="O70" s="282"/>
      <c r="P70" s="282"/>
      <c r="Q70" s="165"/>
      <c r="R70" s="165"/>
      <c r="S70" s="367"/>
      <c r="T70" s="367"/>
      <c r="U70" s="111"/>
      <c r="V70" s="165"/>
      <c r="W70" s="165"/>
      <c r="X70" s="367"/>
      <c r="Y70" s="367"/>
      <c r="Z70" s="111"/>
      <c r="AA70" s="165"/>
      <c r="AB70" s="165"/>
      <c r="AC70" s="367"/>
      <c r="AD70" s="367"/>
      <c r="AE70" s="111"/>
      <c r="AF70" s="165"/>
      <c r="AG70" s="165"/>
      <c r="AH70" s="367"/>
      <c r="AI70" s="367"/>
      <c r="AJ70" s="111"/>
      <c r="AK70" s="165"/>
      <c r="AL70" s="165"/>
      <c r="AM70" s="367">
        <f t="shared" si="7"/>
        <v>0</v>
      </c>
      <c r="AN70" s="367">
        <f t="shared" si="7"/>
        <v>0</v>
      </c>
      <c r="AO70" s="367">
        <f t="shared" si="7"/>
        <v>0</v>
      </c>
      <c r="AP70" s="165"/>
      <c r="AQ70" s="482"/>
    </row>
    <row r="71" spans="1:43" ht="18">
      <c r="A71" s="620"/>
      <c r="B71" s="215" t="s">
        <v>371</v>
      </c>
      <c r="C71" s="215" t="s">
        <v>265</v>
      </c>
      <c r="D71" s="366">
        <v>40281</v>
      </c>
      <c r="E71" s="366">
        <v>47920.2</v>
      </c>
      <c r="F71" s="366">
        <v>59002.792999999998</v>
      </c>
      <c r="G71" s="165">
        <f t="shared" si="3"/>
        <v>18.964772473374538</v>
      </c>
      <c r="H71" s="165">
        <f t="shared" si="3"/>
        <v>23.127184360666277</v>
      </c>
      <c r="I71" s="366">
        <v>281036.80499999999</v>
      </c>
      <c r="J71" s="366">
        <v>191482.27599999998</v>
      </c>
      <c r="K71" s="111">
        <v>94827.76</v>
      </c>
      <c r="L71" s="165">
        <f t="shared" ref="L71:M77" si="12">J71/I71*100-100</f>
        <v>-31.865765411046425</v>
      </c>
      <c r="M71" s="165">
        <f t="shared" si="12"/>
        <v>-50.47700393951866</v>
      </c>
      <c r="N71" s="282"/>
      <c r="O71" s="282"/>
      <c r="P71" s="282"/>
      <c r="Q71" s="165"/>
      <c r="R71" s="165"/>
      <c r="S71" s="367"/>
      <c r="T71" s="367"/>
      <c r="U71" s="111"/>
      <c r="V71" s="165"/>
      <c r="W71" s="165"/>
      <c r="X71" s="367">
        <v>56613</v>
      </c>
      <c r="Y71" s="367">
        <v>58890</v>
      </c>
      <c r="Z71" s="111">
        <v>50072.4</v>
      </c>
      <c r="AA71" s="165">
        <f t="shared" ref="AA71:AB86" si="13">Y71/X71*100-100</f>
        <v>4.022044406761708</v>
      </c>
      <c r="AB71" s="165">
        <f t="shared" si="13"/>
        <v>-14.973000509424352</v>
      </c>
      <c r="AC71" s="367"/>
      <c r="AD71" s="367"/>
      <c r="AE71" s="111"/>
      <c r="AF71" s="165"/>
      <c r="AG71" s="165"/>
      <c r="AH71" s="367"/>
      <c r="AI71" s="367"/>
      <c r="AJ71" s="111"/>
      <c r="AK71" s="165"/>
      <c r="AL71" s="165"/>
      <c r="AM71" s="367">
        <f t="shared" si="7"/>
        <v>377930.80499999999</v>
      </c>
      <c r="AN71" s="367">
        <f t="shared" si="7"/>
        <v>298292.47599999997</v>
      </c>
      <c r="AO71" s="367">
        <f t="shared" si="7"/>
        <v>203902.95299999998</v>
      </c>
      <c r="AP71" s="165">
        <f t="shared" ref="AP71:AQ88" si="14">AN71/AM71*100-100</f>
        <v>-21.072198388273762</v>
      </c>
      <c r="AQ71" s="482">
        <f t="shared" si="14"/>
        <v>-31.643279866033225</v>
      </c>
    </row>
    <row r="72" spans="1:43" ht="18">
      <c r="A72" s="620"/>
      <c r="B72" s="215" t="s">
        <v>333</v>
      </c>
      <c r="C72" s="215" t="s">
        <v>265</v>
      </c>
      <c r="D72" s="484"/>
      <c r="E72" s="366"/>
      <c r="F72" s="366"/>
      <c r="G72" s="165"/>
      <c r="H72" s="165"/>
      <c r="I72" s="366">
        <v>71498</v>
      </c>
      <c r="J72" s="366">
        <v>92227</v>
      </c>
      <c r="K72" s="111">
        <v>86554</v>
      </c>
      <c r="L72" s="165">
        <f t="shared" si="12"/>
        <v>28.99241936837393</v>
      </c>
      <c r="M72" s="165">
        <f t="shared" si="12"/>
        <v>-6.1511271102822462</v>
      </c>
      <c r="N72" s="282"/>
      <c r="O72" s="282"/>
      <c r="P72" s="282"/>
      <c r="Q72" s="165"/>
      <c r="R72" s="165"/>
      <c r="S72" s="367"/>
      <c r="T72" s="367"/>
      <c r="U72" s="111"/>
      <c r="V72" s="165"/>
      <c r="W72" s="165"/>
      <c r="X72" s="484"/>
      <c r="Y72" s="367"/>
      <c r="Z72" s="111"/>
      <c r="AA72" s="165"/>
      <c r="AB72" s="165"/>
      <c r="AC72" s="367"/>
      <c r="AD72" s="367"/>
      <c r="AE72" s="111"/>
      <c r="AF72" s="165"/>
      <c r="AG72" s="165"/>
      <c r="AH72" s="367"/>
      <c r="AI72" s="367"/>
      <c r="AJ72" s="111"/>
      <c r="AK72" s="165"/>
      <c r="AL72" s="165"/>
      <c r="AM72" s="367">
        <f t="shared" ref="AM72:AO88" si="15">D72+I72+N72+S72+X72+AC72+AH72</f>
        <v>71498</v>
      </c>
      <c r="AN72" s="367">
        <f t="shared" si="15"/>
        <v>92227</v>
      </c>
      <c r="AO72" s="367">
        <f t="shared" si="15"/>
        <v>86554</v>
      </c>
      <c r="AP72" s="165">
        <f t="shared" si="14"/>
        <v>28.99241936837393</v>
      </c>
      <c r="AQ72" s="482">
        <f t="shared" si="14"/>
        <v>-6.1511271102822462</v>
      </c>
    </row>
    <row r="73" spans="1:43" ht="18">
      <c r="A73" s="620"/>
      <c r="B73" s="215" t="s">
        <v>334</v>
      </c>
      <c r="C73" s="215" t="s">
        <v>265</v>
      </c>
      <c r="D73" s="366">
        <v>9575.52</v>
      </c>
      <c r="E73" s="366">
        <v>13593</v>
      </c>
      <c r="F73" s="366">
        <v>5413</v>
      </c>
      <c r="G73" s="165">
        <f t="shared" ref="G73:H86" si="16">E73/D73*100-100</f>
        <v>41.955737129680671</v>
      </c>
      <c r="H73" s="165">
        <f t="shared" si="16"/>
        <v>-60.178032811005664</v>
      </c>
      <c r="I73" s="366">
        <v>3457.9250000000002</v>
      </c>
      <c r="J73" s="366">
        <v>2435.346</v>
      </c>
      <c r="K73" s="111">
        <v>1958.93</v>
      </c>
      <c r="L73" s="165">
        <f t="shared" si="12"/>
        <v>-29.572041036170532</v>
      </c>
      <c r="M73" s="165">
        <f t="shared" si="12"/>
        <v>-19.562559077847666</v>
      </c>
      <c r="N73" s="282"/>
      <c r="O73" s="282"/>
      <c r="P73" s="282"/>
      <c r="Q73" s="165"/>
      <c r="R73" s="165"/>
      <c r="S73" s="367"/>
      <c r="T73" s="367"/>
      <c r="U73" s="111"/>
      <c r="V73" s="165"/>
      <c r="W73" s="165"/>
      <c r="X73" s="367"/>
      <c r="Y73" s="367"/>
      <c r="Z73" s="111"/>
      <c r="AA73" s="165"/>
      <c r="AB73" s="165"/>
      <c r="AC73" s="367"/>
      <c r="AD73" s="367"/>
      <c r="AE73" s="111"/>
      <c r="AF73" s="165"/>
      <c r="AG73" s="165"/>
      <c r="AH73" s="367"/>
      <c r="AI73" s="367"/>
      <c r="AJ73" s="111"/>
      <c r="AK73" s="165"/>
      <c r="AL73" s="165"/>
      <c r="AM73" s="367">
        <f t="shared" si="15"/>
        <v>13033.445</v>
      </c>
      <c r="AN73" s="367">
        <f t="shared" si="15"/>
        <v>16028.346</v>
      </c>
      <c r="AO73" s="367">
        <f t="shared" si="15"/>
        <v>7371.93</v>
      </c>
      <c r="AP73" s="165">
        <f t="shared" si="14"/>
        <v>22.978583175821882</v>
      </c>
      <c r="AQ73" s="482">
        <f t="shared" si="14"/>
        <v>-54.006919990372054</v>
      </c>
    </row>
    <row r="74" spans="1:43" ht="18">
      <c r="A74" s="620"/>
      <c r="B74" s="215" t="s">
        <v>335</v>
      </c>
      <c r="C74" s="215" t="s">
        <v>52</v>
      </c>
      <c r="D74" s="366"/>
      <c r="E74" s="366"/>
      <c r="F74" s="366"/>
      <c r="G74" s="165"/>
      <c r="H74" s="165"/>
      <c r="I74" s="366">
        <v>0</v>
      </c>
      <c r="J74" s="366">
        <v>0</v>
      </c>
      <c r="K74" s="111"/>
      <c r="L74" s="165"/>
      <c r="M74" s="165"/>
      <c r="N74" s="282"/>
      <c r="O74" s="282"/>
      <c r="P74" s="282"/>
      <c r="Q74" s="165"/>
      <c r="R74" s="165"/>
      <c r="S74" s="367"/>
      <c r="T74" s="367"/>
      <c r="U74" s="111"/>
      <c r="V74" s="165"/>
      <c r="W74" s="165"/>
      <c r="X74" s="367">
        <v>278.10000000000002</v>
      </c>
      <c r="Y74" s="367">
        <v>233.71199999999999</v>
      </c>
      <c r="Z74" s="111"/>
      <c r="AA74" s="165">
        <f t="shared" si="13"/>
        <v>-15.961165048543705</v>
      </c>
      <c r="AB74" s="165">
        <f t="shared" si="13"/>
        <v>-100</v>
      </c>
      <c r="AC74" s="367"/>
      <c r="AD74" s="367"/>
      <c r="AE74" s="111"/>
      <c r="AF74" s="165"/>
      <c r="AG74" s="165"/>
      <c r="AH74" s="367"/>
      <c r="AI74" s="367"/>
      <c r="AJ74" s="111"/>
      <c r="AK74" s="165"/>
      <c r="AL74" s="165"/>
      <c r="AM74" s="367">
        <f t="shared" si="15"/>
        <v>278.10000000000002</v>
      </c>
      <c r="AN74" s="367">
        <f t="shared" si="15"/>
        <v>233.71199999999999</v>
      </c>
      <c r="AO74" s="367">
        <f t="shared" si="15"/>
        <v>0</v>
      </c>
      <c r="AP74" s="165">
        <f t="shared" si="14"/>
        <v>-15.961165048543705</v>
      </c>
      <c r="AQ74" s="482">
        <f t="shared" si="14"/>
        <v>-100</v>
      </c>
    </row>
    <row r="75" spans="1:43" ht="18">
      <c r="A75" s="620">
        <v>17</v>
      </c>
      <c r="B75" s="222" t="s">
        <v>336</v>
      </c>
      <c r="C75" s="215"/>
      <c r="D75" s="366"/>
      <c r="E75" s="366"/>
      <c r="F75" s="366"/>
      <c r="G75" s="165"/>
      <c r="H75" s="165"/>
      <c r="I75" s="366"/>
      <c r="J75" s="366"/>
      <c r="K75" s="111"/>
      <c r="L75" s="165"/>
      <c r="M75" s="165"/>
      <c r="N75" s="282"/>
      <c r="O75" s="282"/>
      <c r="P75" s="282"/>
      <c r="Q75" s="165"/>
      <c r="R75" s="165"/>
      <c r="S75" s="367"/>
      <c r="T75" s="367"/>
      <c r="U75" s="111"/>
      <c r="V75" s="165"/>
      <c r="W75" s="165"/>
      <c r="X75" s="367"/>
      <c r="Y75" s="367"/>
      <c r="Z75" s="111"/>
      <c r="AA75" s="165"/>
      <c r="AB75" s="165"/>
      <c r="AC75" s="367"/>
      <c r="AD75" s="367"/>
      <c r="AE75" s="111"/>
      <c r="AF75" s="165"/>
      <c r="AG75" s="165"/>
      <c r="AH75" s="367"/>
      <c r="AI75" s="367"/>
      <c r="AJ75" s="111"/>
      <c r="AK75" s="165"/>
      <c r="AL75" s="165"/>
      <c r="AM75" s="367">
        <f t="shared" si="15"/>
        <v>0</v>
      </c>
      <c r="AN75" s="367">
        <f t="shared" si="15"/>
        <v>0</v>
      </c>
      <c r="AO75" s="367">
        <f t="shared" si="15"/>
        <v>0</v>
      </c>
      <c r="AP75" s="165"/>
      <c r="AQ75" s="482"/>
    </row>
    <row r="76" spans="1:43" ht="18">
      <c r="A76" s="620"/>
      <c r="B76" s="215" t="s">
        <v>337</v>
      </c>
      <c r="C76" s="215" t="s">
        <v>265</v>
      </c>
      <c r="D76" s="367">
        <v>196.02</v>
      </c>
      <c r="E76" s="366">
        <v>83.72</v>
      </c>
      <c r="F76" s="366">
        <v>17.14</v>
      </c>
      <c r="G76" s="165">
        <f t="shared" si="16"/>
        <v>-57.290072441587597</v>
      </c>
      <c r="H76" s="165">
        <f t="shared" si="16"/>
        <v>-79.526994744386045</v>
      </c>
      <c r="I76" s="367">
        <v>17745</v>
      </c>
      <c r="J76" s="366">
        <v>24785</v>
      </c>
      <c r="K76" s="111">
        <v>27362.034</v>
      </c>
      <c r="L76" s="165">
        <f t="shared" si="12"/>
        <v>39.673147365455065</v>
      </c>
      <c r="M76" s="165">
        <f t="shared" si="12"/>
        <v>10.397554972765775</v>
      </c>
      <c r="N76" s="282"/>
      <c r="O76" s="282"/>
      <c r="P76" s="282"/>
      <c r="Q76" s="165"/>
      <c r="R76" s="165"/>
      <c r="S76" s="367"/>
      <c r="T76" s="367"/>
      <c r="U76" s="111"/>
      <c r="V76" s="165"/>
      <c r="W76" s="165"/>
      <c r="X76" s="367"/>
      <c r="Y76" s="367"/>
      <c r="Z76" s="111"/>
      <c r="AA76" s="165"/>
      <c r="AB76" s="165"/>
      <c r="AC76" s="367"/>
      <c r="AD76" s="367"/>
      <c r="AE76" s="111"/>
      <c r="AF76" s="165"/>
      <c r="AG76" s="165"/>
      <c r="AH76" s="367"/>
      <c r="AI76" s="367"/>
      <c r="AJ76" s="111"/>
      <c r="AK76" s="165"/>
      <c r="AL76" s="165"/>
      <c r="AM76" s="367">
        <f t="shared" si="15"/>
        <v>17941.02</v>
      </c>
      <c r="AN76" s="367">
        <f t="shared" si="15"/>
        <v>24868.720000000001</v>
      </c>
      <c r="AO76" s="367">
        <f t="shared" si="15"/>
        <v>27379.173999999999</v>
      </c>
      <c r="AP76" s="165">
        <f t="shared" si="14"/>
        <v>38.61374659857691</v>
      </c>
      <c r="AQ76" s="482">
        <f t="shared" si="14"/>
        <v>10.094825950028778</v>
      </c>
    </row>
    <row r="77" spans="1:43" ht="18">
      <c r="A77" s="620"/>
      <c r="B77" s="215" t="s">
        <v>338</v>
      </c>
      <c r="C77" s="215" t="s">
        <v>297</v>
      </c>
      <c r="D77" s="366"/>
      <c r="E77" s="366"/>
      <c r="F77" s="366"/>
      <c r="G77" s="165"/>
      <c r="H77" s="165"/>
      <c r="I77" s="367">
        <v>855</v>
      </c>
      <c r="J77" s="366">
        <v>813</v>
      </c>
      <c r="K77" s="111">
        <v>1055</v>
      </c>
      <c r="L77" s="165">
        <f t="shared" si="12"/>
        <v>-4.9122807017543835</v>
      </c>
      <c r="M77" s="165">
        <f t="shared" si="12"/>
        <v>29.766297662976626</v>
      </c>
      <c r="N77" s="282"/>
      <c r="O77" s="282"/>
      <c r="P77" s="282"/>
      <c r="Q77" s="165"/>
      <c r="R77" s="165"/>
      <c r="S77" s="367"/>
      <c r="T77" s="367"/>
      <c r="U77" s="111"/>
      <c r="V77" s="165"/>
      <c r="W77" s="165"/>
      <c r="X77" s="367">
        <v>131.84</v>
      </c>
      <c r="Y77" s="367">
        <v>150.73500000000001</v>
      </c>
      <c r="Z77" s="111">
        <v>171.53</v>
      </c>
      <c r="AA77" s="165">
        <f t="shared" si="13"/>
        <v>14.331765776699029</v>
      </c>
      <c r="AB77" s="165">
        <f t="shared" si="13"/>
        <v>13.795734235578976</v>
      </c>
      <c r="AC77" s="367"/>
      <c r="AD77" s="367"/>
      <c r="AE77" s="111"/>
      <c r="AF77" s="165"/>
      <c r="AG77" s="165"/>
      <c r="AH77" s="367"/>
      <c r="AI77" s="367"/>
      <c r="AJ77" s="111"/>
      <c r="AK77" s="165"/>
      <c r="AL77" s="165"/>
      <c r="AM77" s="367">
        <f t="shared" si="15"/>
        <v>986.84</v>
      </c>
      <c r="AN77" s="367">
        <f t="shared" si="15"/>
        <v>963.73500000000001</v>
      </c>
      <c r="AO77" s="367">
        <f t="shared" si="15"/>
        <v>1226.53</v>
      </c>
      <c r="AP77" s="165">
        <f t="shared" si="14"/>
        <v>-2.3413116614648857</v>
      </c>
      <c r="AQ77" s="482">
        <f t="shared" si="14"/>
        <v>27.268388094237523</v>
      </c>
    </row>
    <row r="78" spans="1:43" ht="18">
      <c r="A78" s="620">
        <v>18</v>
      </c>
      <c r="B78" s="214" t="s">
        <v>339</v>
      </c>
      <c r="C78" s="215"/>
      <c r="D78" s="366"/>
      <c r="E78" s="366"/>
      <c r="F78" s="366"/>
      <c r="G78" s="165"/>
      <c r="H78" s="165"/>
      <c r="I78" s="366"/>
      <c r="J78" s="366"/>
      <c r="K78" s="111"/>
      <c r="L78" s="165"/>
      <c r="M78" s="165"/>
      <c r="N78" s="282"/>
      <c r="O78" s="282"/>
      <c r="P78" s="282"/>
      <c r="Q78" s="165"/>
      <c r="R78" s="165"/>
      <c r="S78" s="367"/>
      <c r="T78" s="367"/>
      <c r="U78" s="111"/>
      <c r="V78" s="165"/>
      <c r="W78" s="165"/>
      <c r="X78" s="367"/>
      <c r="Y78" s="367"/>
      <c r="Z78" s="111"/>
      <c r="AA78" s="165"/>
      <c r="AB78" s="165"/>
      <c r="AC78" s="367"/>
      <c r="AD78" s="367"/>
      <c r="AE78" s="111"/>
      <c r="AF78" s="165"/>
      <c r="AG78" s="165"/>
      <c r="AH78" s="367"/>
      <c r="AI78" s="367"/>
      <c r="AJ78" s="111"/>
      <c r="AK78" s="165"/>
      <c r="AL78" s="165"/>
      <c r="AM78" s="367">
        <f t="shared" si="15"/>
        <v>0</v>
      </c>
      <c r="AN78" s="367">
        <f t="shared" si="15"/>
        <v>0</v>
      </c>
      <c r="AO78" s="367">
        <f t="shared" si="15"/>
        <v>0</v>
      </c>
      <c r="AP78" s="165"/>
      <c r="AQ78" s="482"/>
    </row>
    <row r="79" spans="1:43" ht="18">
      <c r="A79" s="620"/>
      <c r="B79" s="215" t="s">
        <v>340</v>
      </c>
      <c r="C79" s="215" t="s">
        <v>265</v>
      </c>
      <c r="D79" s="366"/>
      <c r="E79" s="366"/>
      <c r="F79" s="366"/>
      <c r="G79" s="165"/>
      <c r="H79" s="165"/>
      <c r="I79" s="366"/>
      <c r="J79" s="366"/>
      <c r="K79" s="111"/>
      <c r="L79" s="165"/>
      <c r="M79" s="165"/>
      <c r="N79" s="282"/>
      <c r="O79" s="282"/>
      <c r="P79" s="282"/>
      <c r="Q79" s="165"/>
      <c r="R79" s="165"/>
      <c r="S79" s="367"/>
      <c r="T79" s="367"/>
      <c r="U79" s="111"/>
      <c r="V79" s="165"/>
      <c r="W79" s="165"/>
      <c r="X79" s="367">
        <v>610476.28</v>
      </c>
      <c r="Y79" s="367">
        <v>986788.22</v>
      </c>
      <c r="Z79" s="111">
        <v>796771.86100000003</v>
      </c>
      <c r="AA79" s="165">
        <f t="shared" si="13"/>
        <v>61.642352426862516</v>
      </c>
      <c r="AB79" s="165">
        <f t="shared" si="13"/>
        <v>-19.2560424971429</v>
      </c>
      <c r="AC79" s="367"/>
      <c r="AD79" s="367"/>
      <c r="AE79" s="111"/>
      <c r="AF79" s="165"/>
      <c r="AG79" s="165"/>
      <c r="AH79" s="367"/>
      <c r="AI79" s="367"/>
      <c r="AJ79" s="111"/>
      <c r="AK79" s="165"/>
      <c r="AL79" s="165"/>
      <c r="AM79" s="367">
        <f t="shared" si="15"/>
        <v>610476.28</v>
      </c>
      <c r="AN79" s="367">
        <f t="shared" si="15"/>
        <v>986788.22</v>
      </c>
      <c r="AO79" s="367">
        <f t="shared" si="15"/>
        <v>796771.86100000003</v>
      </c>
      <c r="AP79" s="165">
        <f t="shared" si="14"/>
        <v>61.642352426862516</v>
      </c>
      <c r="AQ79" s="482">
        <f t="shared" si="14"/>
        <v>-19.2560424971429</v>
      </c>
    </row>
    <row r="80" spans="1:43" ht="18">
      <c r="A80" s="620"/>
      <c r="B80" s="215" t="s">
        <v>341</v>
      </c>
      <c r="C80" s="215" t="s">
        <v>342</v>
      </c>
      <c r="D80" s="366"/>
      <c r="E80" s="366"/>
      <c r="F80" s="366"/>
      <c r="G80" s="165"/>
      <c r="H80" s="165"/>
      <c r="I80" s="366"/>
      <c r="J80" s="366"/>
      <c r="K80" s="111"/>
      <c r="L80" s="165"/>
      <c r="M80" s="165"/>
      <c r="N80" s="282">
        <v>6604</v>
      </c>
      <c r="O80" s="282">
        <v>3091</v>
      </c>
      <c r="P80" s="282">
        <v>734</v>
      </c>
      <c r="Q80" s="165">
        <f t="shared" ref="Q80:R88" si="17">O80/N80*100-100</f>
        <v>-53.195033313143547</v>
      </c>
      <c r="R80" s="165">
        <f t="shared" si="17"/>
        <v>-76.253639598835321</v>
      </c>
      <c r="S80" s="367"/>
      <c r="T80" s="367"/>
      <c r="U80" s="111"/>
      <c r="V80" s="165"/>
      <c r="W80" s="165"/>
      <c r="X80" s="367"/>
      <c r="Y80" s="367"/>
      <c r="Z80" s="111"/>
      <c r="AA80" s="165"/>
      <c r="AB80" s="165"/>
      <c r="AC80" s="367"/>
      <c r="AD80" s="367"/>
      <c r="AE80" s="111"/>
      <c r="AF80" s="165"/>
      <c r="AG80" s="165"/>
      <c r="AH80" s="367"/>
      <c r="AI80" s="367"/>
      <c r="AJ80" s="111"/>
      <c r="AK80" s="165"/>
      <c r="AL80" s="165"/>
      <c r="AM80" s="367">
        <f t="shared" si="15"/>
        <v>6604</v>
      </c>
      <c r="AN80" s="367">
        <f t="shared" si="15"/>
        <v>3091</v>
      </c>
      <c r="AO80" s="367">
        <f t="shared" si="15"/>
        <v>734</v>
      </c>
      <c r="AP80" s="165">
        <f t="shared" si="14"/>
        <v>-53.195033313143547</v>
      </c>
      <c r="AQ80" s="482">
        <f t="shared" si="14"/>
        <v>-76.253639598835321</v>
      </c>
    </row>
    <row r="81" spans="1:43" ht="18">
      <c r="A81" s="620">
        <v>19</v>
      </c>
      <c r="B81" s="214" t="s">
        <v>343</v>
      </c>
      <c r="C81" s="215"/>
      <c r="D81" s="366"/>
      <c r="E81" s="366"/>
      <c r="F81" s="366"/>
      <c r="G81" s="165"/>
      <c r="H81" s="165"/>
      <c r="I81" s="366"/>
      <c r="J81" s="366"/>
      <c r="K81" s="111"/>
      <c r="L81" s="165"/>
      <c r="M81" s="165"/>
      <c r="N81" s="282"/>
      <c r="O81" s="282"/>
      <c r="P81" s="282"/>
      <c r="Q81" s="165"/>
      <c r="R81" s="165"/>
      <c r="S81" s="367"/>
      <c r="T81" s="367"/>
      <c r="U81" s="111"/>
      <c r="V81" s="165"/>
      <c r="W81" s="165"/>
      <c r="X81" s="367">
        <v>0</v>
      </c>
      <c r="Y81" s="367">
        <v>0</v>
      </c>
      <c r="Z81" s="111"/>
      <c r="AA81" s="165"/>
      <c r="AB81" s="165"/>
      <c r="AC81" s="367"/>
      <c r="AD81" s="367"/>
      <c r="AE81" s="111"/>
      <c r="AF81" s="165"/>
      <c r="AG81" s="165"/>
      <c r="AH81" s="367"/>
      <c r="AI81" s="367"/>
      <c r="AJ81" s="111"/>
      <c r="AK81" s="165"/>
      <c r="AL81" s="165"/>
      <c r="AM81" s="367">
        <f t="shared" si="15"/>
        <v>0</v>
      </c>
      <c r="AN81" s="367">
        <f t="shared" si="15"/>
        <v>0</v>
      </c>
      <c r="AO81" s="367">
        <f t="shared" si="15"/>
        <v>0</v>
      </c>
      <c r="AP81" s="165"/>
      <c r="AQ81" s="482"/>
    </row>
    <row r="82" spans="1:43" ht="18">
      <c r="A82" s="620"/>
      <c r="B82" s="215" t="s">
        <v>344</v>
      </c>
      <c r="C82" s="215" t="s">
        <v>345</v>
      </c>
      <c r="D82" s="367">
        <v>21575</v>
      </c>
      <c r="E82" s="366">
        <v>42508</v>
      </c>
      <c r="F82" s="366">
        <v>41489</v>
      </c>
      <c r="G82" s="165">
        <f t="shared" si="16"/>
        <v>97.024333719582842</v>
      </c>
      <c r="H82" s="165">
        <f t="shared" si="16"/>
        <v>-2.3971958219629244</v>
      </c>
      <c r="I82" s="366"/>
      <c r="J82" s="366"/>
      <c r="K82" s="111"/>
      <c r="L82" s="165"/>
      <c r="M82" s="165"/>
      <c r="N82" s="282"/>
      <c r="O82" s="282"/>
      <c r="P82" s="282"/>
      <c r="Q82" s="165"/>
      <c r="R82" s="165"/>
      <c r="S82" s="367"/>
      <c r="T82" s="367"/>
      <c r="U82" s="111"/>
      <c r="V82" s="165"/>
      <c r="W82" s="165"/>
      <c r="X82" s="367">
        <v>0</v>
      </c>
      <c r="Y82" s="367">
        <v>0</v>
      </c>
      <c r="Z82" s="111"/>
      <c r="AA82" s="165"/>
      <c r="AB82" s="165"/>
      <c r="AC82" s="367"/>
      <c r="AD82" s="367"/>
      <c r="AE82" s="111"/>
      <c r="AF82" s="165"/>
      <c r="AG82" s="165"/>
      <c r="AH82" s="367"/>
      <c r="AI82" s="367"/>
      <c r="AJ82" s="111"/>
      <c r="AK82" s="165"/>
      <c r="AL82" s="165"/>
      <c r="AM82" s="367">
        <f t="shared" si="15"/>
        <v>21575</v>
      </c>
      <c r="AN82" s="367">
        <f t="shared" si="15"/>
        <v>42508</v>
      </c>
      <c r="AO82" s="367">
        <f t="shared" si="15"/>
        <v>41489</v>
      </c>
      <c r="AP82" s="165">
        <f t="shared" si="14"/>
        <v>97.024333719582842</v>
      </c>
      <c r="AQ82" s="482">
        <f t="shared" si="14"/>
        <v>-2.3971958219629244</v>
      </c>
    </row>
    <row r="83" spans="1:43" ht="18">
      <c r="A83" s="620">
        <v>20</v>
      </c>
      <c r="B83" s="214" t="s">
        <v>346</v>
      </c>
      <c r="C83" s="215"/>
      <c r="D83" s="366"/>
      <c r="E83" s="366"/>
      <c r="F83" s="366"/>
      <c r="G83" s="165"/>
      <c r="H83" s="165"/>
      <c r="I83" s="366"/>
      <c r="J83" s="366"/>
      <c r="K83" s="111"/>
      <c r="L83" s="165"/>
      <c r="M83" s="165"/>
      <c r="N83" s="282"/>
      <c r="O83" s="282"/>
      <c r="P83" s="282"/>
      <c r="Q83" s="165"/>
      <c r="R83" s="165"/>
      <c r="S83" s="367"/>
      <c r="T83" s="367"/>
      <c r="U83" s="111"/>
      <c r="V83" s="165"/>
      <c r="W83" s="165"/>
      <c r="X83" s="367">
        <v>0</v>
      </c>
      <c r="Y83" s="367">
        <v>0</v>
      </c>
      <c r="Z83" s="111"/>
      <c r="AA83" s="165"/>
      <c r="AB83" s="165"/>
      <c r="AC83" s="367"/>
      <c r="AD83" s="367"/>
      <c r="AE83" s="111"/>
      <c r="AF83" s="165"/>
      <c r="AG83" s="165"/>
      <c r="AH83" s="367"/>
      <c r="AI83" s="367"/>
      <c r="AJ83" s="111"/>
      <c r="AK83" s="165"/>
      <c r="AL83" s="165"/>
      <c r="AM83" s="367">
        <f t="shared" si="15"/>
        <v>0</v>
      </c>
      <c r="AN83" s="367">
        <f t="shared" si="15"/>
        <v>0</v>
      </c>
      <c r="AO83" s="367">
        <f t="shared" si="15"/>
        <v>0</v>
      </c>
      <c r="AP83" s="165"/>
      <c r="AQ83" s="482"/>
    </row>
    <row r="84" spans="1:43" ht="18">
      <c r="A84" s="620"/>
      <c r="B84" s="215" t="s">
        <v>347</v>
      </c>
      <c r="C84" s="215" t="s">
        <v>348</v>
      </c>
      <c r="D84" s="366"/>
      <c r="E84" s="366"/>
      <c r="F84" s="366"/>
      <c r="G84" s="165"/>
      <c r="H84" s="165"/>
      <c r="I84" s="366"/>
      <c r="J84" s="366"/>
      <c r="K84" s="111"/>
      <c r="L84" s="165"/>
      <c r="M84" s="165"/>
      <c r="N84" s="282"/>
      <c r="O84" s="282"/>
      <c r="P84" s="282"/>
      <c r="Q84" s="165"/>
      <c r="R84" s="165"/>
      <c r="S84" s="367"/>
      <c r="T84" s="367"/>
      <c r="U84" s="111"/>
      <c r="V84" s="165"/>
      <c r="W84" s="165"/>
      <c r="X84" s="367">
        <v>0</v>
      </c>
      <c r="Y84" s="367">
        <v>0</v>
      </c>
      <c r="Z84" s="111"/>
      <c r="AA84" s="165"/>
      <c r="AB84" s="165"/>
      <c r="AC84" s="367"/>
      <c r="AD84" s="367"/>
      <c r="AE84" s="111"/>
      <c r="AF84" s="165"/>
      <c r="AG84" s="165"/>
      <c r="AH84" s="367"/>
      <c r="AI84" s="367"/>
      <c r="AJ84" s="111"/>
      <c r="AK84" s="165"/>
      <c r="AL84" s="165"/>
      <c r="AM84" s="367">
        <f t="shared" si="15"/>
        <v>0</v>
      </c>
      <c r="AN84" s="367">
        <f t="shared" si="15"/>
        <v>0</v>
      </c>
      <c r="AO84" s="367">
        <f t="shared" si="15"/>
        <v>0</v>
      </c>
      <c r="AP84" s="165"/>
      <c r="AQ84" s="482"/>
    </row>
    <row r="85" spans="1:43" ht="18">
      <c r="A85" s="620"/>
      <c r="B85" s="215" t="s">
        <v>349</v>
      </c>
      <c r="C85" s="215" t="s">
        <v>348</v>
      </c>
      <c r="D85" s="366"/>
      <c r="E85" s="366"/>
      <c r="F85" s="366"/>
      <c r="G85" s="165"/>
      <c r="H85" s="165"/>
      <c r="I85" s="366"/>
      <c r="J85" s="366"/>
      <c r="K85" s="111"/>
      <c r="L85" s="165"/>
      <c r="M85" s="165"/>
      <c r="N85" s="282">
        <v>2529871</v>
      </c>
      <c r="O85" s="282">
        <v>2968911</v>
      </c>
      <c r="P85" s="282">
        <v>1782729</v>
      </c>
      <c r="Q85" s="165">
        <f t="shared" si="17"/>
        <v>17.354244544484686</v>
      </c>
      <c r="R85" s="165">
        <f t="shared" si="17"/>
        <v>-39.95343747252781</v>
      </c>
      <c r="S85" s="367"/>
      <c r="T85" s="367"/>
      <c r="U85" s="111"/>
      <c r="V85" s="165"/>
      <c r="W85" s="165"/>
      <c r="X85" s="367">
        <v>0</v>
      </c>
      <c r="Y85" s="367">
        <v>0</v>
      </c>
      <c r="Z85" s="111"/>
      <c r="AA85" s="165"/>
      <c r="AB85" s="165"/>
      <c r="AC85" s="367"/>
      <c r="AD85" s="367"/>
      <c r="AE85" s="111"/>
      <c r="AF85" s="165"/>
      <c r="AG85" s="165"/>
      <c r="AH85" s="367"/>
      <c r="AI85" s="367"/>
      <c r="AJ85" s="111"/>
      <c r="AK85" s="165"/>
      <c r="AL85" s="165"/>
      <c r="AM85" s="367">
        <f t="shared" si="15"/>
        <v>2529871</v>
      </c>
      <c r="AN85" s="367">
        <f t="shared" si="15"/>
        <v>2968911</v>
      </c>
      <c r="AO85" s="367">
        <f t="shared" si="15"/>
        <v>1782729</v>
      </c>
      <c r="AP85" s="165">
        <f t="shared" si="14"/>
        <v>17.354244544484686</v>
      </c>
      <c r="AQ85" s="482">
        <f t="shared" si="14"/>
        <v>-39.95343747252781</v>
      </c>
    </row>
    <row r="86" spans="1:43" ht="18">
      <c r="A86" s="620"/>
      <c r="B86" s="215" t="s">
        <v>350</v>
      </c>
      <c r="C86" s="215" t="s">
        <v>348</v>
      </c>
      <c r="D86" s="366">
        <v>2189035</v>
      </c>
      <c r="E86" s="366">
        <v>3039869</v>
      </c>
      <c r="F86" s="366">
        <v>2540501</v>
      </c>
      <c r="G86" s="165">
        <f t="shared" si="16"/>
        <v>38.867994344539937</v>
      </c>
      <c r="H86" s="165">
        <f t="shared" si="16"/>
        <v>-16.427286833741846</v>
      </c>
      <c r="I86" s="366"/>
      <c r="J86" s="366"/>
      <c r="K86" s="111"/>
      <c r="L86" s="165"/>
      <c r="M86" s="165"/>
      <c r="N86" s="282"/>
      <c r="O86" s="282"/>
      <c r="P86" s="282"/>
      <c r="Q86" s="165"/>
      <c r="R86" s="165"/>
      <c r="S86" s="367"/>
      <c r="T86" s="367"/>
      <c r="U86" s="111"/>
      <c r="V86" s="165"/>
      <c r="W86" s="368"/>
      <c r="X86" s="367">
        <v>790531</v>
      </c>
      <c r="Y86" s="367">
        <v>724722</v>
      </c>
      <c r="Z86" s="111">
        <v>824427</v>
      </c>
      <c r="AA86" s="165">
        <f t="shared" si="13"/>
        <v>-8.3246577300573961</v>
      </c>
      <c r="AB86" s="165">
        <f t="shared" si="13"/>
        <v>13.757689155289896</v>
      </c>
      <c r="AC86" s="367"/>
      <c r="AD86" s="367"/>
      <c r="AE86" s="111"/>
      <c r="AF86" s="165"/>
      <c r="AG86" s="165"/>
      <c r="AH86" s="367"/>
      <c r="AI86" s="367"/>
      <c r="AJ86" s="111"/>
      <c r="AK86" s="165"/>
      <c r="AL86" s="165"/>
      <c r="AM86" s="367">
        <f t="shared" si="15"/>
        <v>2979566</v>
      </c>
      <c r="AN86" s="367">
        <f t="shared" si="15"/>
        <v>3764591</v>
      </c>
      <c r="AO86" s="367">
        <f t="shared" si="15"/>
        <v>3364928</v>
      </c>
      <c r="AP86" s="165">
        <f t="shared" si="14"/>
        <v>26.346957912662432</v>
      </c>
      <c r="AQ86" s="482">
        <f t="shared" si="14"/>
        <v>-10.616372402739103</v>
      </c>
    </row>
    <row r="87" spans="1:43" ht="18">
      <c r="A87" s="620">
        <v>21</v>
      </c>
      <c r="B87" s="214" t="s">
        <v>351</v>
      </c>
      <c r="C87" s="215"/>
      <c r="D87" s="366"/>
      <c r="E87" s="366"/>
      <c r="F87" s="366"/>
      <c r="G87" s="165"/>
      <c r="H87" s="165"/>
      <c r="I87" s="366"/>
      <c r="J87" s="366"/>
      <c r="K87" s="111"/>
      <c r="L87" s="165"/>
      <c r="M87" s="165"/>
      <c r="N87" s="282"/>
      <c r="O87" s="282"/>
      <c r="P87" s="282"/>
      <c r="Q87" s="165"/>
      <c r="R87" s="165"/>
      <c r="S87" s="367"/>
      <c r="T87" s="367"/>
      <c r="U87" s="111"/>
      <c r="V87" s="165"/>
      <c r="W87" s="165"/>
      <c r="X87" s="367"/>
      <c r="Y87" s="367"/>
      <c r="Z87" s="111"/>
      <c r="AA87" s="165"/>
      <c r="AB87" s="165"/>
      <c r="AC87" s="367"/>
      <c r="AD87" s="367"/>
      <c r="AE87" s="111"/>
      <c r="AF87" s="165"/>
      <c r="AG87" s="165"/>
      <c r="AH87" s="367"/>
      <c r="AI87" s="367"/>
      <c r="AJ87" s="111"/>
      <c r="AK87" s="165"/>
      <c r="AL87" s="165"/>
      <c r="AM87" s="367">
        <f t="shared" si="15"/>
        <v>0</v>
      </c>
      <c r="AN87" s="367">
        <f t="shared" si="15"/>
        <v>0</v>
      </c>
      <c r="AO87" s="367">
        <f t="shared" si="15"/>
        <v>0</v>
      </c>
      <c r="AP87" s="165"/>
      <c r="AQ87" s="482"/>
    </row>
    <row r="88" spans="1:43" ht="18.75" thickBot="1">
      <c r="A88" s="621"/>
      <c r="B88" s="485" t="s">
        <v>352</v>
      </c>
      <c r="C88" s="485" t="s">
        <v>363</v>
      </c>
      <c r="D88" s="486"/>
      <c r="E88" s="486"/>
      <c r="F88" s="486"/>
      <c r="G88" s="487"/>
      <c r="H88" s="487"/>
      <c r="I88" s="486"/>
      <c r="J88" s="486"/>
      <c r="K88" s="488"/>
      <c r="L88" s="487"/>
      <c r="M88" s="487"/>
      <c r="N88" s="489">
        <v>97.895200000000003</v>
      </c>
      <c r="O88" s="489">
        <v>95.171199999999999</v>
      </c>
      <c r="P88" s="489">
        <v>102.85478000000001</v>
      </c>
      <c r="Q88" s="487">
        <f t="shared" si="17"/>
        <v>-2.7825674803259091</v>
      </c>
      <c r="R88" s="487">
        <f t="shared" si="17"/>
        <v>8.0734297770754182</v>
      </c>
      <c r="S88" s="490"/>
      <c r="T88" s="490"/>
      <c r="U88" s="488"/>
      <c r="V88" s="487"/>
      <c r="W88" s="487"/>
      <c r="X88" s="490"/>
      <c r="Y88" s="490"/>
      <c r="Z88" s="488"/>
      <c r="AA88" s="487"/>
      <c r="AB88" s="487"/>
      <c r="AC88" s="490"/>
      <c r="AD88" s="490"/>
      <c r="AE88" s="488"/>
      <c r="AF88" s="487"/>
      <c r="AG88" s="487"/>
      <c r="AH88" s="490"/>
      <c r="AI88" s="490"/>
      <c r="AJ88" s="488"/>
      <c r="AK88" s="487"/>
      <c r="AL88" s="487"/>
      <c r="AM88" s="487">
        <f t="shared" si="15"/>
        <v>97.895200000000003</v>
      </c>
      <c r="AN88" s="487">
        <f t="shared" si="15"/>
        <v>95.171199999999999</v>
      </c>
      <c r="AO88" s="487">
        <f t="shared" si="15"/>
        <v>102.85478000000001</v>
      </c>
      <c r="AP88" s="487">
        <f t="shared" si="14"/>
        <v>-2.7825674803259091</v>
      </c>
      <c r="AQ88" s="491">
        <f t="shared" si="14"/>
        <v>8.0734297770754182</v>
      </c>
    </row>
    <row r="89" spans="1:43" ht="18.75" thickTop="1">
      <c r="A89" s="129" t="s">
        <v>372</v>
      </c>
      <c r="D89" s="369"/>
      <c r="E89" s="370"/>
      <c r="F89" s="369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  <c r="AO89" s="240"/>
      <c r="AP89" s="240"/>
      <c r="AQ89" s="240"/>
    </row>
    <row r="90" spans="1:43">
      <c r="D90" s="370"/>
      <c r="E90" s="370"/>
      <c r="F90" s="37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371">
        <f>SUM(U6:U89)</f>
        <v>587383.34</v>
      </c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</row>
  </sheetData>
  <mergeCells count="50">
    <mergeCell ref="A1:W1"/>
    <mergeCell ref="A2:W2"/>
    <mergeCell ref="A3:A5"/>
    <mergeCell ref="B3:B5"/>
    <mergeCell ref="C3:C5"/>
    <mergeCell ref="D3:H3"/>
    <mergeCell ref="I3:M3"/>
    <mergeCell ref="N3:R3"/>
    <mergeCell ref="S3:W3"/>
    <mergeCell ref="V4:V5"/>
    <mergeCell ref="AH3:AL3"/>
    <mergeCell ref="AM3:AQ3"/>
    <mergeCell ref="G4:G5"/>
    <mergeCell ref="H4:H5"/>
    <mergeCell ref="L4:L5"/>
    <mergeCell ref="M4:M5"/>
    <mergeCell ref="Q4:Q5"/>
    <mergeCell ref="R4:R5"/>
    <mergeCell ref="AL4:AL5"/>
    <mergeCell ref="AP4:AP5"/>
    <mergeCell ref="AQ4:AQ5"/>
    <mergeCell ref="AK4:AK5"/>
    <mergeCell ref="A16:A23"/>
    <mergeCell ref="A24:A27"/>
    <mergeCell ref="A28:A29"/>
    <mergeCell ref="X3:AB3"/>
    <mergeCell ref="AC3:AG3"/>
    <mergeCell ref="A12:A15"/>
    <mergeCell ref="W4:W5"/>
    <mergeCell ref="AA4:AA5"/>
    <mergeCell ref="AB4:AB5"/>
    <mergeCell ref="AF4:AF5"/>
    <mergeCell ref="A6:A9"/>
    <mergeCell ref="A10:A11"/>
    <mergeCell ref="AG4:AG5"/>
    <mergeCell ref="A30:A37"/>
    <mergeCell ref="A38:A41"/>
    <mergeCell ref="A87:A88"/>
    <mergeCell ref="A45:A48"/>
    <mergeCell ref="A49:A50"/>
    <mergeCell ref="A51:A52"/>
    <mergeCell ref="A54:A61"/>
    <mergeCell ref="A62:A64"/>
    <mergeCell ref="A65:A69"/>
    <mergeCell ref="A70:A74"/>
    <mergeCell ref="A75:A77"/>
    <mergeCell ref="A78:A80"/>
    <mergeCell ref="A81:A82"/>
    <mergeCell ref="A83:A86"/>
    <mergeCell ref="A42:A44"/>
  </mergeCells>
  <hyperlinks>
    <hyperlink ref="C5" r:id="rId1" display="cf=j=@)^^÷^&amp;                        -;fpg–kf}if_ " xr:uid="{00000000-0004-0000-1000-000000000000}"/>
  </hyperlinks>
  <pageMargins left="0.36" right="0.17" top="0.25" bottom="0.25" header="0.3" footer="0.3"/>
  <pageSetup paperSize="9" scale="48" fitToWidth="4" orientation="portrait" r:id="rId2"/>
  <colBreaks count="3" manualBreakCount="3">
    <brk id="13" max="1048575" man="1"/>
    <brk id="23" max="1048575" man="1"/>
    <brk id="3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AM35"/>
  <sheetViews>
    <sheetView view="pageBreakPreview" zoomScaleSheetLayoutView="100" workbookViewId="0">
      <pane xSplit="1" ySplit="4" topLeftCell="B5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34.7109375" bestFit="1" customWidth="1"/>
    <col min="2" max="2" width="16.5703125" bestFit="1" customWidth="1"/>
    <col min="3" max="3" width="17.85546875" bestFit="1" customWidth="1"/>
    <col min="4" max="4" width="16.28515625" bestFit="1" customWidth="1"/>
    <col min="5" max="5" width="10.85546875" bestFit="1" customWidth="1"/>
    <col min="6" max="6" width="19.5703125" customWidth="1"/>
    <col min="7" max="7" width="11.28515625" bestFit="1" customWidth="1"/>
    <col min="8" max="8" width="16.5703125" bestFit="1" customWidth="1"/>
    <col min="9" max="10" width="15.42578125" bestFit="1" customWidth="1"/>
    <col min="11" max="11" width="15.7109375" bestFit="1" customWidth="1"/>
    <col min="12" max="12" width="28.5703125" bestFit="1" customWidth="1"/>
    <col min="13" max="13" width="17.28515625" bestFit="1" customWidth="1"/>
    <col min="14" max="14" width="11.5703125" bestFit="1" customWidth="1"/>
    <col min="15" max="16" width="9.28515625" bestFit="1" customWidth="1"/>
    <col min="17" max="17" width="27.5703125" bestFit="1" customWidth="1"/>
    <col min="18" max="18" width="10.7109375" bestFit="1" customWidth="1"/>
    <col min="19" max="20" width="10.5703125" bestFit="1" customWidth="1"/>
    <col min="24" max="24" width="10.5703125" bestFit="1" customWidth="1"/>
  </cols>
  <sheetData>
    <row r="1" spans="1:39" ht="18">
      <c r="A1" s="571" t="s">
        <v>377</v>
      </c>
      <c r="B1" s="571"/>
      <c r="C1" s="571"/>
      <c r="D1" s="571"/>
      <c r="E1" s="571"/>
      <c r="F1" s="57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18.75">
      <c r="A2" s="572" t="s">
        <v>378</v>
      </c>
      <c r="B2" s="572"/>
      <c r="C2" s="572"/>
      <c r="D2" s="572"/>
      <c r="E2" s="572"/>
      <c r="F2" s="572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15.75">
      <c r="A3" s="631" t="s">
        <v>79</v>
      </c>
      <c r="B3" s="632" t="s">
        <v>3</v>
      </c>
      <c r="C3" s="632"/>
      <c r="D3" s="632"/>
      <c r="E3" s="632"/>
      <c r="F3" s="632"/>
    </row>
    <row r="4" spans="1:39" ht="45">
      <c r="A4" s="631"/>
      <c r="B4" s="58" t="s">
        <v>366</v>
      </c>
      <c r="C4" s="58" t="s">
        <v>367</v>
      </c>
      <c r="D4" s="58" t="s">
        <v>500</v>
      </c>
      <c r="E4" s="43" t="s">
        <v>97</v>
      </c>
      <c r="F4" s="43" t="s">
        <v>8</v>
      </c>
    </row>
    <row r="5" spans="1:39" ht="15.75">
      <c r="A5" s="224" t="s">
        <v>379</v>
      </c>
      <c r="B5" s="63">
        <f>'Table 9b'!AK5</f>
        <v>331089.10299813002</v>
      </c>
      <c r="C5" s="63">
        <f>'Table 9b'!AL5</f>
        <v>316131.89081380004</v>
      </c>
      <c r="D5" s="63">
        <f>'Table 9b'!AM5</f>
        <v>324997.07364907005</v>
      </c>
      <c r="E5" s="173">
        <f>IFERROR(C5/B5*100-100,0)</f>
        <v>-4.5175791196046902</v>
      </c>
      <c r="F5" s="173">
        <f>IFERROR(D5/C5*100-100,0)</f>
        <v>2.8042671723023034</v>
      </c>
      <c r="H5" s="372"/>
      <c r="I5" s="372"/>
      <c r="J5" s="372"/>
      <c r="K5" s="225"/>
      <c r="L5" s="225"/>
    </row>
    <row r="6" spans="1:39" ht="15.75">
      <c r="A6" s="224" t="s">
        <v>94</v>
      </c>
      <c r="B6" s="63">
        <f>'Table 9b'!AK6</f>
        <v>13675.453937960003</v>
      </c>
      <c r="C6" s="63">
        <f>'Table 9b'!AL6</f>
        <v>14430.755944469998</v>
      </c>
      <c r="D6" s="63">
        <f>'Table 9b'!AM6</f>
        <v>16608.777874560001</v>
      </c>
      <c r="E6" s="173">
        <f t="shared" ref="E6:F23" si="0">IFERROR(C6/B6*100-100,0)</f>
        <v>5.5230488869802343</v>
      </c>
      <c r="F6" s="173">
        <f t="shared" si="0"/>
        <v>15.09291639655676</v>
      </c>
      <c r="H6" s="226"/>
      <c r="I6" s="226"/>
      <c r="J6" s="226"/>
      <c r="K6" s="225"/>
      <c r="L6" s="225"/>
    </row>
    <row r="7" spans="1:39" ht="15.75">
      <c r="A7" s="224" t="s">
        <v>380</v>
      </c>
      <c r="B7" s="63">
        <f>'Table 9b'!AK7</f>
        <v>17692.625693689999</v>
      </c>
      <c r="C7" s="63">
        <f>'Table 9b'!AL7</f>
        <v>11819.195203950001</v>
      </c>
      <c r="D7" s="63">
        <f>'Table 9b'!AM7</f>
        <v>11573.27503682</v>
      </c>
      <c r="E7" s="173">
        <f t="shared" si="0"/>
        <v>-33.197053910628611</v>
      </c>
      <c r="F7" s="173">
        <f t="shared" si="0"/>
        <v>-2.0806845380454888</v>
      </c>
      <c r="G7" s="225"/>
      <c r="H7" s="226"/>
    </row>
    <row r="8" spans="1:39" ht="15.75">
      <c r="A8" s="224" t="s">
        <v>381</v>
      </c>
      <c r="B8" s="63">
        <f>'Table 9b'!AK8</f>
        <v>270359.63293385005</v>
      </c>
      <c r="C8" s="63">
        <f>'Table 9b'!AL8</f>
        <v>281410.05711001001</v>
      </c>
      <c r="D8" s="63">
        <f>'Table 9b'!AM8</f>
        <v>342659.36442651</v>
      </c>
      <c r="E8" s="173">
        <f t="shared" si="0"/>
        <v>4.0873055109021124</v>
      </c>
      <c r="F8" s="173">
        <f t="shared" si="0"/>
        <v>21.76514512150365</v>
      </c>
      <c r="G8" s="225"/>
    </row>
    <row r="9" spans="1:39" ht="15.75">
      <c r="A9" s="224" t="s">
        <v>382</v>
      </c>
      <c r="B9" s="63">
        <f>'Table 9b'!AK9</f>
        <v>531681.80894197011</v>
      </c>
      <c r="C9" s="63">
        <f>'Table 9b'!AL9</f>
        <v>554790.43982453004</v>
      </c>
      <c r="D9" s="63">
        <f>'Table 9b'!AM9</f>
        <v>625113.67772913002</v>
      </c>
      <c r="E9" s="173">
        <f t="shared" si="0"/>
        <v>4.346327162959625</v>
      </c>
      <c r="F9" s="173">
        <f t="shared" si="0"/>
        <v>12.67563981939594</v>
      </c>
      <c r="G9" s="225"/>
    </row>
    <row r="10" spans="1:39" ht="15.75">
      <c r="A10" s="224" t="s">
        <v>383</v>
      </c>
      <c r="B10" s="63">
        <f>'Table 9b'!AK10</f>
        <v>175055.71698930999</v>
      </c>
      <c r="C10" s="63">
        <f>'Table 9b'!AL10</f>
        <v>167061.19198214999</v>
      </c>
      <c r="D10" s="63">
        <f>'Table 9b'!AM10</f>
        <v>190317.10942402005</v>
      </c>
      <c r="E10" s="173">
        <f t="shared" si="0"/>
        <v>-4.5668459988931431</v>
      </c>
      <c r="F10" s="173">
        <f t="shared" si="0"/>
        <v>13.920598294518854</v>
      </c>
      <c r="G10" s="225"/>
    </row>
    <row r="11" spans="1:39" ht="15.75">
      <c r="A11" s="224" t="s">
        <v>384</v>
      </c>
      <c r="B11" s="63">
        <f>'Table 9b'!AK11</f>
        <v>268250.85356194002</v>
      </c>
      <c r="C11" s="63">
        <f>'Table 9b'!AL11</f>
        <v>312905.11566418002</v>
      </c>
      <c r="D11" s="63">
        <f>'Table 9b'!AM11</f>
        <v>405601.00070569006</v>
      </c>
      <c r="E11" s="173">
        <f t="shared" si="0"/>
        <v>16.646456668936253</v>
      </c>
      <c r="F11" s="173">
        <f t="shared" si="0"/>
        <v>29.624279182764866</v>
      </c>
      <c r="G11" s="225"/>
    </row>
    <row r="12" spans="1:39" ht="15.75">
      <c r="A12" s="224" t="s">
        <v>385</v>
      </c>
      <c r="B12" s="63">
        <f>'Table 9b'!AK12</f>
        <v>80332.092985969997</v>
      </c>
      <c r="C12" s="63">
        <f>'Table 9b'!AL12</f>
        <v>71613.816152760002</v>
      </c>
      <c r="D12" s="63">
        <f>'Table 9b'!AM12</f>
        <v>71441.533162050007</v>
      </c>
      <c r="E12" s="173">
        <f t="shared" si="0"/>
        <v>-10.852794330570532</v>
      </c>
      <c r="F12" s="173">
        <f t="shared" si="0"/>
        <v>-0.24057228055337987</v>
      </c>
      <c r="G12" s="225"/>
    </row>
    <row r="13" spans="1:39" ht="15.75">
      <c r="A13" s="224" t="s">
        <v>386</v>
      </c>
      <c r="B13" s="63">
        <f>'Table 9b'!AK13</f>
        <v>104776.52920809</v>
      </c>
      <c r="C13" s="63">
        <f>'Table 9b'!AL13</f>
        <v>103556.38931481</v>
      </c>
      <c r="D13" s="63">
        <f>'Table 9b'!AM13</f>
        <v>76121.465113000013</v>
      </c>
      <c r="E13" s="173">
        <f t="shared" si="0"/>
        <v>-1.1645164260564087</v>
      </c>
      <c r="F13" s="173">
        <f t="shared" si="0"/>
        <v>-26.492739253787803</v>
      </c>
      <c r="H13" s="60"/>
      <c r="I13" s="60"/>
      <c r="J13" s="400"/>
    </row>
    <row r="14" spans="1:39" ht="60" customHeight="1">
      <c r="A14" s="224" t="s">
        <v>387</v>
      </c>
      <c r="B14" s="63">
        <f>'Table 9b'!AK14</f>
        <v>990470.36580333009</v>
      </c>
      <c r="C14" s="63">
        <f>'Table 9b'!AL14</f>
        <v>924705.98611983005</v>
      </c>
      <c r="D14" s="63">
        <f>'Table 9b'!AM14</f>
        <v>1050133.2954223298</v>
      </c>
      <c r="E14" s="173">
        <f t="shared" si="0"/>
        <v>-6.6397119948319983</v>
      </c>
      <c r="F14" s="173">
        <f t="shared" si="0"/>
        <v>13.564020476260438</v>
      </c>
      <c r="H14" s="60"/>
      <c r="I14" s="60"/>
      <c r="J14" s="60"/>
    </row>
    <row r="15" spans="1:39" ht="15.75">
      <c r="A15" s="224" t="s">
        <v>388</v>
      </c>
      <c r="B15" s="63">
        <f>'Table 9b'!AK15</f>
        <v>203071.13751754005</v>
      </c>
      <c r="C15" s="63">
        <f>'Table 9b'!AL15</f>
        <v>194598.85142297999</v>
      </c>
      <c r="D15" s="63">
        <f>'Table 9b'!AM15</f>
        <v>236398.80761256008</v>
      </c>
      <c r="E15" s="173">
        <f t="shared" si="0"/>
        <v>-4.1720779221164719</v>
      </c>
      <c r="F15" s="173">
        <f t="shared" si="0"/>
        <v>21.480063157579337</v>
      </c>
    </row>
    <row r="16" spans="1:39" ht="15.75">
      <c r="A16" s="224" t="s">
        <v>100</v>
      </c>
      <c r="B16" s="63">
        <f>'Table 9b'!AK16</f>
        <v>203884.58796855001</v>
      </c>
      <c r="C16" s="63">
        <f>'Table 9b'!AL16</f>
        <v>203120.72706836998</v>
      </c>
      <c r="D16" s="63">
        <f>'Table 9b'!AM16</f>
        <v>255606.63976754999</v>
      </c>
      <c r="E16" s="173">
        <f t="shared" si="0"/>
        <v>-0.3746535762172698</v>
      </c>
      <c r="F16" s="173">
        <f t="shared" si="0"/>
        <v>25.839762124085624</v>
      </c>
    </row>
    <row r="17" spans="1:6" ht="16.5">
      <c r="A17" s="375" t="s">
        <v>389</v>
      </c>
      <c r="B17" s="63">
        <f>'Table 9b'!AK17</f>
        <v>68010.392261829998</v>
      </c>
      <c r="C17" s="63">
        <f>'Table 9b'!AL17</f>
        <v>74658.054130299977</v>
      </c>
      <c r="D17" s="63">
        <f>'Table 9b'!AM17</f>
        <v>239597.78037901997</v>
      </c>
      <c r="E17" s="173">
        <f t="shared" si="0"/>
        <v>9.7744795278895964</v>
      </c>
      <c r="F17" s="173">
        <f t="shared" si="0"/>
        <v>220.92690222122894</v>
      </c>
    </row>
    <row r="18" spans="1:6" ht="16.5">
      <c r="A18" s="375" t="s">
        <v>390</v>
      </c>
      <c r="B18" s="63">
        <f>'Table 9b'!AK18</f>
        <v>59018.523235310007</v>
      </c>
      <c r="C18" s="63">
        <f>'Table 9b'!AL18</f>
        <v>61663.517691849993</v>
      </c>
      <c r="D18" s="63">
        <f>'Table 9b'!AM18</f>
        <v>84147.831429900005</v>
      </c>
      <c r="E18" s="173">
        <f t="shared" si="0"/>
        <v>4.4816344285577117</v>
      </c>
      <c r="F18" s="173">
        <f t="shared" si="0"/>
        <v>36.462911263691581</v>
      </c>
    </row>
    <row r="19" spans="1:6" ht="16.5">
      <c r="A19" s="375" t="s">
        <v>391</v>
      </c>
      <c r="B19" s="63">
        <f>'Table 9b'!AK19</f>
        <v>84210.538146160005</v>
      </c>
      <c r="C19" s="63">
        <f>'Table 9b'!AL19</f>
        <v>100318.50852986002</v>
      </c>
      <c r="D19" s="63">
        <f>'Table 9b'!AM19</f>
        <v>75864.554266849998</v>
      </c>
      <c r="E19" s="173">
        <f t="shared" si="0"/>
        <v>19.128212143404454</v>
      </c>
      <c r="F19" s="173">
        <f t="shared" si="0"/>
        <v>-24.376313624849445</v>
      </c>
    </row>
    <row r="20" spans="1:6" ht="16.5">
      <c r="A20" s="375" t="s">
        <v>392</v>
      </c>
      <c r="B20" s="63">
        <f>'Table 9b'!AK20</f>
        <v>163836.57618338999</v>
      </c>
      <c r="C20" s="63">
        <f>'Table 9b'!AL20</f>
        <v>222869.96333294996</v>
      </c>
      <c r="D20" s="63">
        <f>'Table 9b'!AM20</f>
        <v>123431.02029946</v>
      </c>
      <c r="E20" s="173">
        <f t="shared" si="0"/>
        <v>36.031873055917089</v>
      </c>
      <c r="F20" s="173">
        <f t="shared" si="0"/>
        <v>-44.617471796742805</v>
      </c>
    </row>
    <row r="21" spans="1:6" ht="15.75">
      <c r="A21" s="224" t="s">
        <v>393</v>
      </c>
      <c r="B21" s="63">
        <f>'Table 9b'!AK21</f>
        <v>889473.80638752005</v>
      </c>
      <c r="C21" s="63">
        <f>'Table 9b'!AL21</f>
        <v>831308.26770001999</v>
      </c>
      <c r="D21" s="63">
        <f>'Table 9b'!AM21</f>
        <v>1017070.5021537001</v>
      </c>
      <c r="E21" s="173">
        <f t="shared" si="0"/>
        <v>-6.5393200192967669</v>
      </c>
      <c r="F21" s="173">
        <f t="shared" si="0"/>
        <v>22.345770115775281</v>
      </c>
    </row>
    <row r="22" spans="1:6" ht="15.75">
      <c r="A22" s="224" t="s">
        <v>98</v>
      </c>
      <c r="B22" s="63">
        <f>'Table 9b'!AK22</f>
        <v>358984.80298098002</v>
      </c>
      <c r="C22" s="63">
        <f>'Table 9b'!AL22</f>
        <v>236718.12205527996</v>
      </c>
      <c r="D22" s="63">
        <f>'Table 9b'!AM22</f>
        <v>285334.98177880002</v>
      </c>
      <c r="E22" s="173">
        <f t="shared" si="0"/>
        <v>-34.059013058605174</v>
      </c>
      <c r="F22" s="173">
        <f t="shared" si="0"/>
        <v>20.537869809632369</v>
      </c>
    </row>
    <row r="23" spans="1:6" ht="15.75">
      <c r="A23" s="389" t="s">
        <v>35</v>
      </c>
      <c r="B23" s="390">
        <f>SUM(B5:B22)</f>
        <v>4813874.5477355206</v>
      </c>
      <c r="C23" s="391">
        <f>SUM(C5:C22)</f>
        <v>4683680.8500621011</v>
      </c>
      <c r="D23" s="391">
        <f>SUM(D5:D22)</f>
        <v>5432018.6902310196</v>
      </c>
      <c r="E23" s="173">
        <f t="shared" si="0"/>
        <v>-2.7045511132952811</v>
      </c>
      <c r="F23" s="173">
        <f t="shared" si="0"/>
        <v>15.977558337669322</v>
      </c>
    </row>
    <row r="24" spans="1:6">
      <c r="A24" s="392" t="s">
        <v>95</v>
      </c>
      <c r="B24" s="28"/>
      <c r="C24" s="28"/>
      <c r="D24" s="28"/>
      <c r="E24" s="28"/>
      <c r="F24" s="28"/>
    </row>
    <row r="25" spans="1:6" ht="15.75">
      <c r="A25" s="393" t="s">
        <v>96</v>
      </c>
      <c r="B25" s="28"/>
      <c r="C25" s="28"/>
      <c r="D25" s="28"/>
      <c r="E25" s="28"/>
      <c r="F25" s="28"/>
    </row>
    <row r="26" spans="1:6" ht="15.75">
      <c r="A26" s="227"/>
    </row>
    <row r="28" spans="1:6">
      <c r="B28" s="226"/>
      <c r="C28" s="226"/>
      <c r="D28" s="226"/>
    </row>
    <row r="32" spans="1:6" ht="27" customHeight="1"/>
    <row r="35" spans="3:3">
      <c r="C35" s="499"/>
    </row>
  </sheetData>
  <mergeCells count="4">
    <mergeCell ref="A1:F1"/>
    <mergeCell ref="A2:F2"/>
    <mergeCell ref="A3:A4"/>
    <mergeCell ref="B3:F3"/>
  </mergeCells>
  <hyperlinks>
    <hyperlink ref="C4:D4" r:id="rId1" display="cf=j=@)^&amp;÷^*                        -;fpg–kf}if_ " xr:uid="{00000000-0004-0000-1100-000000000000}"/>
  </hyperlinks>
  <pageMargins left="0.7" right="0.7" top="1.3149999999999999" bottom="0.75" header="0.3" footer="0.3"/>
  <pageSetup paperSize="9" scale="97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AQ47"/>
  <sheetViews>
    <sheetView view="pageBreakPreview" zoomScaleSheetLayoutView="100" workbookViewId="0">
      <pane xSplit="1" ySplit="4" topLeftCell="B5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ColWidth="13.7109375" defaultRowHeight="15"/>
  <cols>
    <col min="1" max="1" width="40.42578125" customWidth="1"/>
    <col min="2" max="2" width="15.42578125" customWidth="1"/>
    <col min="3" max="3" width="13.5703125" bestFit="1" customWidth="1"/>
    <col min="4" max="4" width="15.85546875" customWidth="1"/>
    <col min="5" max="5" width="19.85546875" bestFit="1" customWidth="1"/>
    <col min="6" max="6" width="12.5703125" bestFit="1" customWidth="1"/>
    <col min="7" max="7" width="12.5703125" customWidth="1"/>
    <col min="8" max="10" width="12.42578125" bestFit="1" customWidth="1"/>
    <col min="11" max="11" width="12.5703125" bestFit="1" customWidth="1"/>
    <col min="12" max="12" width="14.28515625" bestFit="1" customWidth="1"/>
    <col min="13" max="13" width="15.5703125" bestFit="1" customWidth="1"/>
    <col min="14" max="14" width="15.7109375" customWidth="1"/>
    <col min="22" max="22" width="15.7109375" bestFit="1" customWidth="1"/>
    <col min="23" max="23" width="15.5703125" bestFit="1" customWidth="1"/>
    <col min="24" max="24" width="15.42578125" bestFit="1" customWidth="1"/>
    <col min="27" max="27" width="14.140625" bestFit="1" customWidth="1"/>
    <col min="29" max="29" width="15.85546875" bestFit="1" customWidth="1"/>
    <col min="30" max="31" width="15.7109375" bestFit="1" customWidth="1"/>
    <col min="32" max="33" width="14.7109375" bestFit="1" customWidth="1"/>
    <col min="34" max="34" width="15.7109375" bestFit="1" customWidth="1"/>
    <col min="37" max="37" width="15.7109375" customWidth="1"/>
    <col min="38" max="38" width="13.85546875" customWidth="1"/>
    <col min="39" max="39" width="14.28515625" bestFit="1" customWidth="1"/>
    <col min="40" max="40" width="11.7109375" customWidth="1"/>
    <col min="41" max="41" width="11.85546875" customWidth="1"/>
  </cols>
  <sheetData>
    <row r="1" spans="1:43" ht="18">
      <c r="A1" s="571" t="s">
        <v>394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</row>
    <row r="2" spans="1:43" ht="18.75">
      <c r="A2" s="634" t="s">
        <v>395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</row>
    <row r="3" spans="1:43" ht="16.5">
      <c r="A3" s="635" t="s">
        <v>79</v>
      </c>
      <c r="B3" s="633" t="s">
        <v>225</v>
      </c>
      <c r="C3" s="633"/>
      <c r="D3" s="633"/>
      <c r="E3" s="633"/>
      <c r="F3" s="633"/>
      <c r="G3" s="633" t="s">
        <v>396</v>
      </c>
      <c r="H3" s="633"/>
      <c r="I3" s="633"/>
      <c r="J3" s="633"/>
      <c r="K3" s="633"/>
      <c r="L3" s="633" t="s">
        <v>122</v>
      </c>
      <c r="M3" s="633"/>
      <c r="N3" s="633"/>
      <c r="O3" s="633"/>
      <c r="P3" s="633"/>
      <c r="Q3" s="633" t="s">
        <v>123</v>
      </c>
      <c r="R3" s="633"/>
      <c r="S3" s="633"/>
      <c r="T3" s="633"/>
      <c r="U3" s="633"/>
      <c r="V3" s="633" t="s">
        <v>111</v>
      </c>
      <c r="W3" s="633"/>
      <c r="X3" s="633"/>
      <c r="Y3" s="633"/>
      <c r="Z3" s="633"/>
      <c r="AA3" s="633" t="s">
        <v>124</v>
      </c>
      <c r="AB3" s="633"/>
      <c r="AC3" s="633"/>
      <c r="AD3" s="633"/>
      <c r="AE3" s="633"/>
      <c r="AF3" s="633" t="s">
        <v>125</v>
      </c>
      <c r="AG3" s="633"/>
      <c r="AH3" s="633"/>
      <c r="AI3" s="633"/>
      <c r="AJ3" s="633"/>
      <c r="AK3" s="633" t="s">
        <v>35</v>
      </c>
      <c r="AL3" s="633"/>
      <c r="AM3" s="633"/>
      <c r="AN3" s="633"/>
      <c r="AO3" s="633"/>
    </row>
    <row r="4" spans="1:43" ht="63">
      <c r="A4" s="635"/>
      <c r="B4" s="58" t="s">
        <v>366</v>
      </c>
      <c r="C4" s="58" t="s">
        <v>367</v>
      </c>
      <c r="D4" s="58" t="s">
        <v>500</v>
      </c>
      <c r="E4" s="229" t="s">
        <v>97</v>
      </c>
      <c r="F4" s="229" t="s">
        <v>8</v>
      </c>
      <c r="G4" s="58" t="s">
        <v>366</v>
      </c>
      <c r="H4" s="58" t="s">
        <v>367</v>
      </c>
      <c r="I4" s="58" t="s">
        <v>500</v>
      </c>
      <c r="J4" s="229" t="s">
        <v>97</v>
      </c>
      <c r="K4" s="229" t="s">
        <v>8</v>
      </c>
      <c r="L4" s="58" t="s">
        <v>366</v>
      </c>
      <c r="M4" s="58" t="s">
        <v>367</v>
      </c>
      <c r="N4" s="58" t="s">
        <v>500</v>
      </c>
      <c r="O4" s="229" t="s">
        <v>97</v>
      </c>
      <c r="P4" s="229" t="s">
        <v>8</v>
      </c>
      <c r="Q4" s="58" t="s">
        <v>366</v>
      </c>
      <c r="R4" s="58" t="s">
        <v>367</v>
      </c>
      <c r="S4" s="58" t="s">
        <v>500</v>
      </c>
      <c r="T4" s="229" t="s">
        <v>97</v>
      </c>
      <c r="U4" s="229" t="s">
        <v>8</v>
      </c>
      <c r="V4" s="58" t="s">
        <v>366</v>
      </c>
      <c r="W4" s="58" t="s">
        <v>367</v>
      </c>
      <c r="X4" s="58" t="s">
        <v>500</v>
      </c>
      <c r="Y4" s="229" t="s">
        <v>97</v>
      </c>
      <c r="Z4" s="229" t="s">
        <v>8</v>
      </c>
      <c r="AA4" s="58" t="s">
        <v>366</v>
      </c>
      <c r="AB4" s="58" t="s">
        <v>367</v>
      </c>
      <c r="AC4" s="58" t="s">
        <v>500</v>
      </c>
      <c r="AD4" s="229" t="s">
        <v>97</v>
      </c>
      <c r="AE4" s="229" t="s">
        <v>8</v>
      </c>
      <c r="AF4" s="58" t="s">
        <v>366</v>
      </c>
      <c r="AG4" s="58" t="s">
        <v>367</v>
      </c>
      <c r="AH4" s="58" t="s">
        <v>500</v>
      </c>
      <c r="AI4" s="229" t="s">
        <v>97</v>
      </c>
      <c r="AJ4" s="229" t="s">
        <v>8</v>
      </c>
      <c r="AK4" s="58" t="s">
        <v>366</v>
      </c>
      <c r="AL4" s="58" t="s">
        <v>367</v>
      </c>
      <c r="AM4" s="58" t="s">
        <v>500</v>
      </c>
      <c r="AN4" s="229" t="s">
        <v>97</v>
      </c>
      <c r="AO4" s="229" t="s">
        <v>8</v>
      </c>
    </row>
    <row r="5" spans="1:43" ht="18.75" customHeight="1">
      <c r="A5" s="231" t="s">
        <v>379</v>
      </c>
      <c r="B5" s="63">
        <v>56574.050838529998</v>
      </c>
      <c r="C5" s="63">
        <v>55862.53846625</v>
      </c>
      <c r="D5" s="63">
        <v>55597.530668640007</v>
      </c>
      <c r="E5" s="173">
        <f>IFERROR(C5/B5*100-100,0)</f>
        <v>-1.2576655935611711</v>
      </c>
      <c r="F5" s="173">
        <f>IFERROR(D5/C5*100-100,0)</f>
        <v>-0.47439268763287146</v>
      </c>
      <c r="G5" s="63">
        <v>49325.895119690002</v>
      </c>
      <c r="H5" s="63">
        <v>50597.59618375</v>
      </c>
      <c r="I5" s="63">
        <v>55439.002913130003</v>
      </c>
      <c r="J5" s="173">
        <f t="shared" ref="J5:K22" si="0">IFERROR(H5/G5*100-100,0)</f>
        <v>2.578161148366803</v>
      </c>
      <c r="K5" s="173">
        <f t="shared" si="0"/>
        <v>9.5684520501685029</v>
      </c>
      <c r="L5" s="63">
        <v>121778.47495196</v>
      </c>
      <c r="M5" s="63">
        <v>114387.71289908998</v>
      </c>
      <c r="N5" s="63">
        <v>117861.49272277999</v>
      </c>
      <c r="O5" s="173">
        <f t="shared" ref="O5:P22" si="1">IFERROR(M5/L5*100-100,0)</f>
        <v>-6.0690216853065238</v>
      </c>
      <c r="P5" s="173">
        <f t="shared" si="1"/>
        <v>3.0368469966302314</v>
      </c>
      <c r="Q5" s="63">
        <v>30252.321003869998</v>
      </c>
      <c r="R5" s="63">
        <v>28065.319999999996</v>
      </c>
      <c r="S5" s="63">
        <v>25727.674812809997</v>
      </c>
      <c r="T5" s="173">
        <f>IFERROR(R5/Q5*100-100,0)</f>
        <v>-7.2292007069151225</v>
      </c>
      <c r="U5" s="173">
        <f>IFERROR(S5/R5*100-100,0)</f>
        <v>-8.3293017403329088</v>
      </c>
      <c r="V5" s="63">
        <v>50648.238043350008</v>
      </c>
      <c r="W5" s="63">
        <v>48107.985878280007</v>
      </c>
      <c r="X5" s="63">
        <v>49883.513395380003</v>
      </c>
      <c r="Y5" s="173">
        <f>IFERROR(W5/V5*100-100,0)</f>
        <v>-5.0154798334658466</v>
      </c>
      <c r="Z5" s="173">
        <f>IFERROR(X5/W5*100-100,0)</f>
        <v>3.6907126429951376</v>
      </c>
      <c r="AA5" s="63">
        <v>5435.2020162600002</v>
      </c>
      <c r="AB5" s="63">
        <v>4491.7936836900008</v>
      </c>
      <c r="AC5" s="63">
        <v>5113.7048131800002</v>
      </c>
      <c r="AD5" s="173">
        <f>IFERROR(AB5/AA5*100-100,0)</f>
        <v>-17.357373833533515</v>
      </c>
      <c r="AE5" s="173">
        <f>IFERROR(AC5/AB5*100-100,0)</f>
        <v>13.845496326961765</v>
      </c>
      <c r="AF5" s="63">
        <v>17074.921024470001</v>
      </c>
      <c r="AG5" s="63">
        <v>14618.94370274</v>
      </c>
      <c r="AH5" s="63">
        <v>15374.15432315</v>
      </c>
      <c r="AI5" s="173">
        <f>IFERROR(AG5/AF5*100-100,0)</f>
        <v>-14.383535468248127</v>
      </c>
      <c r="AJ5" s="173">
        <f>IFERROR(AH5/AG5*100-100,0)</f>
        <v>5.1659725611259688</v>
      </c>
      <c r="AK5" s="63">
        <f>B5+G5+L5+Q5+V5+AA5+AF5</f>
        <v>331089.10299813002</v>
      </c>
      <c r="AL5" s="63">
        <f t="shared" ref="AL5:AM20" si="2">C5+H5+M5+R5+W5+AB5+AG5</f>
        <v>316131.89081380004</v>
      </c>
      <c r="AM5" s="63">
        <f t="shared" si="2"/>
        <v>324997.07364907005</v>
      </c>
      <c r="AN5" s="173">
        <f>IFERROR(AL5/AK5*100-100,0)</f>
        <v>-4.5175791196046902</v>
      </c>
      <c r="AO5" s="173">
        <f>IFERROR(AM5/AL5*100-100,0)</f>
        <v>2.8042671723023034</v>
      </c>
    </row>
    <row r="6" spans="1:43" ht="18.75" customHeight="1">
      <c r="A6" s="231" t="s">
        <v>94</v>
      </c>
      <c r="B6" s="63">
        <v>1346.9253510399997</v>
      </c>
      <c r="C6" s="63">
        <v>1572.2994640499999</v>
      </c>
      <c r="D6" s="63">
        <v>1304.2485011200001</v>
      </c>
      <c r="E6" s="173">
        <f t="shared" ref="E6:F23" si="3">IFERROR(C6/B6*100-100,0)</f>
        <v>16.732487278228334</v>
      </c>
      <c r="F6" s="173">
        <f t="shared" si="3"/>
        <v>-17.048340284969754</v>
      </c>
      <c r="G6" s="63">
        <v>6745.007074090001</v>
      </c>
      <c r="H6" s="63">
        <v>7967.9712008500001</v>
      </c>
      <c r="I6" s="63">
        <v>9188.1783077399996</v>
      </c>
      <c r="J6" s="173">
        <f t="shared" si="0"/>
        <v>18.131398726887099</v>
      </c>
      <c r="K6" s="173">
        <f t="shared" si="0"/>
        <v>15.313899562787455</v>
      </c>
      <c r="L6" s="63">
        <v>2147.1084620800002</v>
      </c>
      <c r="M6" s="63">
        <v>1813.0029933800001</v>
      </c>
      <c r="N6" s="63">
        <v>2256.9992002899999</v>
      </c>
      <c r="O6" s="173">
        <f t="shared" si="1"/>
        <v>-15.560716871114053</v>
      </c>
      <c r="P6" s="173">
        <f t="shared" si="1"/>
        <v>24.489546268329818</v>
      </c>
      <c r="Q6" s="63">
        <v>409.32034066000006</v>
      </c>
      <c r="R6" s="63">
        <v>266.24</v>
      </c>
      <c r="S6" s="63">
        <v>297.84050592</v>
      </c>
      <c r="T6" s="173">
        <f t="shared" ref="T6:U22" si="4">IFERROR(R6/Q6*100-100,0)</f>
        <v>-34.955590144700139</v>
      </c>
      <c r="U6" s="173">
        <f t="shared" si="4"/>
        <v>11.869180408653833</v>
      </c>
      <c r="V6" s="63">
        <v>2120.5114005599999</v>
      </c>
      <c r="W6" s="63">
        <v>1997.64507549</v>
      </c>
      <c r="X6" s="63">
        <v>2525.4584554099997</v>
      </c>
      <c r="Y6" s="173">
        <f t="shared" ref="Y6:Z22" si="5">IFERROR(W6/V6*100-100,0)</f>
        <v>-5.794183659543279</v>
      </c>
      <c r="Z6" s="173">
        <f t="shared" si="5"/>
        <v>26.421779644241013</v>
      </c>
      <c r="AA6" s="63">
        <v>50.360627659999999</v>
      </c>
      <c r="AB6" s="63">
        <v>30.127504329999997</v>
      </c>
      <c r="AC6" s="63">
        <v>41.8976592</v>
      </c>
      <c r="AD6" s="173">
        <f t="shared" ref="AD6:AE23" si="6">IFERROR(AB6/AA6*100-100,0)</f>
        <v>-40.176471720328834</v>
      </c>
      <c r="AE6" s="173">
        <f t="shared" si="6"/>
        <v>39.06780575342799</v>
      </c>
      <c r="AF6" s="63">
        <v>856.22068187000002</v>
      </c>
      <c r="AG6" s="63">
        <v>783.46970637000004</v>
      </c>
      <c r="AH6" s="63">
        <v>994.15524488000017</v>
      </c>
      <c r="AI6" s="173">
        <f t="shared" ref="AI6:AJ23" si="7">IFERROR(AG6/AF6*100-100,0)</f>
        <v>-8.4967552221596208</v>
      </c>
      <c r="AJ6" s="173">
        <f t="shared" si="7"/>
        <v>26.891344591503866</v>
      </c>
      <c r="AK6" s="63">
        <f t="shared" ref="AK6:AM22" si="8">B6+G6+L6+Q6+V6+AA6+AF6</f>
        <v>13675.453937960003</v>
      </c>
      <c r="AL6" s="63">
        <f t="shared" si="2"/>
        <v>14430.755944469998</v>
      </c>
      <c r="AM6" s="63">
        <f t="shared" si="2"/>
        <v>16608.777874560001</v>
      </c>
      <c r="AN6" s="173">
        <f t="shared" ref="AN6:AO23" si="9">IFERROR(AL6/AK6*100-100,0)</f>
        <v>5.5230488869802343</v>
      </c>
      <c r="AO6" s="173">
        <f t="shared" si="9"/>
        <v>15.09291639655676</v>
      </c>
    </row>
    <row r="7" spans="1:43" s="28" customFormat="1" ht="18.75" customHeight="1">
      <c r="A7" s="231" t="s">
        <v>380</v>
      </c>
      <c r="B7" s="63">
        <v>1531.5402922000001</v>
      </c>
      <c r="C7" s="63">
        <v>928.71140689999982</v>
      </c>
      <c r="D7" s="63">
        <v>548.39319129</v>
      </c>
      <c r="E7" s="173">
        <f t="shared" si="3"/>
        <v>-39.360955005242417</v>
      </c>
      <c r="F7" s="173">
        <f t="shared" si="3"/>
        <v>-40.951173075335234</v>
      </c>
      <c r="G7" s="63">
        <v>1792.8086164599997</v>
      </c>
      <c r="H7" s="63">
        <v>1325.5918901399998</v>
      </c>
      <c r="I7" s="63">
        <v>964.9005789900001</v>
      </c>
      <c r="J7" s="173">
        <f t="shared" si="0"/>
        <v>-26.06060245529973</v>
      </c>
      <c r="K7" s="173">
        <f t="shared" si="0"/>
        <v>-27.209830856154824</v>
      </c>
      <c r="L7" s="63">
        <v>12376.36991609</v>
      </c>
      <c r="M7" s="63">
        <v>7704.84107666</v>
      </c>
      <c r="N7" s="63">
        <v>8742.1875730100001</v>
      </c>
      <c r="O7" s="173">
        <f t="shared" si="1"/>
        <v>-37.745549552108493</v>
      </c>
      <c r="P7" s="173">
        <f t="shared" si="1"/>
        <v>13.463567723575736</v>
      </c>
      <c r="Q7" s="63">
        <v>348.42104527999999</v>
      </c>
      <c r="R7" s="63">
        <v>411.36999999999995</v>
      </c>
      <c r="S7" s="63">
        <v>242.77390868999998</v>
      </c>
      <c r="T7" s="173">
        <f t="shared" si="4"/>
        <v>18.066920920179371</v>
      </c>
      <c r="U7" s="173">
        <f t="shared" si="4"/>
        <v>-40.984051172910029</v>
      </c>
      <c r="V7" s="63">
        <v>1341.6322339600001</v>
      </c>
      <c r="W7" s="63">
        <v>1161.70355589</v>
      </c>
      <c r="X7" s="63">
        <v>887.82005863999996</v>
      </c>
      <c r="Y7" s="173">
        <f t="shared" si="5"/>
        <v>-13.411177334262277</v>
      </c>
      <c r="Z7" s="173">
        <f t="shared" si="5"/>
        <v>-23.576022976031382</v>
      </c>
      <c r="AA7" s="63">
        <v>94.809346050000002</v>
      </c>
      <c r="AB7" s="63">
        <v>63.882608819999994</v>
      </c>
      <c r="AC7" s="63">
        <v>54.11222849</v>
      </c>
      <c r="AD7" s="173">
        <f t="shared" si="6"/>
        <v>-32.619924636638714</v>
      </c>
      <c r="AE7" s="173">
        <f t="shared" si="6"/>
        <v>-15.29427258916381</v>
      </c>
      <c r="AF7" s="63">
        <v>207.04424365</v>
      </c>
      <c r="AG7" s="63">
        <v>223.09466553999999</v>
      </c>
      <c r="AH7" s="63">
        <v>133.08749770999998</v>
      </c>
      <c r="AI7" s="173">
        <f t="shared" si="7"/>
        <v>7.7521700710175594</v>
      </c>
      <c r="AJ7" s="173">
        <f t="shared" si="7"/>
        <v>-40.344831917938485</v>
      </c>
      <c r="AK7" s="63">
        <f t="shared" si="8"/>
        <v>17692.625693689999</v>
      </c>
      <c r="AL7" s="63">
        <f t="shared" si="2"/>
        <v>11819.195203950001</v>
      </c>
      <c r="AM7" s="63">
        <f t="shared" si="2"/>
        <v>11573.27503682</v>
      </c>
      <c r="AN7" s="173">
        <f t="shared" si="9"/>
        <v>-33.197053910628611</v>
      </c>
      <c r="AO7" s="173">
        <f t="shared" si="9"/>
        <v>-2.0806845380454888</v>
      </c>
    </row>
    <row r="8" spans="1:43" s="28" customFormat="1" ht="18.75" customHeight="1">
      <c r="A8" s="231" t="s">
        <v>381</v>
      </c>
      <c r="B8" s="63">
        <v>39878.357265890001</v>
      </c>
      <c r="C8" s="63">
        <v>45149.954980380004</v>
      </c>
      <c r="D8" s="63">
        <v>49336.655701869997</v>
      </c>
      <c r="E8" s="173">
        <f t="shared" si="3"/>
        <v>13.219194761061701</v>
      </c>
      <c r="F8" s="173">
        <f t="shared" si="3"/>
        <v>9.2728790611404435</v>
      </c>
      <c r="G8" s="63">
        <v>33049.592037760005</v>
      </c>
      <c r="H8" s="63">
        <v>32522.92811207</v>
      </c>
      <c r="I8" s="63">
        <v>37738.688955800004</v>
      </c>
      <c r="J8" s="173">
        <f t="shared" si="0"/>
        <v>-1.5935565107377982</v>
      </c>
      <c r="K8" s="173">
        <f t="shared" si="0"/>
        <v>16.037180987385696</v>
      </c>
      <c r="L8" s="63">
        <v>131018.76789467</v>
      </c>
      <c r="M8" s="63">
        <v>134907.07898950999</v>
      </c>
      <c r="N8" s="63">
        <v>180100.97037598997</v>
      </c>
      <c r="O8" s="173">
        <f t="shared" si="1"/>
        <v>2.9677512293245769</v>
      </c>
      <c r="P8" s="173">
        <f t="shared" si="1"/>
        <v>33.500014769420773</v>
      </c>
      <c r="Q8" s="63">
        <v>11090.77482033</v>
      </c>
      <c r="R8" s="63">
        <v>8440.2999999999993</v>
      </c>
      <c r="S8" s="63">
        <v>8508.1735810400005</v>
      </c>
      <c r="T8" s="173">
        <f t="shared" si="4"/>
        <v>-23.898013107898777</v>
      </c>
      <c r="U8" s="173">
        <f t="shared" si="4"/>
        <v>0.80416076490172372</v>
      </c>
      <c r="V8" s="63">
        <v>42954.108616100006</v>
      </c>
      <c r="W8" s="63">
        <v>49402.236535240008</v>
      </c>
      <c r="X8" s="63">
        <v>56315.449991499998</v>
      </c>
      <c r="Y8" s="173">
        <f t="shared" si="5"/>
        <v>15.011667397803066</v>
      </c>
      <c r="Z8" s="173">
        <f t="shared" si="5"/>
        <v>13.993725671364302</v>
      </c>
      <c r="AA8" s="63">
        <v>1161.4732723699999</v>
      </c>
      <c r="AB8" s="63">
        <v>840.24630327</v>
      </c>
      <c r="AC8" s="63">
        <v>893.98002385999996</v>
      </c>
      <c r="AD8" s="173">
        <f t="shared" si="6"/>
        <v>-27.656854164584644</v>
      </c>
      <c r="AE8" s="173">
        <f t="shared" si="6"/>
        <v>6.3949963696220351</v>
      </c>
      <c r="AF8" s="63">
        <v>11206.559026729999</v>
      </c>
      <c r="AG8" s="63">
        <v>10147.31218954</v>
      </c>
      <c r="AH8" s="63">
        <v>9765.4457964500016</v>
      </c>
      <c r="AI8" s="173">
        <f t="shared" si="7"/>
        <v>-9.4520256812414232</v>
      </c>
      <c r="AJ8" s="173">
        <f t="shared" si="7"/>
        <v>-3.763227009844357</v>
      </c>
      <c r="AK8" s="63">
        <f t="shared" si="8"/>
        <v>270359.63293385005</v>
      </c>
      <c r="AL8" s="63">
        <f t="shared" si="2"/>
        <v>281410.05711001001</v>
      </c>
      <c r="AM8" s="63">
        <f t="shared" si="2"/>
        <v>342659.36442651</v>
      </c>
      <c r="AN8" s="173">
        <f t="shared" si="9"/>
        <v>4.0873055109021124</v>
      </c>
      <c r="AO8" s="173">
        <f t="shared" si="9"/>
        <v>21.76514512150365</v>
      </c>
    </row>
    <row r="9" spans="1:43" s="28" customFormat="1" ht="18.75" customHeight="1">
      <c r="A9" s="231" t="s">
        <v>382</v>
      </c>
      <c r="B9" s="63">
        <v>63367.780271510004</v>
      </c>
      <c r="C9" s="63">
        <v>67235.076830549995</v>
      </c>
      <c r="D9" s="63">
        <v>78779.987992249982</v>
      </c>
      <c r="E9" s="173">
        <f t="shared" si="3"/>
        <v>6.1029383425928785</v>
      </c>
      <c r="F9" s="173">
        <f t="shared" si="3"/>
        <v>17.170964481525303</v>
      </c>
      <c r="G9" s="63">
        <v>60435.909830490004</v>
      </c>
      <c r="H9" s="63">
        <v>66581.006818119989</v>
      </c>
      <c r="I9" s="63">
        <v>73770.391978380008</v>
      </c>
      <c r="J9" s="173">
        <f t="shared" si="0"/>
        <v>10.167956443223389</v>
      </c>
      <c r="K9" s="173">
        <f t="shared" si="0"/>
        <v>10.797952004389685</v>
      </c>
      <c r="L9" s="63">
        <v>332007.55384699005</v>
      </c>
      <c r="M9" s="63">
        <v>350775.64379354002</v>
      </c>
      <c r="N9" s="63">
        <v>398377.40766559995</v>
      </c>
      <c r="O9" s="173">
        <f t="shared" si="1"/>
        <v>5.6529105223911387</v>
      </c>
      <c r="P9" s="173">
        <f t="shared" si="1"/>
        <v>13.570430192147967</v>
      </c>
      <c r="Q9" s="63">
        <v>11906.15369762</v>
      </c>
      <c r="R9" s="63">
        <v>8502.760000000002</v>
      </c>
      <c r="S9" s="63">
        <v>8650.757968689999</v>
      </c>
      <c r="T9" s="173">
        <f t="shared" si="4"/>
        <v>-28.585165151196776</v>
      </c>
      <c r="U9" s="173">
        <f t="shared" si="4"/>
        <v>1.7405873938579646</v>
      </c>
      <c r="V9" s="63">
        <v>54084.13548723</v>
      </c>
      <c r="W9" s="63">
        <v>53476.254717969998</v>
      </c>
      <c r="X9" s="63">
        <v>57261.713213019997</v>
      </c>
      <c r="Y9" s="173">
        <f t="shared" si="5"/>
        <v>-1.1239539354447601</v>
      </c>
      <c r="Z9" s="173">
        <f t="shared" si="5"/>
        <v>7.0787651734666781</v>
      </c>
      <c r="AA9" s="63">
        <v>1233.7663035099999</v>
      </c>
      <c r="AB9" s="63">
        <v>1021.09121592</v>
      </c>
      <c r="AC9" s="63">
        <v>1128.01332424</v>
      </c>
      <c r="AD9" s="173">
        <f t="shared" si="6"/>
        <v>-17.237874546010104</v>
      </c>
      <c r="AE9" s="173">
        <f t="shared" si="6"/>
        <v>10.471357176808496</v>
      </c>
      <c r="AF9" s="63">
        <v>8646.5095046200004</v>
      </c>
      <c r="AG9" s="63">
        <v>7198.6064484300005</v>
      </c>
      <c r="AH9" s="63">
        <v>7145.4055869499998</v>
      </c>
      <c r="AI9" s="173">
        <f t="shared" si="7"/>
        <v>-16.745520899692039</v>
      </c>
      <c r="AJ9" s="173">
        <f t="shared" si="7"/>
        <v>-0.73904389496946976</v>
      </c>
      <c r="AK9" s="63">
        <f t="shared" si="8"/>
        <v>531681.80894197011</v>
      </c>
      <c r="AL9" s="63">
        <f t="shared" si="2"/>
        <v>554790.43982453004</v>
      </c>
      <c r="AM9" s="63">
        <f t="shared" si="2"/>
        <v>625113.67772913002</v>
      </c>
      <c r="AN9" s="173">
        <f t="shared" si="9"/>
        <v>4.346327162959625</v>
      </c>
      <c r="AO9" s="173">
        <f t="shared" si="9"/>
        <v>12.67563981939594</v>
      </c>
    </row>
    <row r="10" spans="1:43" s="28" customFormat="1" ht="18.75" customHeight="1">
      <c r="A10" s="231" t="s">
        <v>383</v>
      </c>
      <c r="B10" s="63">
        <v>12084.880326710001</v>
      </c>
      <c r="C10" s="63">
        <v>8466.3466752799995</v>
      </c>
      <c r="D10" s="63">
        <v>9804.3302167000002</v>
      </c>
      <c r="E10" s="173">
        <f t="shared" si="3"/>
        <v>-29.942651922107316</v>
      </c>
      <c r="F10" s="173">
        <f t="shared" si="3"/>
        <v>15.803552497166677</v>
      </c>
      <c r="G10" s="63">
        <v>8101.073990339999</v>
      </c>
      <c r="H10" s="63">
        <v>6728.05280339</v>
      </c>
      <c r="I10" s="63">
        <v>6806.0549093299996</v>
      </c>
      <c r="J10" s="173">
        <f t="shared" si="0"/>
        <v>-16.948631608441517</v>
      </c>
      <c r="K10" s="173">
        <f t="shared" si="0"/>
        <v>1.1593563281890056</v>
      </c>
      <c r="L10" s="63">
        <v>121736.43581025</v>
      </c>
      <c r="M10" s="63">
        <v>123882.65317804999</v>
      </c>
      <c r="N10" s="63">
        <v>146853.16161070004</v>
      </c>
      <c r="O10" s="173">
        <f t="shared" si="1"/>
        <v>1.7630032894549998</v>
      </c>
      <c r="P10" s="173">
        <f t="shared" si="1"/>
        <v>18.542150852739454</v>
      </c>
      <c r="Q10" s="63">
        <v>12447.073768570001</v>
      </c>
      <c r="R10" s="63">
        <v>8972.8199999999979</v>
      </c>
      <c r="S10" s="63">
        <v>8167.5604271800003</v>
      </c>
      <c r="T10" s="173">
        <f t="shared" si="4"/>
        <v>-27.912213209042037</v>
      </c>
      <c r="U10" s="173">
        <f t="shared" si="4"/>
        <v>-8.9744313696251368</v>
      </c>
      <c r="V10" s="63">
        <v>13373.8933937</v>
      </c>
      <c r="W10" s="63">
        <v>12548.0894985</v>
      </c>
      <c r="X10" s="63">
        <v>12067.338206640001</v>
      </c>
      <c r="Y10" s="173">
        <f t="shared" si="5"/>
        <v>-6.1747456098985367</v>
      </c>
      <c r="Z10" s="173">
        <f t="shared" si="5"/>
        <v>-3.8312708234784765</v>
      </c>
      <c r="AA10" s="63">
        <v>1645.6614727599999</v>
      </c>
      <c r="AB10" s="63">
        <v>876.54683438999996</v>
      </c>
      <c r="AC10" s="63">
        <v>1088.6054053899998</v>
      </c>
      <c r="AD10" s="173">
        <f t="shared" si="6"/>
        <v>-46.735896239953249</v>
      </c>
      <c r="AE10" s="173">
        <f t="shared" si="6"/>
        <v>24.192497500441505</v>
      </c>
      <c r="AF10" s="63">
        <v>5666.6982269800001</v>
      </c>
      <c r="AG10" s="63">
        <v>5586.6829925399998</v>
      </c>
      <c r="AH10" s="63">
        <v>5530.0586480800002</v>
      </c>
      <c r="AI10" s="173">
        <f t="shared" si="7"/>
        <v>-1.412025684710656</v>
      </c>
      <c r="AJ10" s="173">
        <f t="shared" si="7"/>
        <v>-1.0135592897540562</v>
      </c>
      <c r="AK10" s="63">
        <f t="shared" si="8"/>
        <v>175055.71698930999</v>
      </c>
      <c r="AL10" s="63">
        <f t="shared" si="2"/>
        <v>167061.19198214999</v>
      </c>
      <c r="AM10" s="63">
        <f t="shared" si="2"/>
        <v>190317.10942402005</v>
      </c>
      <c r="AN10" s="173">
        <f t="shared" si="9"/>
        <v>-4.5668459988931431</v>
      </c>
      <c r="AO10" s="173">
        <f t="shared" si="9"/>
        <v>13.920598294518854</v>
      </c>
    </row>
    <row r="11" spans="1:43" s="28" customFormat="1" ht="18.75" customHeight="1">
      <c r="A11" s="231" t="s">
        <v>384</v>
      </c>
      <c r="B11" s="63">
        <v>2985.1805074600002</v>
      </c>
      <c r="C11" s="63">
        <v>605.67104421999989</v>
      </c>
      <c r="D11" s="63">
        <v>924.6042372600001</v>
      </c>
      <c r="E11" s="173">
        <f t="shared" si="3"/>
        <v>-79.710739678675338</v>
      </c>
      <c r="F11" s="173">
        <f t="shared" si="3"/>
        <v>52.657824091744601</v>
      </c>
      <c r="G11" s="232">
        <v>4544.2387129799999</v>
      </c>
      <c r="H11" s="232">
        <v>548.22944275000009</v>
      </c>
      <c r="I11" s="63">
        <v>680.09050288000014</v>
      </c>
      <c r="J11" s="173">
        <f t="shared" si="0"/>
        <v>-87.935725269360148</v>
      </c>
      <c r="K11" s="173">
        <f t="shared" si="0"/>
        <v>24.052166820622659</v>
      </c>
      <c r="L11" s="63">
        <v>254274.36611594001</v>
      </c>
      <c r="M11" s="63">
        <v>309381.71028341004</v>
      </c>
      <c r="N11" s="63">
        <v>401728.65588618006</v>
      </c>
      <c r="O11" s="173">
        <f t="shared" si="1"/>
        <v>21.672394669285325</v>
      </c>
      <c r="P11" s="173">
        <f t="shared" si="1"/>
        <v>29.848870354416022</v>
      </c>
      <c r="Q11" s="232">
        <v>1205.2465913100002</v>
      </c>
      <c r="R11" s="63">
        <v>586.91</v>
      </c>
      <c r="S11" s="63">
        <v>484.67490899000001</v>
      </c>
      <c r="T11" s="173">
        <f t="shared" si="4"/>
        <v>-51.303741140468283</v>
      </c>
      <c r="U11" s="173">
        <f t="shared" si="4"/>
        <v>-17.419210953979317</v>
      </c>
      <c r="V11" s="63">
        <v>3213.39107913</v>
      </c>
      <c r="W11" s="63">
        <v>1319.21950044</v>
      </c>
      <c r="X11" s="63">
        <v>1306.50627781</v>
      </c>
      <c r="Y11" s="173">
        <f t="shared" si="5"/>
        <v>-58.946188996168864</v>
      </c>
      <c r="Z11" s="173">
        <f t="shared" si="5"/>
        <v>-0.96369274603353006</v>
      </c>
      <c r="AA11" s="63">
        <v>730.47939721</v>
      </c>
      <c r="AB11" s="63">
        <v>152.22600615000002</v>
      </c>
      <c r="AC11" s="63">
        <v>180.29163668000001</v>
      </c>
      <c r="AD11" s="173">
        <f t="shared" si="6"/>
        <v>-79.160807720051594</v>
      </c>
      <c r="AE11" s="173">
        <f t="shared" si="6"/>
        <v>18.436817229734558</v>
      </c>
      <c r="AF11" s="63">
        <v>1297.9511579099999</v>
      </c>
      <c r="AG11" s="63">
        <v>311.14938721000004</v>
      </c>
      <c r="AH11" s="63">
        <v>296.17725588999997</v>
      </c>
      <c r="AI11" s="173">
        <f t="shared" si="7"/>
        <v>-76.027650554199425</v>
      </c>
      <c r="AJ11" s="173">
        <f t="shared" si="7"/>
        <v>-4.8118787744534757</v>
      </c>
      <c r="AK11" s="63">
        <f t="shared" si="8"/>
        <v>268250.85356194002</v>
      </c>
      <c r="AL11" s="63">
        <f t="shared" si="2"/>
        <v>312905.11566418002</v>
      </c>
      <c r="AM11" s="63">
        <f t="shared" si="2"/>
        <v>405601.00070569006</v>
      </c>
      <c r="AN11" s="173">
        <f t="shared" si="9"/>
        <v>16.646456668936253</v>
      </c>
      <c r="AO11" s="173">
        <f t="shared" si="9"/>
        <v>29.624279182764866</v>
      </c>
    </row>
    <row r="12" spans="1:43" s="28" customFormat="1" ht="18.75" customHeight="1">
      <c r="A12" s="231" t="s">
        <v>385</v>
      </c>
      <c r="B12" s="63">
        <v>8000.5838683599995</v>
      </c>
      <c r="C12" s="63">
        <v>7446.4138500099998</v>
      </c>
      <c r="D12" s="63">
        <v>8078.1379670800006</v>
      </c>
      <c r="E12" s="173">
        <f t="shared" si="3"/>
        <v>-6.926619700114415</v>
      </c>
      <c r="F12" s="173">
        <f t="shared" si="3"/>
        <v>8.4836020370953662</v>
      </c>
      <c r="G12" s="232">
        <v>6106.1642572199989</v>
      </c>
      <c r="H12" s="232">
        <v>5052.8528377399998</v>
      </c>
      <c r="I12" s="63">
        <v>5172.8788556700001</v>
      </c>
      <c r="J12" s="173">
        <f t="shared" si="0"/>
        <v>-17.249968640043562</v>
      </c>
      <c r="K12" s="173">
        <f t="shared" si="0"/>
        <v>2.3754109170470912</v>
      </c>
      <c r="L12" s="63">
        <v>51466.166468460004</v>
      </c>
      <c r="M12" s="63">
        <v>46914.288376349999</v>
      </c>
      <c r="N12" s="63">
        <v>43259.150272760009</v>
      </c>
      <c r="O12" s="173">
        <f t="shared" si="1"/>
        <v>-8.8444086755510227</v>
      </c>
      <c r="P12" s="173">
        <f t="shared" si="1"/>
        <v>-7.7910978298726263</v>
      </c>
      <c r="Q12" s="232">
        <v>2939.6683874600003</v>
      </c>
      <c r="R12" s="63">
        <v>2374.69</v>
      </c>
      <c r="S12" s="63">
        <v>2573.4296250299999</v>
      </c>
      <c r="T12" s="173">
        <f t="shared" si="4"/>
        <v>-19.219119743916622</v>
      </c>
      <c r="U12" s="173">
        <f t="shared" si="4"/>
        <v>8.3690765965241667</v>
      </c>
      <c r="V12" s="63">
        <v>9288.18672281</v>
      </c>
      <c r="W12" s="63">
        <v>7714.9036776300009</v>
      </c>
      <c r="X12" s="63">
        <v>9512.9449325799997</v>
      </c>
      <c r="Y12" s="173">
        <f t="shared" si="5"/>
        <v>-16.938538082102923</v>
      </c>
      <c r="Z12" s="173">
        <f t="shared" si="5"/>
        <v>23.306075228956757</v>
      </c>
      <c r="AA12" s="63">
        <v>414.07789864999995</v>
      </c>
      <c r="AB12" s="63">
        <v>348.11481435999997</v>
      </c>
      <c r="AC12" s="63">
        <v>450.64398410000001</v>
      </c>
      <c r="AD12" s="173">
        <f t="shared" si="6"/>
        <v>-15.930114721180857</v>
      </c>
      <c r="AE12" s="173">
        <f t="shared" si="6"/>
        <v>29.45268788072039</v>
      </c>
      <c r="AF12" s="63">
        <v>2117.2453830099998</v>
      </c>
      <c r="AG12" s="63">
        <v>1762.5525966700002</v>
      </c>
      <c r="AH12" s="63">
        <v>2394.3475248300001</v>
      </c>
      <c r="AI12" s="173">
        <f t="shared" si="7"/>
        <v>-16.75255920670601</v>
      </c>
      <c r="AJ12" s="173">
        <f t="shared" si="7"/>
        <v>35.845451043767611</v>
      </c>
      <c r="AK12" s="63">
        <f t="shared" si="8"/>
        <v>80332.092985969997</v>
      </c>
      <c r="AL12" s="63">
        <f t="shared" si="2"/>
        <v>71613.816152760002</v>
      </c>
      <c r="AM12" s="63">
        <f t="shared" si="2"/>
        <v>71441.533162050007</v>
      </c>
      <c r="AN12" s="173">
        <f t="shared" si="9"/>
        <v>-10.852794330570532</v>
      </c>
      <c r="AO12" s="173">
        <f t="shared" si="9"/>
        <v>-0.24057228055337987</v>
      </c>
    </row>
    <row r="13" spans="1:43" ht="18.75" customHeight="1">
      <c r="A13" s="231" t="s">
        <v>386</v>
      </c>
      <c r="B13" s="63">
        <v>8790.0642206499997</v>
      </c>
      <c r="C13" s="63">
        <v>9537.8004334999987</v>
      </c>
      <c r="D13" s="63">
        <v>6414.5581797900004</v>
      </c>
      <c r="E13" s="173">
        <f t="shared" si="3"/>
        <v>8.5066069380174127</v>
      </c>
      <c r="F13" s="173">
        <f t="shared" si="3"/>
        <v>-32.7459383899469</v>
      </c>
      <c r="G13" s="232">
        <v>6306.5880549499998</v>
      </c>
      <c r="H13" s="232">
        <v>7968.0071540800009</v>
      </c>
      <c r="I13" s="63">
        <v>4268.3076720400004</v>
      </c>
      <c r="J13" s="173">
        <f t="shared" si="0"/>
        <v>26.344183013919292</v>
      </c>
      <c r="K13" s="173">
        <f t="shared" si="0"/>
        <v>-46.431929722171219</v>
      </c>
      <c r="L13" s="63">
        <v>66835.948531660004</v>
      </c>
      <c r="M13" s="63">
        <v>62658.13517174001</v>
      </c>
      <c r="N13" s="63">
        <v>52179.026855740005</v>
      </c>
      <c r="O13" s="173">
        <f t="shared" si="1"/>
        <v>-6.2508477125015673</v>
      </c>
      <c r="P13" s="173">
        <f t="shared" si="1"/>
        <v>-16.724258210490561</v>
      </c>
      <c r="Q13" s="232">
        <v>6739.4454387499991</v>
      </c>
      <c r="R13" s="63">
        <v>5718.34</v>
      </c>
      <c r="S13" s="63">
        <v>4324.9651556600002</v>
      </c>
      <c r="T13" s="173">
        <f t="shared" si="4"/>
        <v>-15.151178951296458</v>
      </c>
      <c r="U13" s="173">
        <f t="shared" si="4"/>
        <v>-24.366771551534185</v>
      </c>
      <c r="V13" s="63">
        <v>11840.985938579999</v>
      </c>
      <c r="W13" s="63">
        <v>11512.824198820001</v>
      </c>
      <c r="X13" s="63">
        <v>6444.4241786999992</v>
      </c>
      <c r="Y13" s="173">
        <f t="shared" si="5"/>
        <v>-2.7714055355035185</v>
      </c>
      <c r="Z13" s="173">
        <f t="shared" si="5"/>
        <v>-44.023950445100027</v>
      </c>
      <c r="AA13" s="63">
        <v>1264.3975574400001</v>
      </c>
      <c r="AB13" s="63">
        <v>1098.40295573</v>
      </c>
      <c r="AC13" s="63">
        <v>717.98831720999999</v>
      </c>
      <c r="AD13" s="173">
        <f t="shared" si="6"/>
        <v>-13.128355139034426</v>
      </c>
      <c r="AE13" s="173">
        <f t="shared" si="6"/>
        <v>-34.633431796182307</v>
      </c>
      <c r="AF13" s="63">
        <v>2999.0994660599999</v>
      </c>
      <c r="AG13" s="63">
        <v>5062.8794009399999</v>
      </c>
      <c r="AH13" s="63">
        <v>1772.19475386</v>
      </c>
      <c r="AI13" s="173">
        <f t="shared" si="7"/>
        <v>68.813320739616699</v>
      </c>
      <c r="AJ13" s="173">
        <f t="shared" si="7"/>
        <v>-64.996307169968034</v>
      </c>
      <c r="AK13" s="63">
        <f t="shared" si="8"/>
        <v>104776.52920809</v>
      </c>
      <c r="AL13" s="63">
        <f t="shared" si="2"/>
        <v>103556.38931481</v>
      </c>
      <c r="AM13" s="63">
        <f t="shared" si="2"/>
        <v>76121.465113000013</v>
      </c>
      <c r="AN13" s="173">
        <f t="shared" si="9"/>
        <v>-1.1645164260564087</v>
      </c>
      <c r="AO13" s="173">
        <f t="shared" si="9"/>
        <v>-26.492739253787803</v>
      </c>
    </row>
    <row r="14" spans="1:43" ht="18.75" customHeight="1">
      <c r="A14" s="231" t="s">
        <v>387</v>
      </c>
      <c r="B14" s="63">
        <v>132448.48326857999</v>
      </c>
      <c r="C14" s="63">
        <v>124170.83088938998</v>
      </c>
      <c r="D14" s="63">
        <v>134349.75873446002</v>
      </c>
      <c r="E14" s="173">
        <f t="shared" si="3"/>
        <v>-6.2497147380725551</v>
      </c>
      <c r="F14" s="173">
        <f t="shared" si="3"/>
        <v>8.1975193144493801</v>
      </c>
      <c r="G14" s="232">
        <v>138622.66566803001</v>
      </c>
      <c r="H14" s="232">
        <v>133922.91330368002</v>
      </c>
      <c r="I14" s="63">
        <v>150111.06704985999</v>
      </c>
      <c r="J14" s="173">
        <f t="shared" si="0"/>
        <v>-3.390320292645967</v>
      </c>
      <c r="K14" s="173">
        <f t="shared" si="0"/>
        <v>12.087665468770197</v>
      </c>
      <c r="L14" s="63">
        <v>445982.72051516006</v>
      </c>
      <c r="M14" s="63">
        <v>427383.64068668993</v>
      </c>
      <c r="N14" s="63">
        <v>503214.56894350989</v>
      </c>
      <c r="O14" s="173">
        <f t="shared" si="1"/>
        <v>-4.1703588441691437</v>
      </c>
      <c r="P14" s="173">
        <f t="shared" si="1"/>
        <v>17.743058235682625</v>
      </c>
      <c r="Q14" s="232">
        <v>67002.11487996002</v>
      </c>
      <c r="R14" s="63">
        <v>55463.239999999991</v>
      </c>
      <c r="S14" s="63">
        <v>60995.427558160001</v>
      </c>
      <c r="T14" s="173">
        <f t="shared" si="4"/>
        <v>-17.221657705331992</v>
      </c>
      <c r="U14" s="173">
        <f t="shared" si="4"/>
        <v>9.9745120518743846</v>
      </c>
      <c r="V14" s="63">
        <v>136679.72785061001</v>
      </c>
      <c r="W14" s="63">
        <v>125025.58442007001</v>
      </c>
      <c r="X14" s="63">
        <v>134851.51817319001</v>
      </c>
      <c r="Y14" s="173">
        <f t="shared" si="5"/>
        <v>-8.526607137583639</v>
      </c>
      <c r="Z14" s="173">
        <f t="shared" si="5"/>
        <v>7.8591384305040606</v>
      </c>
      <c r="AA14" s="63">
        <v>19258.973999940001</v>
      </c>
      <c r="AB14" s="63">
        <v>15200.772169170001</v>
      </c>
      <c r="AC14" s="63">
        <v>18563.426480830003</v>
      </c>
      <c r="AD14" s="173">
        <f t="shared" si="6"/>
        <v>-21.071744687866783</v>
      </c>
      <c r="AE14" s="173">
        <f t="shared" si="6"/>
        <v>22.12160194388079</v>
      </c>
      <c r="AF14" s="63">
        <v>50475.679621050003</v>
      </c>
      <c r="AG14" s="63">
        <v>43539.00465083</v>
      </c>
      <c r="AH14" s="63">
        <v>48047.528482319998</v>
      </c>
      <c r="AI14" s="173">
        <f t="shared" si="7"/>
        <v>-13.742608365647811</v>
      </c>
      <c r="AJ14" s="173">
        <f t="shared" si="7"/>
        <v>10.355137577551517</v>
      </c>
      <c r="AK14" s="63">
        <f t="shared" si="8"/>
        <v>990470.36580333009</v>
      </c>
      <c r="AL14" s="63">
        <f t="shared" si="2"/>
        <v>924705.98611983005</v>
      </c>
      <c r="AM14" s="63">
        <f t="shared" si="2"/>
        <v>1050133.2954223298</v>
      </c>
      <c r="AN14" s="173">
        <f t="shared" si="9"/>
        <v>-6.6397119948319983</v>
      </c>
      <c r="AO14" s="173">
        <f t="shared" si="9"/>
        <v>13.564020476260438</v>
      </c>
      <c r="AQ14" s="28"/>
    </row>
    <row r="15" spans="1:43" ht="18.75" customHeight="1">
      <c r="A15" s="231" t="s">
        <v>388</v>
      </c>
      <c r="B15" s="63">
        <v>21172.698934569999</v>
      </c>
      <c r="C15" s="63">
        <v>19705.55609333</v>
      </c>
      <c r="D15" s="63">
        <v>21787.44424488</v>
      </c>
      <c r="E15" s="173">
        <f t="shared" si="3"/>
        <v>-6.9294086964250994</v>
      </c>
      <c r="F15" s="173">
        <f t="shared" si="3"/>
        <v>10.564980463833166</v>
      </c>
      <c r="G15" s="232">
        <v>6225.9906690599992</v>
      </c>
      <c r="H15" s="232">
        <v>3215.0303080500003</v>
      </c>
      <c r="I15" s="63">
        <v>6366.5041352900007</v>
      </c>
      <c r="J15" s="173">
        <f t="shared" si="0"/>
        <v>-48.361144772878276</v>
      </c>
      <c r="K15" s="173">
        <f t="shared" si="0"/>
        <v>98.023145204856604</v>
      </c>
      <c r="L15" s="63">
        <v>142936.00939356003</v>
      </c>
      <c r="M15" s="63">
        <v>140399.53221656001</v>
      </c>
      <c r="N15" s="63">
        <v>173448.49136859004</v>
      </c>
      <c r="O15" s="173">
        <f t="shared" si="1"/>
        <v>-1.7745543532113714</v>
      </c>
      <c r="P15" s="173">
        <f t="shared" si="1"/>
        <v>23.539223122947078</v>
      </c>
      <c r="Q15" s="232">
        <v>14999.775458640002</v>
      </c>
      <c r="R15" s="63">
        <v>15996.679999999998</v>
      </c>
      <c r="S15" s="63">
        <v>18296.23675675</v>
      </c>
      <c r="T15" s="173">
        <f t="shared" si="4"/>
        <v>6.6461297644677018</v>
      </c>
      <c r="U15" s="173">
        <f t="shared" si="4"/>
        <v>14.37521258629917</v>
      </c>
      <c r="V15" s="63">
        <v>15097.173884489997</v>
      </c>
      <c r="W15" s="63">
        <v>13303.9096479</v>
      </c>
      <c r="X15" s="63">
        <v>15128.22604829</v>
      </c>
      <c r="Y15" s="173">
        <f t="shared" si="5"/>
        <v>-11.878145209894527</v>
      </c>
      <c r="Z15" s="173">
        <f t="shared" si="5"/>
        <v>13.712633719501895</v>
      </c>
      <c r="AA15" s="63">
        <v>295.43397346999996</v>
      </c>
      <c r="AB15" s="63">
        <v>50.327171810000003</v>
      </c>
      <c r="AC15" s="63">
        <v>58.991481949999994</v>
      </c>
      <c r="AD15" s="173">
        <f t="shared" si="6"/>
        <v>-82.965001885570047</v>
      </c>
      <c r="AE15" s="173">
        <f t="shared" si="6"/>
        <v>17.215968687273602</v>
      </c>
      <c r="AF15" s="63">
        <v>2344.0552037500001</v>
      </c>
      <c r="AG15" s="63">
        <v>1927.8159853299999</v>
      </c>
      <c r="AH15" s="63">
        <v>1312.91357681</v>
      </c>
      <c r="AI15" s="173">
        <f t="shared" si="7"/>
        <v>-17.75722763500211</v>
      </c>
      <c r="AJ15" s="173">
        <f t="shared" si="7"/>
        <v>-31.896322740302523</v>
      </c>
      <c r="AK15" s="63">
        <f t="shared" si="8"/>
        <v>203071.13751754005</v>
      </c>
      <c r="AL15" s="63">
        <f t="shared" si="2"/>
        <v>194598.85142297999</v>
      </c>
      <c r="AM15" s="63">
        <f t="shared" si="2"/>
        <v>236398.80761256008</v>
      </c>
      <c r="AN15" s="173">
        <f t="shared" si="9"/>
        <v>-4.1720779221164719</v>
      </c>
      <c r="AO15" s="173">
        <f t="shared" si="9"/>
        <v>21.480063157579337</v>
      </c>
      <c r="AQ15" s="28"/>
    </row>
    <row r="16" spans="1:43" ht="18.75" customHeight="1">
      <c r="A16" s="231" t="s">
        <v>100</v>
      </c>
      <c r="B16" s="63">
        <v>12677.307692530001</v>
      </c>
      <c r="C16" s="63">
        <v>11229.727229099999</v>
      </c>
      <c r="D16" s="63">
        <v>11595.935241240002</v>
      </c>
      <c r="E16" s="173">
        <f t="shared" si="3"/>
        <v>-11.418674205430676</v>
      </c>
      <c r="F16" s="173">
        <f t="shared" si="3"/>
        <v>3.2610588366833753</v>
      </c>
      <c r="G16" s="232">
        <v>7081.2800823200005</v>
      </c>
      <c r="H16" s="232">
        <v>5817.7604176900004</v>
      </c>
      <c r="I16" s="63">
        <v>13067.067632100001</v>
      </c>
      <c r="J16" s="173">
        <f t="shared" si="0"/>
        <v>-17.843096868667288</v>
      </c>
      <c r="K16" s="173">
        <f t="shared" si="0"/>
        <v>124.60649277283937</v>
      </c>
      <c r="L16" s="63">
        <v>134228.83803864999</v>
      </c>
      <c r="M16" s="63">
        <v>137893.27052127002</v>
      </c>
      <c r="N16" s="63">
        <v>184501.60968523999</v>
      </c>
      <c r="O16" s="173">
        <f t="shared" si="1"/>
        <v>2.7299889771562391</v>
      </c>
      <c r="P16" s="173">
        <f t="shared" si="1"/>
        <v>33.800300034787142</v>
      </c>
      <c r="Q16" s="232">
        <v>21221.510772669993</v>
      </c>
      <c r="R16" s="63">
        <v>20782.506326529998</v>
      </c>
      <c r="S16" s="63">
        <v>20732.461737509999</v>
      </c>
      <c r="T16" s="173">
        <f t="shared" si="4"/>
        <v>-2.0686766877378204</v>
      </c>
      <c r="U16" s="173">
        <f t="shared" si="4"/>
        <v>-0.24080150985501803</v>
      </c>
      <c r="V16" s="63">
        <v>22881.957461710001</v>
      </c>
      <c r="W16" s="63">
        <v>23187.679607539998</v>
      </c>
      <c r="X16" s="63">
        <v>21147.766244210001</v>
      </c>
      <c r="Y16" s="173">
        <f t="shared" si="5"/>
        <v>1.3360838833023081</v>
      </c>
      <c r="Z16" s="173">
        <f t="shared" si="5"/>
        <v>-8.7974018869342814</v>
      </c>
      <c r="AA16" s="63">
        <v>1553.4835439200001</v>
      </c>
      <c r="AB16" s="63">
        <v>1064.3384639899998</v>
      </c>
      <c r="AC16" s="63">
        <v>958.92658379000011</v>
      </c>
      <c r="AD16" s="173">
        <f t="shared" si="6"/>
        <v>-31.486981747853633</v>
      </c>
      <c r="AE16" s="173">
        <f t="shared" si="6"/>
        <v>-9.9039810893266917</v>
      </c>
      <c r="AF16" s="63">
        <v>4240.2103767500003</v>
      </c>
      <c r="AG16" s="63">
        <v>3145.4445022499999</v>
      </c>
      <c r="AH16" s="63">
        <v>3602.8726434599998</v>
      </c>
      <c r="AI16" s="173">
        <f t="shared" si="7"/>
        <v>-25.818668821312286</v>
      </c>
      <c r="AJ16" s="173">
        <f t="shared" si="7"/>
        <v>14.542559593176492</v>
      </c>
      <c r="AK16" s="63">
        <f t="shared" si="8"/>
        <v>203884.58796855001</v>
      </c>
      <c r="AL16" s="63">
        <f t="shared" si="2"/>
        <v>203120.72706836998</v>
      </c>
      <c r="AM16" s="63">
        <f t="shared" si="2"/>
        <v>255606.63976754999</v>
      </c>
      <c r="AN16" s="173">
        <f t="shared" si="9"/>
        <v>-0.3746535762172698</v>
      </c>
      <c r="AO16" s="173">
        <f t="shared" si="9"/>
        <v>25.839762124085624</v>
      </c>
      <c r="AQ16" s="28"/>
    </row>
    <row r="17" spans="1:43" ht="18.75" customHeight="1">
      <c r="A17" s="100" t="s">
        <v>389</v>
      </c>
      <c r="B17" s="63">
        <v>3167.4457004199999</v>
      </c>
      <c r="C17" s="63">
        <v>4149.9202400199993</v>
      </c>
      <c r="D17" s="63">
        <v>3795.3372341000004</v>
      </c>
      <c r="E17" s="173">
        <f t="shared" si="3"/>
        <v>31.017881047486441</v>
      </c>
      <c r="F17" s="173">
        <f t="shared" si="3"/>
        <v>-8.5443330332124674</v>
      </c>
      <c r="G17" s="232">
        <v>2958.6013802200005</v>
      </c>
      <c r="H17" s="232">
        <v>2389.3350965</v>
      </c>
      <c r="I17" s="63">
        <v>7390.7217430300007</v>
      </c>
      <c r="J17" s="173">
        <f t="shared" si="0"/>
        <v>-19.241060574293044</v>
      </c>
      <c r="K17" s="173">
        <f t="shared" si="0"/>
        <v>209.32127326368936</v>
      </c>
      <c r="L17" s="63">
        <v>53064.886987479993</v>
      </c>
      <c r="M17" s="63">
        <v>58304.531450839982</v>
      </c>
      <c r="N17" s="63">
        <v>174695.73695326998</v>
      </c>
      <c r="O17" s="173">
        <f t="shared" si="1"/>
        <v>9.8740330203590503</v>
      </c>
      <c r="P17" s="173">
        <f t="shared" si="1"/>
        <v>199.62634568218141</v>
      </c>
      <c r="Q17" s="232">
        <v>3089.5146994300007</v>
      </c>
      <c r="R17" s="63">
        <v>3488.6728137600003</v>
      </c>
      <c r="S17" s="63">
        <v>22588.26739936</v>
      </c>
      <c r="T17" s="173">
        <f t="shared" si="4"/>
        <v>12.91976744450001</v>
      </c>
      <c r="U17" s="173">
        <f t="shared" si="4"/>
        <v>547.47451553116434</v>
      </c>
      <c r="V17" s="63">
        <v>4045.2406278200006</v>
      </c>
      <c r="W17" s="63">
        <v>4525.6333274799999</v>
      </c>
      <c r="X17" s="63">
        <v>26094.21523573</v>
      </c>
      <c r="Y17" s="173">
        <f t="shared" si="5"/>
        <v>11.875503680948768</v>
      </c>
      <c r="Z17" s="173">
        <f t="shared" si="5"/>
        <v>476.58703981349709</v>
      </c>
      <c r="AA17" s="63">
        <v>325.26896359999995</v>
      </c>
      <c r="AB17" s="63">
        <v>319.42622531000001</v>
      </c>
      <c r="AC17" s="63">
        <v>1584.3353688299999</v>
      </c>
      <c r="AD17" s="173">
        <f t="shared" si="6"/>
        <v>-1.7962790625130367</v>
      </c>
      <c r="AE17" s="173">
        <f t="shared" si="6"/>
        <v>395.99414302705361</v>
      </c>
      <c r="AF17" s="63">
        <v>1359.4339028600002</v>
      </c>
      <c r="AG17" s="63">
        <v>1480.5349763900001</v>
      </c>
      <c r="AH17" s="63">
        <v>3449.1664447000003</v>
      </c>
      <c r="AI17" s="173">
        <f t="shared" si="7"/>
        <v>8.9081987197189534</v>
      </c>
      <c r="AJ17" s="173">
        <f t="shared" si="7"/>
        <v>132.96757589004278</v>
      </c>
      <c r="AK17" s="63">
        <f t="shared" si="8"/>
        <v>68010.392261829998</v>
      </c>
      <c r="AL17" s="63">
        <f t="shared" si="2"/>
        <v>74658.054130299977</v>
      </c>
      <c r="AM17" s="63">
        <f t="shared" si="2"/>
        <v>239597.78037901997</v>
      </c>
      <c r="AN17" s="173">
        <f t="shared" si="9"/>
        <v>9.7744795278895964</v>
      </c>
      <c r="AO17" s="173">
        <f t="shared" si="9"/>
        <v>220.92690222122894</v>
      </c>
      <c r="AQ17" s="28"/>
    </row>
    <row r="18" spans="1:43" ht="18.75" customHeight="1">
      <c r="A18" s="100" t="s">
        <v>390</v>
      </c>
      <c r="B18" s="63">
        <v>4801.2089736399994</v>
      </c>
      <c r="C18" s="63">
        <v>5064.5136520800006</v>
      </c>
      <c r="D18" s="63">
        <v>5883.2768979400007</v>
      </c>
      <c r="E18" s="173">
        <f t="shared" si="3"/>
        <v>5.4841328483225453</v>
      </c>
      <c r="F18" s="173">
        <f t="shared" si="3"/>
        <v>16.166670723135155</v>
      </c>
      <c r="G18" s="394">
        <v>4283.4604941500002</v>
      </c>
      <c r="H18" s="63">
        <v>5834.2400306299987</v>
      </c>
      <c r="I18" s="63">
        <v>2737.9465892200001</v>
      </c>
      <c r="J18" s="173">
        <f t="shared" si="0"/>
        <v>36.203894925561372</v>
      </c>
      <c r="K18" s="173">
        <f t="shared" si="0"/>
        <v>-53.071067099645056</v>
      </c>
      <c r="L18" s="394">
        <v>42137.036630980001</v>
      </c>
      <c r="M18" s="63">
        <v>42778.052144789996</v>
      </c>
      <c r="N18" s="63">
        <v>64539.739869960002</v>
      </c>
      <c r="O18" s="173">
        <f t="shared" si="1"/>
        <v>1.5212638691794069</v>
      </c>
      <c r="P18" s="173">
        <f t="shared" si="1"/>
        <v>50.871151523013879</v>
      </c>
      <c r="Q18" s="63">
        <v>2661.7575535399997</v>
      </c>
      <c r="R18" s="63">
        <v>2781.4818682700002</v>
      </c>
      <c r="S18" s="63">
        <v>3995.2742309900009</v>
      </c>
      <c r="T18" s="173">
        <f t="shared" si="4"/>
        <v>4.4979421424304178</v>
      </c>
      <c r="U18" s="173">
        <f t="shared" si="4"/>
        <v>43.638334535502253</v>
      </c>
      <c r="V18" s="63">
        <v>3212.91750766</v>
      </c>
      <c r="W18" s="63">
        <v>3410.1605995299997</v>
      </c>
      <c r="X18" s="63">
        <v>4321.1783112399999</v>
      </c>
      <c r="Y18" s="173">
        <f t="shared" si="5"/>
        <v>6.1390649277408329</v>
      </c>
      <c r="Z18" s="173">
        <f t="shared" si="5"/>
        <v>26.714803749581748</v>
      </c>
      <c r="AA18" s="63">
        <v>254.28525777999999</v>
      </c>
      <c r="AB18" s="63">
        <v>220.15468869</v>
      </c>
      <c r="AC18" s="63">
        <v>567.57624348000002</v>
      </c>
      <c r="AD18" s="173">
        <f t="shared" si="6"/>
        <v>-13.422158007889209</v>
      </c>
      <c r="AE18" s="173">
        <f t="shared" si="6"/>
        <v>157.80792898724252</v>
      </c>
      <c r="AF18" s="394">
        <v>1667.8568175599999</v>
      </c>
      <c r="AG18" s="63">
        <v>1574.9147078600001</v>
      </c>
      <c r="AH18" s="63">
        <v>2102.83928707</v>
      </c>
      <c r="AI18" s="173">
        <f t="shared" si="7"/>
        <v>-5.5725472787268302</v>
      </c>
      <c r="AJ18" s="173">
        <f t="shared" si="7"/>
        <v>33.52083618085868</v>
      </c>
      <c r="AK18" s="63">
        <f t="shared" si="8"/>
        <v>59018.523235310007</v>
      </c>
      <c r="AL18" s="63">
        <f t="shared" si="2"/>
        <v>61663.517691849993</v>
      </c>
      <c r="AM18" s="63">
        <f t="shared" si="2"/>
        <v>84147.831429900005</v>
      </c>
      <c r="AN18" s="173">
        <f t="shared" si="9"/>
        <v>4.4816344285577117</v>
      </c>
      <c r="AO18" s="173">
        <f t="shared" si="9"/>
        <v>36.462911263691581</v>
      </c>
      <c r="AQ18" s="28"/>
    </row>
    <row r="19" spans="1:43" ht="18.75" customHeight="1">
      <c r="A19" s="100" t="s">
        <v>391</v>
      </c>
      <c r="B19" s="63">
        <v>9403.6587322999985</v>
      </c>
      <c r="C19" s="63">
        <v>11248.697263580001</v>
      </c>
      <c r="D19" s="63">
        <v>12576.660378010001</v>
      </c>
      <c r="E19" s="173">
        <f>IFERROR(C19/B19*100-100,0)</f>
        <v>19.620432682681297</v>
      </c>
      <c r="F19" s="173">
        <f t="shared" si="3"/>
        <v>11.805483633465343</v>
      </c>
      <c r="G19" s="232">
        <v>4791.0307254199997</v>
      </c>
      <c r="H19" s="63">
        <v>4807.4984039699993</v>
      </c>
      <c r="I19" s="63">
        <v>4591.3581395500014</v>
      </c>
      <c r="J19" s="173">
        <f t="shared" si="0"/>
        <v>0.34371890922398052</v>
      </c>
      <c r="K19" s="173">
        <f t="shared" si="0"/>
        <v>-4.495898828411697</v>
      </c>
      <c r="L19" s="394">
        <v>47003.943163429998</v>
      </c>
      <c r="M19" s="63">
        <v>55652.585209420002</v>
      </c>
      <c r="N19" s="63">
        <v>49729.369344780011</v>
      </c>
      <c r="O19" s="173">
        <f t="shared" si="1"/>
        <v>18.399822363666757</v>
      </c>
      <c r="P19" s="173">
        <f t="shared" si="1"/>
        <v>-10.64319984840057</v>
      </c>
      <c r="Q19" s="63">
        <v>9198.130959109998</v>
      </c>
      <c r="R19" s="63">
        <v>10944.877803740001</v>
      </c>
      <c r="S19" s="63">
        <v>2928.4254964199999</v>
      </c>
      <c r="T19" s="173">
        <f t="shared" si="4"/>
        <v>18.990236738258147</v>
      </c>
      <c r="U19" s="173">
        <f t="shared" si="4"/>
        <v>-73.243872166217145</v>
      </c>
      <c r="V19" s="63">
        <v>10159.800618929999</v>
      </c>
      <c r="W19" s="63">
        <v>13354.67354</v>
      </c>
      <c r="X19" s="63">
        <v>3857.8401436100003</v>
      </c>
      <c r="Y19" s="173">
        <f t="shared" si="5"/>
        <v>31.446216721194617</v>
      </c>
      <c r="Z19" s="173">
        <f t="shared" si="5"/>
        <v>-71.112433920192998</v>
      </c>
      <c r="AA19" s="63">
        <v>781.50050908999992</v>
      </c>
      <c r="AB19" s="63">
        <v>867.00298795999993</v>
      </c>
      <c r="AC19" s="63">
        <v>362.72747880999998</v>
      </c>
      <c r="AD19" s="173">
        <f t="shared" si="6"/>
        <v>10.940809107029409</v>
      </c>
      <c r="AE19" s="173">
        <f t="shared" si="6"/>
        <v>-58.163064735973578</v>
      </c>
      <c r="AF19" s="63">
        <v>2872.4734378799999</v>
      </c>
      <c r="AG19" s="63">
        <v>3443.17332119</v>
      </c>
      <c r="AH19" s="63">
        <v>1818.17328567</v>
      </c>
      <c r="AI19" s="173">
        <f t="shared" si="7"/>
        <v>19.867890709938109</v>
      </c>
      <c r="AJ19" s="173">
        <f t="shared" si="7"/>
        <v>-47.194836969705065</v>
      </c>
      <c r="AK19" s="63">
        <f t="shared" si="8"/>
        <v>84210.538146160005</v>
      </c>
      <c r="AL19" s="63">
        <f t="shared" si="2"/>
        <v>100318.50852986002</v>
      </c>
      <c r="AM19" s="63">
        <f t="shared" si="2"/>
        <v>75864.554266849998</v>
      </c>
      <c r="AN19" s="173">
        <f t="shared" si="9"/>
        <v>19.128212143404454</v>
      </c>
      <c r="AO19" s="173">
        <f t="shared" si="9"/>
        <v>-24.376313624849445</v>
      </c>
      <c r="AQ19" s="28"/>
    </row>
    <row r="20" spans="1:43" ht="18.75" customHeight="1">
      <c r="A20" s="100" t="s">
        <v>392</v>
      </c>
      <c r="B20" s="63">
        <v>11379.3858545</v>
      </c>
      <c r="C20" s="63">
        <v>18490.83102003</v>
      </c>
      <c r="D20" s="63">
        <v>19569.136967070001</v>
      </c>
      <c r="E20" s="173">
        <f>IFERROR(C22/B22*100-100,0)</f>
        <v>-32.841746946917127</v>
      </c>
      <c r="F20" s="173">
        <f t="shared" si="3"/>
        <v>5.8315710411929871</v>
      </c>
      <c r="G20" s="394">
        <v>8297.20807848</v>
      </c>
      <c r="H20" s="63">
        <v>11749.153387040002</v>
      </c>
      <c r="I20" s="63">
        <v>5930.7857324500001</v>
      </c>
      <c r="J20" s="173">
        <f t="shared" si="0"/>
        <v>41.603697001562693</v>
      </c>
      <c r="K20" s="173">
        <f t="shared" si="0"/>
        <v>-49.521590730171241</v>
      </c>
      <c r="L20" s="394">
        <v>114613.42667020998</v>
      </c>
      <c r="M20" s="63">
        <v>153538.22220901996</v>
      </c>
      <c r="N20" s="63">
        <v>64889.501730170006</v>
      </c>
      <c r="O20" s="173">
        <f t="shared" si="1"/>
        <v>33.961811167911975</v>
      </c>
      <c r="P20" s="173">
        <f t="shared" si="1"/>
        <v>-57.737232594869845</v>
      </c>
      <c r="Q20" s="63">
        <v>13389.269684859997</v>
      </c>
      <c r="R20" s="63">
        <v>16594.16977941</v>
      </c>
      <c r="S20" s="63">
        <v>12250.52206144</v>
      </c>
      <c r="T20" s="173">
        <f t="shared" si="4"/>
        <v>23.936332376469821</v>
      </c>
      <c r="U20" s="173">
        <f t="shared" si="4"/>
        <v>-26.175745913842491</v>
      </c>
      <c r="V20" s="63">
        <v>12979.261423959999</v>
      </c>
      <c r="W20" s="63">
        <v>18854.416227179998</v>
      </c>
      <c r="X20" s="63">
        <v>15730.956633070002</v>
      </c>
      <c r="Y20" s="173">
        <f t="shared" si="5"/>
        <v>45.265709745042471</v>
      </c>
      <c r="Z20" s="173">
        <f t="shared" si="5"/>
        <v>-16.566196250655082</v>
      </c>
      <c r="AA20" s="63">
        <v>954.61330932999999</v>
      </c>
      <c r="AB20" s="63">
        <v>871.77929163999988</v>
      </c>
      <c r="AC20" s="63">
        <v>1021.21317988</v>
      </c>
      <c r="AD20" s="173">
        <f t="shared" si="6"/>
        <v>-8.6772326428318394</v>
      </c>
      <c r="AE20" s="173">
        <f t="shared" si="6"/>
        <v>17.14125234139064</v>
      </c>
      <c r="AF20" s="394">
        <v>2223.4111620500003</v>
      </c>
      <c r="AG20" s="63">
        <v>2771.3914186299999</v>
      </c>
      <c r="AH20" s="63">
        <v>4038.9039953800002</v>
      </c>
      <c r="AI20" s="173">
        <f t="shared" si="7"/>
        <v>24.64592541105884</v>
      </c>
      <c r="AJ20" s="173">
        <f t="shared" si="7"/>
        <v>45.735602998171174</v>
      </c>
      <c r="AK20" s="63">
        <f t="shared" si="8"/>
        <v>163836.57618338999</v>
      </c>
      <c r="AL20" s="63">
        <f t="shared" si="2"/>
        <v>222869.96333294996</v>
      </c>
      <c r="AM20" s="63">
        <f t="shared" si="2"/>
        <v>123431.02029946</v>
      </c>
      <c r="AN20" s="173">
        <f t="shared" si="9"/>
        <v>36.031873055917089</v>
      </c>
      <c r="AO20" s="173">
        <f t="shared" si="9"/>
        <v>-44.617471796742805</v>
      </c>
    </row>
    <row r="21" spans="1:43" ht="18.75" customHeight="1">
      <c r="A21" s="231" t="s">
        <v>393</v>
      </c>
      <c r="B21" s="63">
        <v>121989.50080542</v>
      </c>
      <c r="C21" s="63">
        <v>111043.21537003</v>
      </c>
      <c r="D21" s="63">
        <v>129507.33274523</v>
      </c>
      <c r="E21" s="173">
        <f>IFERROR(C23/B23*100-100,0)</f>
        <v>-4.3681001782765065</v>
      </c>
      <c r="F21" s="173">
        <f t="shared" si="3"/>
        <v>16.627866289418861</v>
      </c>
      <c r="G21" s="232">
        <v>67275.409694699993</v>
      </c>
      <c r="H21" s="63">
        <v>63244.670983169992</v>
      </c>
      <c r="I21" s="63">
        <v>74947.547804779999</v>
      </c>
      <c r="J21" s="173">
        <f t="shared" si="0"/>
        <v>-5.9913997251324673</v>
      </c>
      <c r="K21" s="173">
        <f t="shared" si="0"/>
        <v>18.504131082797869</v>
      </c>
      <c r="L21" s="63">
        <v>435882.39379534003</v>
      </c>
      <c r="M21" s="395">
        <v>420595.0307897501</v>
      </c>
      <c r="N21" s="63">
        <v>519597.47194758995</v>
      </c>
      <c r="O21" s="173">
        <f t="shared" si="1"/>
        <v>-3.5072219532610376</v>
      </c>
      <c r="P21" s="173">
        <f t="shared" si="1"/>
        <v>23.538661636573124</v>
      </c>
      <c r="Q21" s="63">
        <v>106024.24080068</v>
      </c>
      <c r="R21" s="63">
        <v>95723.389623630006</v>
      </c>
      <c r="S21" s="63">
        <v>114923.57613679999</v>
      </c>
      <c r="T21" s="173">
        <f t="shared" si="4"/>
        <v>-9.7155623084489235</v>
      </c>
      <c r="U21" s="173">
        <f t="shared" si="4"/>
        <v>20.057988532021525</v>
      </c>
      <c r="V21" s="63">
        <v>108926.34713646</v>
      </c>
      <c r="W21" s="63">
        <v>97076.345656510006</v>
      </c>
      <c r="X21" s="63">
        <v>120365.16444153001</v>
      </c>
      <c r="Y21" s="173">
        <f t="shared" si="5"/>
        <v>-10.878912027688429</v>
      </c>
      <c r="Z21" s="173">
        <f t="shared" si="5"/>
        <v>23.990209589701664</v>
      </c>
      <c r="AA21" s="63">
        <v>18247.103090479999</v>
      </c>
      <c r="AB21" s="63">
        <v>15603.54814515</v>
      </c>
      <c r="AC21" s="63">
        <v>22056.51176338</v>
      </c>
      <c r="AD21" s="173">
        <f t="shared" si="6"/>
        <v>-14.48753225222481</v>
      </c>
      <c r="AE21" s="173">
        <f t="shared" si="6"/>
        <v>41.355745233085031</v>
      </c>
      <c r="AF21" s="63">
        <v>31128.811064440004</v>
      </c>
      <c r="AG21" s="63">
        <v>28022.067131780001</v>
      </c>
      <c r="AH21" s="63">
        <v>35672.89731439</v>
      </c>
      <c r="AI21" s="173">
        <f t="shared" si="7"/>
        <v>-9.980284586612413</v>
      </c>
      <c r="AJ21" s="173">
        <f t="shared" si="7"/>
        <v>27.302875789392232</v>
      </c>
      <c r="AK21" s="63">
        <f t="shared" si="8"/>
        <v>889473.80638752005</v>
      </c>
      <c r="AL21" s="63">
        <f t="shared" si="8"/>
        <v>831308.26770001999</v>
      </c>
      <c r="AM21" s="63">
        <f t="shared" si="8"/>
        <v>1017070.5021537001</v>
      </c>
      <c r="AN21" s="173">
        <f t="shared" si="9"/>
        <v>-6.5393200192967669</v>
      </c>
      <c r="AO21" s="173">
        <f t="shared" si="9"/>
        <v>22.345770115775281</v>
      </c>
    </row>
    <row r="22" spans="1:43" ht="18.75" customHeight="1">
      <c r="A22" s="231" t="s">
        <v>98</v>
      </c>
      <c r="B22" s="63">
        <v>44448.859147549992</v>
      </c>
      <c r="C22" s="63">
        <v>29851.077305520001</v>
      </c>
      <c r="D22" s="63">
        <v>36144.804791390001</v>
      </c>
      <c r="E22" s="173">
        <f>IFERROR(C24/B24*100-100,0)</f>
        <v>0</v>
      </c>
      <c r="F22" s="173">
        <f t="shared" si="3"/>
        <v>21.083753264429689</v>
      </c>
      <c r="G22" s="232">
        <v>37039.233931229996</v>
      </c>
      <c r="H22" s="232">
        <v>25107.768552150003</v>
      </c>
      <c r="I22" s="63">
        <v>29215.11286827</v>
      </c>
      <c r="J22" s="173">
        <f t="shared" si="0"/>
        <v>-32.213045769879869</v>
      </c>
      <c r="K22" s="173">
        <f t="shared" si="0"/>
        <v>16.358858444902637</v>
      </c>
      <c r="L22" s="63">
        <v>169309.21493359</v>
      </c>
      <c r="M22" s="395">
        <v>110461.80997890999</v>
      </c>
      <c r="N22" s="63">
        <v>135410.98171018</v>
      </c>
      <c r="O22" s="173">
        <f t="shared" si="1"/>
        <v>-34.757355042820535</v>
      </c>
      <c r="P22" s="173">
        <f t="shared" si="1"/>
        <v>22.586242010730629</v>
      </c>
      <c r="Q22" s="63">
        <v>44486.624811490001</v>
      </c>
      <c r="R22" s="63">
        <v>27136.266918680001</v>
      </c>
      <c r="S22" s="63">
        <v>33944.843645099994</v>
      </c>
      <c r="T22" s="173">
        <f t="shared" si="4"/>
        <v>-39.001290761731944</v>
      </c>
      <c r="U22" s="173">
        <f t="shared" si="4"/>
        <v>25.090321917983189</v>
      </c>
      <c r="V22" s="63">
        <v>45448.518118300002</v>
      </c>
      <c r="W22" s="63">
        <v>30911.71176794</v>
      </c>
      <c r="X22" s="63">
        <v>36421.410405899995</v>
      </c>
      <c r="Y22" s="173">
        <f t="shared" si="5"/>
        <v>-31.985215255030965</v>
      </c>
      <c r="Z22" s="173">
        <f t="shared" si="5"/>
        <v>17.823984253354624</v>
      </c>
      <c r="AA22" s="63">
        <v>5800.4784265300004</v>
      </c>
      <c r="AB22" s="63">
        <v>4186.0037254999997</v>
      </c>
      <c r="AC22" s="63">
        <v>4381.9160824999999</v>
      </c>
      <c r="AD22" s="173">
        <f t="shared" si="6"/>
        <v>-27.833474798316288</v>
      </c>
      <c r="AE22" s="173">
        <f t="shared" si="6"/>
        <v>4.6801763650269805</v>
      </c>
      <c r="AF22" s="63">
        <v>12451.873612290001</v>
      </c>
      <c r="AG22" s="63">
        <v>9063.4838065799995</v>
      </c>
      <c r="AH22" s="63">
        <v>9815.9122754599994</v>
      </c>
      <c r="AI22" s="173">
        <f t="shared" si="7"/>
        <v>-27.21188723250178</v>
      </c>
      <c r="AJ22" s="173">
        <f t="shared" si="7"/>
        <v>8.3017577450046787</v>
      </c>
      <c r="AK22" s="63">
        <f t="shared" si="8"/>
        <v>358984.80298098002</v>
      </c>
      <c r="AL22" s="63">
        <f t="shared" si="8"/>
        <v>236718.12205527996</v>
      </c>
      <c r="AM22" s="63">
        <f t="shared" si="8"/>
        <v>285334.98177880002</v>
      </c>
      <c r="AN22" s="173">
        <f t="shared" si="9"/>
        <v>-34.059013058605174</v>
      </c>
      <c r="AO22" s="173">
        <f t="shared" si="9"/>
        <v>20.537869809632369</v>
      </c>
    </row>
    <row r="23" spans="1:43" ht="18.75" customHeight="1">
      <c r="A23" s="396" t="s">
        <v>35</v>
      </c>
      <c r="B23" s="397">
        <f>SUM(B5:B22)</f>
        <v>556047.91205186001</v>
      </c>
      <c r="C23" s="397">
        <f>SUM(C5:C22)</f>
        <v>531759.18221421994</v>
      </c>
      <c r="D23" s="397">
        <f>SUM(D5:D22)</f>
        <v>585998.13389031996</v>
      </c>
      <c r="E23" s="173">
        <f t="shared" si="3"/>
        <v>-4.3681001782765065</v>
      </c>
      <c r="F23" s="173">
        <f t="shared" si="3"/>
        <v>10.199908810272291</v>
      </c>
      <c r="G23" s="397">
        <f>SUM(G5:G22)</f>
        <v>452982.15841758985</v>
      </c>
      <c r="H23" s="397">
        <f>SUM(H5:H22)</f>
        <v>435380.60692577</v>
      </c>
      <c r="I23" s="397">
        <f>SUM(I5:I22)</f>
        <v>488386.60636851011</v>
      </c>
      <c r="J23" s="173">
        <f>IFERROR(H23/G23*100-100,0)</f>
        <v>-3.8857052457226189</v>
      </c>
      <c r="K23" s="173">
        <f>IFERROR(I23/H23*100-100,0)</f>
        <v>12.174634928509192</v>
      </c>
      <c r="L23" s="397">
        <f>SUM(L5:L22)</f>
        <v>2678799.6621265002</v>
      </c>
      <c r="M23" s="397">
        <f>SUM(M5:M22)</f>
        <v>2699431.7419689801</v>
      </c>
      <c r="N23" s="397">
        <f>SUM(N5:N22)</f>
        <v>3221386.5237163403</v>
      </c>
      <c r="O23" s="173">
        <f>IFERROR(M23/L23*100-100,0)</f>
        <v>0.7701986876503355</v>
      </c>
      <c r="P23" s="173">
        <f>IFERROR(N23/M23*100-100,0)</f>
        <v>19.335728095374762</v>
      </c>
      <c r="Q23" s="397">
        <f>SUM(Q5:Q22)</f>
        <v>359411.36471423</v>
      </c>
      <c r="R23" s="397">
        <f>SUM(R5:R22)</f>
        <v>312250.03513401997</v>
      </c>
      <c r="S23" s="397">
        <f>SUM(S5:S22)</f>
        <v>349632.88591653999</v>
      </c>
      <c r="T23" s="173">
        <f>IFERROR(R23/Q23*100-100,0)</f>
        <v>-13.121824797529229</v>
      </c>
      <c r="U23" s="173">
        <f>IFERROR(S23/R23*100-100,0)</f>
        <v>11.972088575258283</v>
      </c>
      <c r="V23" s="397">
        <f>SUM(V5:V22)</f>
        <v>548296.02754536003</v>
      </c>
      <c r="W23" s="397">
        <f>SUM(W5:W22)</f>
        <v>516890.97743240994</v>
      </c>
      <c r="X23" s="397">
        <f>SUM(X5:X22)</f>
        <v>574123.44434645004</v>
      </c>
      <c r="Y23" s="173">
        <f>IFERROR(W23/V23*100-100,0)</f>
        <v>-5.7277544492791321</v>
      </c>
      <c r="Z23" s="173">
        <f>IFERROR(X23/W23*100-100,0)</f>
        <v>11.072444560424529</v>
      </c>
      <c r="AA23" s="397">
        <f>SUM(AA5:AA22)</f>
        <v>59501.368966050009</v>
      </c>
      <c r="AB23" s="397">
        <f>SUM(AB5:AB22)</f>
        <v>47305.784795879998</v>
      </c>
      <c r="AC23" s="397">
        <f>SUM(AC5:AC22)</f>
        <v>59224.862055799997</v>
      </c>
      <c r="AD23" s="173">
        <f t="shared" si="6"/>
        <v>-20.496308542293377</v>
      </c>
      <c r="AE23" s="173">
        <f t="shared" si="6"/>
        <v>25.195813390158733</v>
      </c>
      <c r="AF23" s="397">
        <f>SUM(AF5:AF22)</f>
        <v>158836.05391393002</v>
      </c>
      <c r="AG23" s="397">
        <f>SUM(AG5:AG22)</f>
        <v>140662.52159082005</v>
      </c>
      <c r="AH23" s="397">
        <f>SUM(AH5:AH22)</f>
        <v>153266.23393705999</v>
      </c>
      <c r="AI23" s="173">
        <f t="shared" si="7"/>
        <v>-11.441692156969495</v>
      </c>
      <c r="AJ23" s="173">
        <f t="shared" si="7"/>
        <v>8.9602491151861301</v>
      </c>
      <c r="AK23" s="397">
        <f>SUM(AK5:AK22)</f>
        <v>4813874.5477355206</v>
      </c>
      <c r="AL23" s="397">
        <f>SUM(AL5:AL22)</f>
        <v>4683680.8500621011</v>
      </c>
      <c r="AM23" s="397">
        <f>SUM(AM5:AM22)</f>
        <v>5432018.6902310196</v>
      </c>
      <c r="AN23" s="173">
        <f t="shared" si="9"/>
        <v>-2.7045511132952811</v>
      </c>
      <c r="AO23" s="173">
        <f t="shared" si="9"/>
        <v>15.977558337669322</v>
      </c>
    </row>
    <row r="24" spans="1:43" ht="18.75" customHeight="1">
      <c r="A24" s="398" t="s">
        <v>108</v>
      </c>
      <c r="B24" s="28"/>
      <c r="C24" s="28"/>
      <c r="D24" s="28"/>
      <c r="E24" s="28"/>
      <c r="F24" s="28"/>
      <c r="G24" s="28"/>
      <c r="H24" s="28"/>
      <c r="I24" s="61"/>
      <c r="J24" s="270">
        <v>0</v>
      </c>
      <c r="K24" s="270">
        <v>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</row>
    <row r="25" spans="1:43" ht="18.75" customHeight="1">
      <c r="A25" s="399" t="s">
        <v>96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400"/>
      <c r="N25" s="28"/>
      <c r="O25" s="28"/>
      <c r="P25" s="28"/>
      <c r="Q25" s="400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</row>
    <row r="27" spans="1:43" ht="15.75">
      <c r="X27" s="236"/>
      <c r="Y27" s="237"/>
      <c r="Z27" s="15"/>
      <c r="AA27" s="238"/>
      <c r="AB27" s="236"/>
      <c r="AC27" s="235"/>
      <c r="AD27" s="15"/>
      <c r="AE27" s="15"/>
      <c r="AF27" s="15"/>
      <c r="AG27" s="15"/>
      <c r="AH27" s="15"/>
      <c r="AI27" s="15"/>
      <c r="AJ27" s="15"/>
      <c r="AK27" s="15"/>
    </row>
    <row r="28" spans="1:43" ht="15.75">
      <c r="X28" s="236"/>
      <c r="Y28" s="237"/>
      <c r="Z28" s="15"/>
      <c r="AA28" s="238"/>
      <c r="AB28" s="236"/>
      <c r="AC28" s="235"/>
      <c r="AK28" s="226"/>
    </row>
    <row r="29" spans="1:43" ht="15.75">
      <c r="X29" s="236"/>
      <c r="Y29" s="237"/>
      <c r="Z29" s="15"/>
      <c r="AA29" s="238"/>
      <c r="AB29" s="236"/>
      <c r="AC29" s="235"/>
    </row>
    <row r="30" spans="1:43" ht="15.75">
      <c r="I30" s="18"/>
      <c r="Q30" s="236"/>
      <c r="R30" s="237"/>
      <c r="S30" s="15"/>
      <c r="T30" s="238"/>
      <c r="U30" s="236"/>
      <c r="V30" s="235"/>
    </row>
    <row r="31" spans="1:43" ht="15.75">
      <c r="Q31" s="236"/>
      <c r="R31" s="237"/>
      <c r="S31" s="15"/>
      <c r="T31" s="238"/>
      <c r="U31" s="236"/>
      <c r="V31" s="235"/>
    </row>
    <row r="32" spans="1:43">
      <c r="I32" s="18"/>
      <c r="AE32" s="60"/>
    </row>
    <row r="36" spans="2:2" ht="15.75" customHeight="1"/>
    <row r="37" spans="2:2" ht="15" customHeight="1"/>
    <row r="38" spans="2:2" ht="15" customHeight="1"/>
    <row r="39" spans="2:2" ht="15" customHeight="1">
      <c r="B39" s="4"/>
    </row>
    <row r="40" spans="2:2" ht="15" customHeight="1">
      <c r="B40" s="4"/>
    </row>
    <row r="41" spans="2:2" ht="15" customHeight="1">
      <c r="B41" s="4"/>
    </row>
    <row r="42" spans="2:2" ht="15" customHeight="1">
      <c r="B42" s="4"/>
    </row>
    <row r="43" spans="2:2" ht="15" customHeight="1"/>
    <row r="44" spans="2:2" ht="15" customHeight="1"/>
    <row r="45" spans="2:2" ht="15" customHeight="1"/>
    <row r="46" spans="2:2" ht="15" customHeight="1"/>
    <row r="47" spans="2:2" ht="15" customHeight="1"/>
  </sheetData>
  <mergeCells count="11">
    <mergeCell ref="A1:P1"/>
    <mergeCell ref="A2:P2"/>
    <mergeCell ref="A3:A4"/>
    <mergeCell ref="B3:F3"/>
    <mergeCell ref="G3:K3"/>
    <mergeCell ref="L3:P3"/>
    <mergeCell ref="Q3:U3"/>
    <mergeCell ref="V3:Z3"/>
    <mergeCell ref="AA3:AE3"/>
    <mergeCell ref="AF3:AJ3"/>
    <mergeCell ref="AK3:AO3"/>
  </mergeCells>
  <hyperlinks>
    <hyperlink ref="C4:D4" r:id="rId1" display="cf=j=@)^&amp;÷^*                        -;fpg–kf}if_ " xr:uid="{00000000-0004-0000-1200-000000000000}"/>
    <hyperlink ref="H4:I4" r:id="rId2" display="cf=j=@)^&amp;÷^*                        -;fpg–kf}if_ " xr:uid="{00000000-0004-0000-1200-000001000000}"/>
    <hyperlink ref="M4:N4" r:id="rId3" display="cf=j=@)^&amp;÷^*                        -;fpg–kf}if_ " xr:uid="{00000000-0004-0000-1200-000002000000}"/>
    <hyperlink ref="R4:S4" r:id="rId4" display="cf=j=@)^&amp;÷^*                        -;fpg–kf}if_ " xr:uid="{00000000-0004-0000-1200-000003000000}"/>
    <hyperlink ref="W4:X4" r:id="rId5" display="cf=j=@)^&amp;÷^*                        -;fpg–kf}if_ " xr:uid="{00000000-0004-0000-1200-000004000000}"/>
    <hyperlink ref="AB4:AC4" r:id="rId6" display="cf=j=@)^&amp;÷^*                        -;fpg–kf}if_ " xr:uid="{00000000-0004-0000-1200-000005000000}"/>
    <hyperlink ref="AG4:AH4" r:id="rId7" display="cf=j=@)^&amp;÷^*                        -;fpg–kf}if_ " xr:uid="{00000000-0004-0000-1200-000006000000}"/>
    <hyperlink ref="AL4:AM4" r:id="rId8" display="cf=j=@)^&amp;÷^*                        -;fpg–kf}if_ " xr:uid="{00000000-0004-0000-1200-000007000000}"/>
  </hyperlinks>
  <pageMargins left="0.7" right="0.7" top="0.75" bottom="0.75" header="0.3" footer="0.3"/>
  <pageSetup paperSize="9" scale="47" fitToWidth="3" fitToHeight="0" orientation="landscape" r:id="rId9"/>
  <colBreaks count="2" manualBreakCount="2">
    <brk id="16" max="24" man="1"/>
    <brk id="3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O142"/>
  <sheetViews>
    <sheetView view="pageBreakPreview" zoomScaleNormal="100" zoomScaleSheetLayoutView="10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A18" sqref="A18"/>
    </sheetView>
  </sheetViews>
  <sheetFormatPr defaultColWidth="13.7109375" defaultRowHeight="15"/>
  <cols>
    <col min="1" max="1" width="22.42578125" bestFit="1" customWidth="1"/>
    <col min="2" max="2" width="14.7109375" bestFit="1" customWidth="1"/>
    <col min="7" max="7" width="0" hidden="1" customWidth="1"/>
    <col min="8" max="8" width="17.42578125" customWidth="1"/>
    <col min="10" max="10" width="17.42578125" customWidth="1"/>
    <col min="11" max="12" width="14.42578125" bestFit="1" customWidth="1"/>
  </cols>
  <sheetData>
    <row r="1" spans="1:15" ht="18">
      <c r="A1" s="518" t="s">
        <v>113</v>
      </c>
      <c r="B1" s="518"/>
      <c r="C1" s="518"/>
      <c r="D1" s="518"/>
      <c r="E1" s="518"/>
      <c r="F1" s="518"/>
      <c r="G1" s="1"/>
      <c r="H1" s="1"/>
      <c r="I1" s="1"/>
      <c r="J1" s="1"/>
      <c r="K1" s="1"/>
      <c r="L1" s="1"/>
      <c r="M1" s="1"/>
    </row>
    <row r="2" spans="1:15" ht="18">
      <c r="A2" s="518" t="s">
        <v>0</v>
      </c>
      <c r="B2" s="518"/>
      <c r="C2" s="518"/>
      <c r="D2" s="518"/>
      <c r="E2" s="518"/>
      <c r="F2" s="518"/>
      <c r="G2" s="1"/>
      <c r="H2" s="1"/>
      <c r="I2" s="1"/>
      <c r="J2" s="1"/>
      <c r="K2" s="1"/>
      <c r="L2" s="1"/>
      <c r="M2" s="1"/>
    </row>
    <row r="3" spans="1:15" ht="16.5" customHeight="1">
      <c r="A3" s="64"/>
      <c r="B3" s="64"/>
      <c r="C3" s="64"/>
      <c r="D3" s="64"/>
      <c r="E3" s="64"/>
      <c r="F3" s="2" t="s">
        <v>1</v>
      </c>
      <c r="G3" s="1"/>
      <c r="H3" s="1"/>
      <c r="I3" s="1"/>
      <c r="J3" s="1"/>
      <c r="K3" s="1"/>
      <c r="L3" s="1"/>
      <c r="M3" s="1"/>
    </row>
    <row r="4" spans="1:15" ht="15.75">
      <c r="A4" s="519" t="s">
        <v>2</v>
      </c>
      <c r="B4" s="520" t="s">
        <v>3</v>
      </c>
      <c r="C4" s="520"/>
      <c r="D4" s="520"/>
      <c r="E4" s="520"/>
      <c r="F4" s="520"/>
    </row>
    <row r="5" spans="1:15" ht="15" customHeight="1">
      <c r="A5" s="519"/>
      <c r="B5" s="3" t="s">
        <v>4</v>
      </c>
      <c r="C5" s="3" t="s">
        <v>5</v>
      </c>
      <c r="D5" s="3" t="s">
        <v>6</v>
      </c>
      <c r="E5" s="521" t="s">
        <v>7</v>
      </c>
      <c r="F5" s="521" t="s">
        <v>8</v>
      </c>
    </row>
    <row r="6" spans="1:15" ht="30" customHeight="1">
      <c r="A6" s="519"/>
      <c r="B6" s="427" t="s">
        <v>495</v>
      </c>
      <c r="C6" s="427" t="s">
        <v>496</v>
      </c>
      <c r="D6" s="427" t="s">
        <v>497</v>
      </c>
      <c r="E6" s="521"/>
      <c r="F6" s="521"/>
      <c r="H6" s="1"/>
      <c r="M6" s="1"/>
      <c r="N6" s="1"/>
      <c r="O6" s="1"/>
    </row>
    <row r="7" spans="1:15" ht="18.75">
      <c r="A7" s="19" t="s">
        <v>9</v>
      </c>
      <c r="B7" s="5">
        <f>'Table 1b'!Q43</f>
        <v>4074104.7977270558</v>
      </c>
      <c r="C7" s="5">
        <f>'Table 1b'!R43</f>
        <v>4049740.6423559999</v>
      </c>
      <c r="D7" s="5">
        <f>'Table 1b'!S43</f>
        <v>3924008.9995662477</v>
      </c>
      <c r="E7" s="164">
        <f>'Table 1b'!T43</f>
        <v>-0.59802475833828339</v>
      </c>
      <c r="F7" s="164">
        <f>'Table 1b'!U43</f>
        <v>-3.1046838277674453</v>
      </c>
      <c r="H7" s="1"/>
      <c r="J7" s="443"/>
      <c r="K7" s="443"/>
      <c r="M7" s="1"/>
      <c r="N7" s="1"/>
      <c r="O7" s="1"/>
    </row>
    <row r="8" spans="1:15" ht="22.5">
      <c r="A8" s="375" t="s">
        <v>10</v>
      </c>
      <c r="B8" s="376">
        <f>'Table 1b'!Q44</f>
        <v>1447982.52</v>
      </c>
      <c r="C8" s="376">
        <f>'Table 1b'!R44</f>
        <v>1437391</v>
      </c>
      <c r="D8" s="376">
        <f>'Table 1b'!S44</f>
        <v>1417137</v>
      </c>
      <c r="E8" s="173">
        <f>'Table 1b'!T44</f>
        <v>-0.73146739368097258</v>
      </c>
      <c r="F8" s="173">
        <f>'Table 1b'!U44</f>
        <v>-1.4090807581235651</v>
      </c>
      <c r="G8" s="6">
        <f>D8/$D$39*100</f>
        <v>31.978144898398298</v>
      </c>
      <c r="H8" s="174"/>
      <c r="M8" s="1"/>
      <c r="N8" s="1"/>
      <c r="O8" s="1"/>
    </row>
    <row r="9" spans="1:15" ht="22.5">
      <c r="A9" s="375" t="s">
        <v>11</v>
      </c>
      <c r="B9" s="376">
        <f>'Table 1b'!Q45</f>
        <v>983832.58840808959</v>
      </c>
      <c r="C9" s="376">
        <f>'Table 1b'!R45</f>
        <v>949448.08339999989</v>
      </c>
      <c r="D9" s="376">
        <f>'Table 1b'!S45</f>
        <v>925191.65804188128</v>
      </c>
      <c r="E9" s="173">
        <f>'Table 1b'!T45</f>
        <v>-3.4949548747644457</v>
      </c>
      <c r="F9" s="173">
        <f>'Table 1b'!U45</f>
        <v>-2.5547921768671813</v>
      </c>
      <c r="G9" s="6">
        <f t="shared" ref="G9:G39" si="0">D9/$D$39*100</f>
        <v>20.877242566987277</v>
      </c>
      <c r="H9" s="174"/>
      <c r="M9" s="1"/>
      <c r="N9" s="1"/>
      <c r="O9" s="1"/>
    </row>
    <row r="10" spans="1:15" ht="22.5">
      <c r="A10" s="377" t="s">
        <v>12</v>
      </c>
      <c r="B10" s="376">
        <f>'Table 1b'!Q46</f>
        <v>563255.49800000002</v>
      </c>
      <c r="C10" s="376">
        <f>'Table 1b'!R46</f>
        <v>577276.81719600002</v>
      </c>
      <c r="D10" s="376">
        <f>'Table 1b'!S46</f>
        <v>561336</v>
      </c>
      <c r="E10" s="173">
        <f>'Table 1b'!T46</f>
        <v>2.4893355228287533</v>
      </c>
      <c r="F10" s="173">
        <f>'Table 1b'!U46</f>
        <v>-2.7613818398994709</v>
      </c>
      <c r="G10" s="6">
        <f t="shared" si="0"/>
        <v>12.666724490777751</v>
      </c>
      <c r="H10" s="174"/>
      <c r="M10" s="1"/>
      <c r="N10" s="1"/>
      <c r="O10" s="1"/>
    </row>
    <row r="11" spans="1:15" ht="22.5">
      <c r="A11" s="375" t="s">
        <v>13</v>
      </c>
      <c r="B11" s="376">
        <f>'Table 1b'!Q47</f>
        <v>276052.93100553186</v>
      </c>
      <c r="C11" s="376">
        <f>'Table 1b'!R47</f>
        <v>254017.52776</v>
      </c>
      <c r="D11" s="376">
        <f>'Table 1b'!S47</f>
        <v>234310.24271782592</v>
      </c>
      <c r="E11" s="173">
        <f>'Table 1b'!T47</f>
        <v>-7.982310915978033</v>
      </c>
      <c r="F11" s="173">
        <f>'Table 1b'!U47</f>
        <v>-7.758238266452949</v>
      </c>
      <c r="G11" s="6">
        <f t="shared" si="0"/>
        <v>5.2872847810829242</v>
      </c>
      <c r="H11" s="174"/>
      <c r="M11" s="1"/>
      <c r="N11" s="1"/>
      <c r="O11" s="1"/>
    </row>
    <row r="12" spans="1:15" ht="22.5">
      <c r="A12" s="375" t="s">
        <v>14</v>
      </c>
      <c r="B12" s="376">
        <f>'Table 1b'!Q48</f>
        <v>16374.885882734085</v>
      </c>
      <c r="C12" s="376">
        <f>'Table 1b'!R48</f>
        <v>13709.745999999999</v>
      </c>
      <c r="D12" s="376">
        <f>'Table 1b'!S48</f>
        <v>12516</v>
      </c>
      <c r="E12" s="173">
        <f>'Table 1b'!T48</f>
        <v>-16.275776831789997</v>
      </c>
      <c r="F12" s="173">
        <f>'Table 1b'!U48</f>
        <v>-8.7072802078171208</v>
      </c>
      <c r="G12" s="6">
        <f t="shared" si="0"/>
        <v>0.28242750104496117</v>
      </c>
      <c r="H12" s="174"/>
      <c r="M12" s="1"/>
      <c r="N12" s="1"/>
      <c r="O12" s="1"/>
    </row>
    <row r="13" spans="1:15" ht="22.5">
      <c r="A13" s="375" t="s">
        <v>15</v>
      </c>
      <c r="B13" s="376">
        <f>'Table 1b'!Q49</f>
        <v>16218.37443070018</v>
      </c>
      <c r="C13" s="376">
        <f>'Table 1b'!R49</f>
        <v>13054.278</v>
      </c>
      <c r="D13" s="376">
        <f>'Table 1b'!S49</f>
        <v>11282.308806540477</v>
      </c>
      <c r="E13" s="173">
        <f>'Table 1b'!T49</f>
        <v>-19.509331494473201</v>
      </c>
      <c r="F13" s="173">
        <f>'Table 1b'!U49</f>
        <v>-13.573858266688688</v>
      </c>
      <c r="G13" s="6">
        <f t="shared" si="0"/>
        <v>0.25458886882780324</v>
      </c>
      <c r="H13" s="174"/>
      <c r="M13" s="1"/>
      <c r="N13" s="1"/>
      <c r="O13" s="1"/>
    </row>
    <row r="14" spans="1:15" ht="22.5">
      <c r="A14" s="375" t="s">
        <v>16</v>
      </c>
      <c r="B14" s="376">
        <f>'Table 1b'!Q50</f>
        <v>219354.2</v>
      </c>
      <c r="C14" s="376">
        <f>'Table 1b'!R50</f>
        <v>208636.65000000002</v>
      </c>
      <c r="D14" s="376">
        <f>'Table 1b'!S50</f>
        <v>201892.5</v>
      </c>
      <c r="E14" s="173">
        <f>'Table 1b'!T50</f>
        <v>-4.8859561385193473</v>
      </c>
      <c r="F14" s="173">
        <f>'Table 1b'!U50</f>
        <v>-3.2324857593332865</v>
      </c>
      <c r="G14" s="6">
        <f t="shared" si="0"/>
        <v>4.555768157136451</v>
      </c>
      <c r="H14" s="174"/>
      <c r="I14" s="1"/>
      <c r="J14" s="1"/>
      <c r="K14" s="1"/>
      <c r="L14" s="1"/>
      <c r="M14" s="1"/>
      <c r="N14" s="1"/>
      <c r="O14" s="1"/>
    </row>
    <row r="15" spans="1:15" ht="22.5">
      <c r="A15" s="375" t="s">
        <v>17</v>
      </c>
      <c r="B15" s="376">
        <f>'Table 1b'!Q51</f>
        <v>50316.2</v>
      </c>
      <c r="C15" s="376">
        <f>'Table 1b'!R51</f>
        <v>46719.55</v>
      </c>
      <c r="D15" s="376">
        <f>'Table 1b'!S51</f>
        <v>49888.22</v>
      </c>
      <c r="E15" s="173">
        <f>'Table 1b'!T51</f>
        <v>-7.1480954444095346</v>
      </c>
      <c r="F15" s="173">
        <f>'Table 1b'!U51</f>
        <v>6.7823213194476324</v>
      </c>
      <c r="G15" s="6">
        <f t="shared" si="0"/>
        <v>1.1257434728492532</v>
      </c>
      <c r="H15" s="174"/>
      <c r="I15" s="1"/>
      <c r="J15" s="1"/>
      <c r="K15" s="1"/>
      <c r="L15" s="1"/>
      <c r="M15" s="1"/>
      <c r="N15" s="1"/>
      <c r="O15" s="1"/>
    </row>
    <row r="16" spans="1:15" ht="22.5">
      <c r="A16" s="375" t="s">
        <v>18</v>
      </c>
      <c r="B16" s="376">
        <f>'Table 1b'!Q52</f>
        <v>7328</v>
      </c>
      <c r="C16" s="376">
        <f>'Table 1b'!R52</f>
        <v>7347</v>
      </c>
      <c r="D16" s="376">
        <f>'Table 1b'!S52</f>
        <v>7322</v>
      </c>
      <c r="E16" s="173">
        <f>'Table 1b'!T52</f>
        <v>0.25927947598253809</v>
      </c>
      <c r="F16" s="173">
        <f>'Table 1b'!U52</f>
        <v>-0.3402749421532576</v>
      </c>
      <c r="G16" s="6">
        <f t="shared" si="0"/>
        <v>0.16522324725560925</v>
      </c>
      <c r="H16" s="174"/>
      <c r="I16" s="1"/>
      <c r="J16" s="1"/>
      <c r="K16" s="1"/>
      <c r="L16" s="1"/>
      <c r="M16" s="1"/>
      <c r="N16" s="1"/>
      <c r="O16" s="1"/>
    </row>
    <row r="17" spans="1:15" ht="22.5">
      <c r="A17" s="375" t="s">
        <v>19</v>
      </c>
      <c r="B17" s="376">
        <f>'Table 1b'!Q53</f>
        <v>321</v>
      </c>
      <c r="C17" s="376">
        <f>'Table 1b'!R53</f>
        <v>694</v>
      </c>
      <c r="D17" s="376">
        <f>'Table 1b'!S53</f>
        <v>673.5</v>
      </c>
      <c r="E17" s="173">
        <f>'Table 1b'!T53</f>
        <v>116.19937694704049</v>
      </c>
      <c r="F17" s="173">
        <f>'Table 1b'!U53</f>
        <v>-2.9538904899135474</v>
      </c>
      <c r="G17" s="6">
        <f t="shared" si="0"/>
        <v>1.5197740648272716E-2</v>
      </c>
      <c r="H17" s="174"/>
      <c r="I17" s="1"/>
      <c r="J17" s="1"/>
      <c r="K17" s="1"/>
      <c r="L17" s="1"/>
      <c r="M17" s="1"/>
      <c r="N17" s="1"/>
      <c r="O17" s="1"/>
    </row>
    <row r="18" spans="1:15" ht="22.5">
      <c r="A18" s="375" t="s">
        <v>20</v>
      </c>
      <c r="B18" s="376">
        <f>'Table 1b'!Q54</f>
        <v>24992</v>
      </c>
      <c r="C18" s="376">
        <f>'Table 1b'!R54</f>
        <v>24780.199999999997</v>
      </c>
      <c r="D18" s="376">
        <f>'Table 1b'!S54</f>
        <v>24573.75</v>
      </c>
      <c r="E18" s="173">
        <f>'Table 1b'!T54</f>
        <v>-0.84747119078105015</v>
      </c>
      <c r="F18" s="173">
        <f>'Table 1b'!U54</f>
        <v>-0.83312483353643074</v>
      </c>
      <c r="G18" s="6">
        <f t="shared" si="0"/>
        <v>0.55451444581364773</v>
      </c>
      <c r="H18" s="174"/>
      <c r="I18" s="1"/>
      <c r="J18" s="1"/>
      <c r="K18" s="1"/>
      <c r="L18" s="1"/>
      <c r="M18" s="1"/>
      <c r="N18" s="1"/>
      <c r="O18" s="1"/>
    </row>
    <row r="19" spans="1:15" ht="22.5">
      <c r="A19" s="375" t="s">
        <v>22</v>
      </c>
      <c r="B19" s="376">
        <f>'Table 1b'!Q55</f>
        <v>241735.2</v>
      </c>
      <c r="C19" s="376">
        <f>'Table 1b'!R55</f>
        <v>257667.64</v>
      </c>
      <c r="D19" s="376">
        <f>'Table 1b'!S55</f>
        <v>243232.12</v>
      </c>
      <c r="E19" s="173">
        <f>'Table 1b'!T55</f>
        <v>6.5908647147788031</v>
      </c>
      <c r="F19" s="173">
        <f>'Table 1b'!U55</f>
        <v>-5.60237987199325</v>
      </c>
      <c r="G19" s="6">
        <f t="shared" si="0"/>
        <v>5.4886097655375607</v>
      </c>
      <c r="H19" s="174"/>
      <c r="I19" s="1"/>
      <c r="J19" s="1"/>
      <c r="K19" s="1"/>
      <c r="L19" s="1"/>
      <c r="M19" s="1"/>
      <c r="N19" s="1"/>
      <c r="O19" s="1"/>
    </row>
    <row r="20" spans="1:15" ht="18.75">
      <c r="A20" s="375" t="s">
        <v>21</v>
      </c>
      <c r="B20" s="376">
        <f>'Table 1b'!Q56</f>
        <v>226341.4</v>
      </c>
      <c r="C20" s="376">
        <f>'Table 1b'!R56</f>
        <v>258998.15</v>
      </c>
      <c r="D20" s="376">
        <f>'Table 1b'!S56</f>
        <v>234653.7</v>
      </c>
      <c r="E20" s="173">
        <f>'Table 1b'!T56</f>
        <v>14.428094020802206</v>
      </c>
      <c r="F20" s="173">
        <f>'Table 1b'!U56</f>
        <v>-9.3994686834635672</v>
      </c>
      <c r="G20" s="6">
        <f t="shared" si="0"/>
        <v>5.2950350033520301</v>
      </c>
      <c r="H20" s="1"/>
      <c r="I20" s="1"/>
      <c r="J20" s="1"/>
      <c r="K20" s="1"/>
      <c r="L20" s="1"/>
      <c r="M20" s="1"/>
      <c r="N20" s="1"/>
      <c r="O20" s="1"/>
    </row>
    <row r="21" spans="1:15" ht="18.75">
      <c r="A21" s="378" t="s">
        <v>23</v>
      </c>
      <c r="B21" s="30">
        <f>'Table 1b'!Q57</f>
        <v>232333.25999999998</v>
      </c>
      <c r="C21" s="30">
        <f>'Table 1b'!R57</f>
        <v>247135.14</v>
      </c>
      <c r="D21" s="30">
        <f>'Table 1b'!S57</f>
        <v>252817.6</v>
      </c>
      <c r="E21" s="282">
        <f>'Table 1b'!T57</f>
        <v>6.37096901235752</v>
      </c>
      <c r="F21" s="282">
        <f>'Table 1b'!U57</f>
        <v>2.2993330693481937</v>
      </c>
      <c r="G21" s="6">
        <f t="shared" si="0"/>
        <v>5.7049091553359359</v>
      </c>
      <c r="H21" s="1"/>
      <c r="I21" s="1"/>
      <c r="J21" s="1"/>
      <c r="K21" s="1"/>
      <c r="L21" s="1"/>
      <c r="M21" s="1"/>
      <c r="N21" s="1"/>
      <c r="O21" s="1"/>
    </row>
    <row r="22" spans="1:15" ht="18.75">
      <c r="A22" s="375" t="s">
        <v>24</v>
      </c>
      <c r="B22" s="376">
        <f>'Table 1b'!Q58</f>
        <v>222421.25999999998</v>
      </c>
      <c r="C22" s="376">
        <f>'Table 1b'!R58</f>
        <v>233035.14</v>
      </c>
      <c r="D22" s="376">
        <f>'Table 1b'!S58</f>
        <v>241318.6</v>
      </c>
      <c r="E22" s="173">
        <f>'Table 1b'!T58</f>
        <v>4.7719718879391451</v>
      </c>
      <c r="F22" s="173">
        <f>'Table 1b'!U58</f>
        <v>3.55459695906805</v>
      </c>
      <c r="G22" s="6">
        <f t="shared" si="0"/>
        <v>5.4454305811496138</v>
      </c>
      <c r="H22" s="1"/>
      <c r="I22" s="1"/>
      <c r="J22" s="1"/>
      <c r="K22" s="1"/>
      <c r="L22" s="1"/>
      <c r="M22" s="1"/>
      <c r="N22" s="1"/>
      <c r="O22" s="1"/>
    </row>
    <row r="23" spans="1:15" ht="18.75">
      <c r="A23" s="375" t="s">
        <v>25</v>
      </c>
      <c r="B23" s="376">
        <f>'Table 1b'!Q59</f>
        <v>13078</v>
      </c>
      <c r="C23" s="376">
        <f>'Table 1b'!R59</f>
        <v>14100</v>
      </c>
      <c r="D23" s="376">
        <f>'Table 1b'!S59</f>
        <v>11499</v>
      </c>
      <c r="E23" s="173">
        <f>'Table 1b'!T59</f>
        <v>7.814650558189328</v>
      </c>
      <c r="F23" s="173">
        <f>'Table 1b'!U59</f>
        <v>-18.446808510638306</v>
      </c>
      <c r="G23" s="6">
        <f t="shared" si="0"/>
        <v>0.25947857418632214</v>
      </c>
      <c r="H23" s="1"/>
      <c r="I23" s="1"/>
      <c r="J23" s="1"/>
      <c r="K23" s="1"/>
      <c r="L23" s="1"/>
      <c r="M23" s="1"/>
      <c r="N23" s="1"/>
      <c r="O23" s="1"/>
    </row>
    <row r="24" spans="1:15" ht="18.75">
      <c r="A24" s="378" t="s">
        <v>163</v>
      </c>
      <c r="B24" s="30">
        <f>'Table 1b'!Q60</f>
        <v>157827.83000000002</v>
      </c>
      <c r="C24" s="30">
        <f>'Table 1b'!R60</f>
        <v>156708.16</v>
      </c>
      <c r="D24" s="30">
        <f>'Table 1b'!S60</f>
        <v>160753</v>
      </c>
      <c r="E24" s="282">
        <f>'Table 1b'!T60</f>
        <v>-0.70942494742530471</v>
      </c>
      <c r="F24" s="282">
        <f>'Table 1b'!U60</f>
        <v>2.5811291511558636</v>
      </c>
      <c r="G24" s="6">
        <f t="shared" si="0"/>
        <v>3.6274423198690191</v>
      </c>
      <c r="H24" s="1"/>
      <c r="I24" s="1"/>
      <c r="J24" s="1"/>
      <c r="K24" s="1"/>
      <c r="L24" s="1"/>
      <c r="M24" s="1"/>
      <c r="N24" s="1"/>
      <c r="O24" s="1"/>
    </row>
    <row r="25" spans="1:15" ht="18.75">
      <c r="A25" s="375" t="s">
        <v>26</v>
      </c>
      <c r="B25" s="376">
        <f>'Table 1b'!Q61</f>
        <v>30585.1</v>
      </c>
      <c r="C25" s="376">
        <f>'Table 1b'!R61</f>
        <v>30504.5</v>
      </c>
      <c r="D25" s="376">
        <f>'Table 1b'!S61</f>
        <v>31575.59</v>
      </c>
      <c r="E25" s="173">
        <f>'Table 1b'!T61</f>
        <v>-0.26352701151867564</v>
      </c>
      <c r="F25" s="173">
        <f>'Table 1b'!U61</f>
        <v>3.5112524381648598</v>
      </c>
      <c r="G25" s="6">
        <f t="shared" si="0"/>
        <v>0.71251318134549901</v>
      </c>
      <c r="H25" s="1"/>
      <c r="I25" s="1"/>
      <c r="J25" s="1"/>
      <c r="K25" s="1"/>
      <c r="L25" s="1"/>
      <c r="M25" s="1"/>
      <c r="N25" s="1"/>
      <c r="O25" s="1"/>
    </row>
    <row r="26" spans="1:15" ht="18.75">
      <c r="A26" s="375" t="s">
        <v>27</v>
      </c>
      <c r="B26" s="376">
        <f>'Table 1b'!Q62</f>
        <v>49551.56</v>
      </c>
      <c r="C26" s="376">
        <f>'Table 1b'!R62</f>
        <v>48854.6</v>
      </c>
      <c r="D26" s="376">
        <f>'Table 1b'!S62</f>
        <v>49487.6</v>
      </c>
      <c r="E26" s="173">
        <f>'Table 1b'!T62</f>
        <v>-1.4065349304845256</v>
      </c>
      <c r="F26" s="173">
        <f>'Table 1b'!U62</f>
        <v>1.2956814711408953</v>
      </c>
      <c r="G26" s="6">
        <f t="shared" si="0"/>
        <v>1.1167033557616346</v>
      </c>
      <c r="H26" s="1"/>
      <c r="I26" s="1"/>
      <c r="J26" s="1"/>
      <c r="K26" s="1"/>
      <c r="L26" s="1"/>
      <c r="M26" s="1"/>
      <c r="N26" s="1"/>
      <c r="O26" s="1"/>
    </row>
    <row r="27" spans="1:15" ht="18.75">
      <c r="A27" s="375" t="s">
        <v>28</v>
      </c>
      <c r="B27" s="376">
        <f>'Table 1b'!Q63</f>
        <v>25408.17</v>
      </c>
      <c r="C27" s="376">
        <f>'Table 1b'!R63</f>
        <v>22468.3</v>
      </c>
      <c r="D27" s="376">
        <f>'Table 1b'!S63</f>
        <v>25241.929999999997</v>
      </c>
      <c r="E27" s="173">
        <f>'Table 1b'!T63</f>
        <v>-11.570569623865083</v>
      </c>
      <c r="F27" s="173">
        <f>'Table 1b'!U63</f>
        <v>12.344636665880373</v>
      </c>
      <c r="G27" s="6">
        <f t="shared" si="0"/>
        <v>0.56959213897825467</v>
      </c>
      <c r="H27" s="1"/>
      <c r="I27" s="1"/>
      <c r="J27" s="1"/>
      <c r="K27" s="1"/>
      <c r="L27" s="1"/>
      <c r="M27" s="1"/>
      <c r="N27" s="1"/>
      <c r="O27" s="1"/>
    </row>
    <row r="28" spans="1:15" ht="18.75">
      <c r="A28" s="375" t="s">
        <v>29</v>
      </c>
      <c r="B28" s="376">
        <f>'Table 1b'!Q64</f>
        <v>24916.2</v>
      </c>
      <c r="C28" s="376">
        <f>'Table 1b'!R64</f>
        <v>28118.44</v>
      </c>
      <c r="D28" s="376">
        <f>'Table 1b'!S64</f>
        <v>28185.16</v>
      </c>
      <c r="E28" s="173">
        <f>'Table 1b'!T64</f>
        <v>12.85204003820806</v>
      </c>
      <c r="F28" s="173">
        <f>'Table 1b'!U64</f>
        <v>0.23728201137758731</v>
      </c>
      <c r="G28" s="6">
        <f t="shared" si="0"/>
        <v>0.63600705539728331</v>
      </c>
      <c r="H28" s="1"/>
      <c r="I28" s="1"/>
      <c r="J28" s="1"/>
      <c r="K28" s="1"/>
      <c r="L28" s="1"/>
      <c r="M28" s="1"/>
      <c r="N28" s="1"/>
      <c r="O28" s="1"/>
    </row>
    <row r="29" spans="1:15" ht="18.75">
      <c r="A29" s="375" t="s">
        <v>30</v>
      </c>
      <c r="B29" s="376">
        <f>'Table 1b'!Q65</f>
        <v>27366.799999999999</v>
      </c>
      <c r="C29" s="376">
        <f>'Table 1b'!R65</f>
        <v>26762.32</v>
      </c>
      <c r="D29" s="376">
        <f>'Table 1b'!S65</f>
        <v>26262.720000000001</v>
      </c>
      <c r="E29" s="173">
        <f>'Table 1b'!T65</f>
        <v>-2.2088077524591796</v>
      </c>
      <c r="F29" s="173">
        <f>'Table 1b'!U65</f>
        <v>-1.8668037748595765</v>
      </c>
      <c r="G29" s="6">
        <f t="shared" si="0"/>
        <v>0.5926265883863473</v>
      </c>
      <c r="H29" s="1"/>
      <c r="I29" s="1"/>
      <c r="J29" s="1"/>
      <c r="K29" s="1"/>
      <c r="L29" s="1"/>
      <c r="M29" s="1"/>
      <c r="N29" s="1"/>
      <c r="O29" s="1"/>
    </row>
    <row r="30" spans="1:15" ht="18.75">
      <c r="A30" s="378" t="s">
        <v>171</v>
      </c>
      <c r="B30" s="30">
        <f>'Table 1b'!Q66</f>
        <v>71932.97</v>
      </c>
      <c r="C30" s="30">
        <f>'Table 1b'!R66</f>
        <v>75708.55</v>
      </c>
      <c r="D30" s="30">
        <f>'Table 1b'!S66</f>
        <v>74517.37</v>
      </c>
      <c r="E30" s="282">
        <f>'Table 1b'!T66</f>
        <v>5.2487475492809494</v>
      </c>
      <c r="F30" s="282">
        <f>'Table 1b'!U66</f>
        <v>-1.5733757944116036</v>
      </c>
      <c r="G30" s="6">
        <f t="shared" si="0"/>
        <v>1.68150803719581</v>
      </c>
      <c r="H30" s="1"/>
      <c r="I30" s="1"/>
      <c r="J30" s="1"/>
      <c r="K30" s="1"/>
      <c r="L30" s="1"/>
      <c r="M30" s="1"/>
      <c r="N30" s="1"/>
      <c r="O30" s="1"/>
    </row>
    <row r="31" spans="1:15" ht="19.5" hidden="1" customHeight="1">
      <c r="A31" s="375" t="s">
        <v>164</v>
      </c>
      <c r="B31" s="30">
        <f>'Table 1b'!Q67</f>
        <v>6576</v>
      </c>
      <c r="C31" s="30">
        <f>'Table 1b'!R67</f>
        <v>7154.38</v>
      </c>
      <c r="D31" s="30">
        <f>'Table 1b'!S67</f>
        <v>8020.0899999999992</v>
      </c>
      <c r="E31" s="282">
        <f>'Table 1b'!T67</f>
        <v>8.795316301703167</v>
      </c>
      <c r="F31" s="282">
        <f>'Table 1b'!U67</f>
        <v>12.10041960309627</v>
      </c>
      <c r="G31" s="6">
        <f t="shared" si="0"/>
        <v>0.18097586903608839</v>
      </c>
      <c r="H31" s="1"/>
      <c r="I31" s="1"/>
      <c r="J31" s="1"/>
      <c r="K31" s="1"/>
      <c r="L31" s="1"/>
      <c r="M31" s="1"/>
      <c r="N31" s="1"/>
      <c r="O31" s="1"/>
    </row>
    <row r="32" spans="1:15" ht="24" hidden="1" customHeight="1">
      <c r="A32" s="375" t="s">
        <v>165</v>
      </c>
      <c r="B32" s="30">
        <f>'Table 1b'!Q68</f>
        <v>7828.12</v>
      </c>
      <c r="C32" s="30">
        <f>'Table 1b'!R68</f>
        <v>8432.5</v>
      </c>
      <c r="D32" s="30">
        <f>'Table 1b'!S68</f>
        <v>9056.7100000000009</v>
      </c>
      <c r="E32" s="282">
        <f>'Table 1b'!T68</f>
        <v>7.7206276858300669</v>
      </c>
      <c r="F32" s="282">
        <f>'Table 1b'!U68</f>
        <v>7.4024310702638871</v>
      </c>
      <c r="G32" s="6">
        <f t="shared" si="0"/>
        <v>0.20436752740403569</v>
      </c>
      <c r="H32" s="1"/>
      <c r="I32" s="1"/>
      <c r="J32" s="1"/>
      <c r="K32" s="1"/>
      <c r="L32" s="1"/>
      <c r="M32" s="1"/>
      <c r="N32" s="1"/>
      <c r="O32" s="1"/>
    </row>
    <row r="33" spans="1:15" ht="30" hidden="1" customHeight="1">
      <c r="A33" s="375" t="s">
        <v>166</v>
      </c>
      <c r="B33" s="30">
        <f>'Table 1b'!Q69</f>
        <v>18807</v>
      </c>
      <c r="C33" s="30">
        <f>'Table 1b'!R69</f>
        <v>19500.8</v>
      </c>
      <c r="D33" s="30">
        <f>'Table 1b'!S69</f>
        <v>18678.97</v>
      </c>
      <c r="E33" s="282">
        <f>'Table 1b'!T69</f>
        <v>3.6890519487424882</v>
      </c>
      <c r="F33" s="282">
        <f>'Table 1b'!U69</f>
        <v>-4.2143399245159117</v>
      </c>
      <c r="G33" s="6">
        <f t="shared" si="0"/>
        <v>0.42149686954248949</v>
      </c>
      <c r="H33" s="1"/>
      <c r="I33" s="1"/>
      <c r="J33" s="1"/>
      <c r="K33" s="1"/>
      <c r="L33" s="1"/>
      <c r="M33" s="1"/>
      <c r="N33" s="1"/>
      <c r="O33" s="1"/>
    </row>
    <row r="34" spans="1:15" ht="18" hidden="1" customHeight="1">
      <c r="A34" s="375" t="s">
        <v>167</v>
      </c>
      <c r="B34" s="30">
        <f>'Table 1b'!Q70</f>
        <v>17502.5</v>
      </c>
      <c r="C34" s="30">
        <f>'Table 1b'!R70</f>
        <v>18035.5</v>
      </c>
      <c r="D34" s="30">
        <f>'Table 1b'!S70</f>
        <v>17639.650000000001</v>
      </c>
      <c r="E34" s="282">
        <f>'Table 1b'!T70</f>
        <v>3.0452792458220301</v>
      </c>
      <c r="F34" s="282">
        <f>'Table 1b'!U70</f>
        <v>-2.1948379584707851</v>
      </c>
      <c r="G34" s="6">
        <f t="shared" si="0"/>
        <v>0.39804428482005028</v>
      </c>
      <c r="H34" s="1"/>
      <c r="I34" s="1"/>
      <c r="J34" s="1"/>
      <c r="K34" s="1"/>
      <c r="L34" s="1"/>
      <c r="M34" s="1"/>
      <c r="N34" s="1"/>
      <c r="O34" s="1"/>
    </row>
    <row r="35" spans="1:15" ht="31.5" hidden="1" customHeight="1">
      <c r="A35" s="375" t="s">
        <v>168</v>
      </c>
      <c r="B35" s="30">
        <f>'Table 1b'!Q71</f>
        <v>6444.3</v>
      </c>
      <c r="C35" s="30">
        <f>'Table 1b'!R71</f>
        <v>6651.65</v>
      </c>
      <c r="D35" s="30">
        <f>'Table 1b'!S71</f>
        <v>7006.95</v>
      </c>
      <c r="E35" s="282">
        <f>'Table 1b'!T71</f>
        <v>3.2175721179957435</v>
      </c>
      <c r="F35" s="282">
        <f>'Table 1b'!U71</f>
        <v>5.341531800380352</v>
      </c>
      <c r="G35" s="6">
        <f t="shared" si="0"/>
        <v>0.15811404429905646</v>
      </c>
      <c r="H35" s="1"/>
      <c r="I35" s="1"/>
      <c r="J35" s="1"/>
      <c r="K35" s="1"/>
      <c r="L35" s="1"/>
      <c r="M35" s="1"/>
      <c r="N35" s="1"/>
      <c r="O35" s="1"/>
    </row>
    <row r="36" spans="1:15" ht="18.75" hidden="1">
      <c r="A36" s="375" t="s">
        <v>170</v>
      </c>
      <c r="B36" s="30">
        <f>'Table 1b'!Q72</f>
        <v>3015</v>
      </c>
      <c r="C36" s="30">
        <f>'Table 1b'!R72</f>
        <v>3502.72</v>
      </c>
      <c r="D36" s="30">
        <f>'Table 1b'!S72</f>
        <v>3154</v>
      </c>
      <c r="E36" s="282">
        <f>'Table 1b'!T72</f>
        <v>16.176451077943611</v>
      </c>
      <c r="F36" s="282">
        <f>'Table 1b'!U72</f>
        <v>-9.9556915768317111</v>
      </c>
      <c r="G36" s="6">
        <f t="shared" si="0"/>
        <v>7.117100817320289E-2</v>
      </c>
      <c r="H36" s="1"/>
      <c r="I36" s="1"/>
      <c r="J36" s="1"/>
      <c r="K36" s="1"/>
      <c r="L36" s="1"/>
      <c r="M36" s="1"/>
      <c r="N36" s="1"/>
      <c r="O36" s="1"/>
    </row>
    <row r="37" spans="1:15" ht="18.75">
      <c r="A37" s="378" t="s">
        <v>31</v>
      </c>
      <c r="B37" s="30">
        <f>'Table 1b'!Q73</f>
        <v>16625.599999999999</v>
      </c>
      <c r="C37" s="30">
        <f>'Table 1b'!R73</f>
        <v>16748.599999999999</v>
      </c>
      <c r="D37" s="30">
        <f>'Table 1b'!S73</f>
        <v>16859.599999999999</v>
      </c>
      <c r="E37" s="282">
        <f>'Table 1b'!T73</f>
        <v>0.73982292368395974</v>
      </c>
      <c r="F37" s="282">
        <f>'Table 1b'!U73</f>
        <v>0.66274196052206946</v>
      </c>
      <c r="G37" s="6">
        <f t="shared" si="0"/>
        <v>0.38044220970099285</v>
      </c>
      <c r="H37" s="1"/>
      <c r="I37" s="1"/>
      <c r="J37" s="1"/>
      <c r="K37" s="1"/>
      <c r="L37" s="1"/>
      <c r="M37" s="1"/>
      <c r="N37" s="1"/>
      <c r="O37" s="1"/>
    </row>
    <row r="38" spans="1:15" ht="18.75">
      <c r="A38" s="378" t="s">
        <v>32</v>
      </c>
      <c r="B38" s="30">
        <f>'Table 1b'!Q74</f>
        <v>2138.5</v>
      </c>
      <c r="C38" s="30">
        <f>'Table 1b'!R74</f>
        <v>2150.1</v>
      </c>
      <c r="D38" s="30">
        <f>'Table 1b'!S74</f>
        <v>2623.2</v>
      </c>
      <c r="E38" s="282">
        <f>'Table 1b'!T74</f>
        <v>0.54243628711714109</v>
      </c>
      <c r="F38" s="282">
        <f>'Table 1b'!U74</f>
        <v>22.003627738244731</v>
      </c>
      <c r="G38" s="6">
        <f t="shared" si="0"/>
        <v>5.9193338186412758E-2</v>
      </c>
      <c r="H38" s="1"/>
      <c r="I38" s="1"/>
      <c r="J38" s="1"/>
      <c r="K38" s="1"/>
      <c r="L38" s="1"/>
      <c r="M38" s="1"/>
      <c r="N38" s="1"/>
      <c r="O38" s="1"/>
    </row>
    <row r="39" spans="1:15" ht="18.75">
      <c r="A39" s="378" t="s">
        <v>35</v>
      </c>
      <c r="B39" s="30">
        <f>'Table 1b'!Q75</f>
        <v>4554962.9577270551</v>
      </c>
      <c r="C39" s="30">
        <f>'Table 1b'!R75</f>
        <v>4548191.1923559988</v>
      </c>
      <c r="D39" s="30">
        <f>'Table 1b'!S75</f>
        <v>4431579.7695662472</v>
      </c>
      <c r="E39" s="282">
        <f>'Table 1b'!T75</f>
        <v>-0.148667847222967</v>
      </c>
      <c r="F39" s="282">
        <f>'Table 1b'!U75</f>
        <v>-2.5639076691792724</v>
      </c>
      <c r="G39" s="6">
        <f t="shared" si="0"/>
        <v>100</v>
      </c>
      <c r="H39" s="1"/>
      <c r="I39" s="1"/>
      <c r="J39" s="1"/>
      <c r="K39" s="1"/>
      <c r="L39" s="1"/>
      <c r="M39" s="1"/>
      <c r="N39" s="1"/>
      <c r="O39" s="1"/>
    </row>
    <row r="40" spans="1:15" ht="18">
      <c r="A40" s="379" t="s">
        <v>33</v>
      </c>
      <c r="B40" s="61"/>
      <c r="C40" s="61"/>
      <c r="D40" s="61"/>
      <c r="E40" s="61"/>
      <c r="F40" s="61"/>
      <c r="H40" s="1"/>
      <c r="I40" s="1"/>
      <c r="J40" s="1"/>
      <c r="K40" s="1"/>
      <c r="L40" s="1"/>
      <c r="M40" s="1"/>
      <c r="N40" s="1"/>
      <c r="O40" s="1"/>
    </row>
    <row r="41" spans="1:15" ht="18">
      <c r="H41" s="1"/>
      <c r="I41" s="1"/>
      <c r="J41" s="1"/>
      <c r="K41" s="1"/>
      <c r="L41" s="1"/>
      <c r="M41" s="1"/>
      <c r="N41" s="1"/>
      <c r="O41" s="1"/>
    </row>
    <row r="42" spans="1:15" ht="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8">
      <c r="A55" s="1"/>
      <c r="B55" s="1"/>
      <c r="C55" s="1"/>
      <c r="D55" s="1"/>
      <c r="E55" s="1"/>
      <c r="F55" s="1"/>
      <c r="G55" s="1"/>
      <c r="H55" s="1"/>
      <c r="I55" s="1"/>
    </row>
    <row r="56" spans="1:15" ht="18">
      <c r="A56" s="1"/>
      <c r="B56" s="1"/>
      <c r="C56" s="1"/>
      <c r="D56" s="1"/>
      <c r="E56" s="1"/>
      <c r="F56" s="1"/>
      <c r="G56" s="1"/>
      <c r="H56" s="1"/>
      <c r="I56" s="1"/>
    </row>
    <row r="57" spans="1:15" ht="18">
      <c r="A57" s="1"/>
      <c r="B57" s="1"/>
      <c r="C57" s="1"/>
      <c r="D57" s="1"/>
      <c r="E57" s="1"/>
      <c r="F57" s="1"/>
      <c r="G57" s="1"/>
      <c r="H57" s="1"/>
      <c r="I57" s="1"/>
    </row>
    <row r="58" spans="1:15" ht="18">
      <c r="A58" s="1"/>
      <c r="B58" s="1"/>
      <c r="C58" s="1"/>
      <c r="D58" s="1"/>
      <c r="E58" s="1"/>
      <c r="F58" s="1"/>
      <c r="G58" s="1"/>
      <c r="H58" s="1"/>
      <c r="I58" s="1"/>
    </row>
    <row r="59" spans="1:15" ht="18">
      <c r="A59" s="1"/>
      <c r="B59" s="1"/>
      <c r="C59" s="1"/>
      <c r="D59" s="1"/>
      <c r="E59" s="1"/>
      <c r="F59" s="1"/>
      <c r="G59" s="1"/>
      <c r="H59" s="1"/>
      <c r="I59" s="1"/>
    </row>
    <row r="60" spans="1:15" ht="18">
      <c r="A60" s="1"/>
      <c r="B60" s="1"/>
      <c r="C60" s="1"/>
      <c r="D60" s="1"/>
      <c r="E60" s="1"/>
      <c r="F60" s="1"/>
      <c r="G60" s="1"/>
      <c r="H60" s="1"/>
      <c r="I60" s="1"/>
    </row>
    <row r="61" spans="1:15" ht="18">
      <c r="A61" s="1"/>
      <c r="B61" s="1"/>
      <c r="C61" s="1"/>
      <c r="D61" s="1"/>
      <c r="E61" s="1"/>
      <c r="F61" s="1"/>
      <c r="G61" s="1"/>
      <c r="H61" s="1"/>
      <c r="I61" s="1"/>
    </row>
    <row r="62" spans="1:15" ht="18">
      <c r="A62" s="1"/>
      <c r="B62" s="1"/>
      <c r="C62" s="1"/>
      <c r="D62" s="1"/>
      <c r="E62" s="1"/>
      <c r="F62" s="1"/>
      <c r="G62" s="1"/>
      <c r="H62" s="1"/>
      <c r="I62" s="1"/>
    </row>
    <row r="63" spans="1:15" ht="18">
      <c r="A63" s="1"/>
      <c r="B63" s="1"/>
      <c r="C63" s="1"/>
      <c r="D63" s="1"/>
      <c r="E63" s="1"/>
      <c r="F63" s="1"/>
      <c r="G63" s="1"/>
      <c r="H63" s="1"/>
      <c r="I63" s="1"/>
    </row>
    <row r="64" spans="1:15" ht="18">
      <c r="A64" s="1"/>
      <c r="B64" s="1"/>
      <c r="C64" s="1"/>
      <c r="D64" s="1"/>
      <c r="E64" s="1"/>
      <c r="F64" s="1"/>
      <c r="G64" s="1"/>
      <c r="H64" s="1"/>
      <c r="I64" s="1"/>
    </row>
    <row r="65" spans="1:9" ht="18">
      <c r="A65" s="1"/>
      <c r="B65" s="1"/>
      <c r="C65" s="1"/>
      <c r="D65" s="1"/>
      <c r="E65" s="1"/>
      <c r="F65" s="1"/>
      <c r="G65" s="1"/>
      <c r="H65" s="1"/>
      <c r="I65" s="1"/>
    </row>
    <row r="66" spans="1:9" ht="18">
      <c r="A66" s="1"/>
      <c r="B66" s="1"/>
      <c r="C66" s="1"/>
      <c r="D66" s="1"/>
      <c r="E66" s="1"/>
      <c r="F66" s="1"/>
      <c r="G66" s="1"/>
      <c r="H66" s="1"/>
      <c r="I66" s="1"/>
    </row>
    <row r="67" spans="1:9" ht="18">
      <c r="A67" s="1"/>
      <c r="B67" s="1"/>
      <c r="C67" s="1"/>
      <c r="D67" s="1"/>
      <c r="E67" s="1"/>
      <c r="F67" s="1"/>
      <c r="G67" s="1"/>
      <c r="H67" s="1"/>
      <c r="I67" s="1"/>
    </row>
    <row r="68" spans="1:9" ht="18">
      <c r="A68" s="1"/>
      <c r="B68" s="1"/>
      <c r="C68" s="1"/>
      <c r="D68" s="1"/>
      <c r="E68" s="1"/>
      <c r="F68" s="1"/>
      <c r="G68" s="1"/>
      <c r="H68" s="1"/>
      <c r="I68" s="1"/>
    </row>
    <row r="69" spans="1:9" ht="18">
      <c r="A69" s="1"/>
      <c r="B69" s="1"/>
      <c r="C69" s="1"/>
      <c r="D69" s="1"/>
      <c r="E69" s="1"/>
      <c r="F69" s="1"/>
      <c r="G69" s="1"/>
      <c r="H69" s="1"/>
      <c r="I69" s="1"/>
    </row>
    <row r="70" spans="1:9" ht="18">
      <c r="A70" s="1"/>
      <c r="B70" s="1"/>
      <c r="C70" s="1"/>
      <c r="D70" s="1"/>
      <c r="E70" s="1"/>
      <c r="F70" s="1"/>
      <c r="G70" s="1"/>
      <c r="H70" s="1"/>
      <c r="I70" s="1"/>
    </row>
    <row r="71" spans="1:9" ht="18">
      <c r="A71" s="1"/>
      <c r="B71" s="1"/>
      <c r="C71" s="1"/>
      <c r="D71" s="1"/>
      <c r="E71" s="1"/>
      <c r="F71" s="1"/>
      <c r="G71" s="1"/>
      <c r="H71" s="1"/>
      <c r="I71" s="1"/>
    </row>
    <row r="72" spans="1:9" ht="18">
      <c r="A72" s="1"/>
      <c r="B72" s="1"/>
      <c r="C72" s="1"/>
      <c r="D72" s="1"/>
      <c r="E72" s="1"/>
      <c r="F72" s="1"/>
      <c r="G72" s="1"/>
      <c r="H72" s="1"/>
      <c r="I72" s="1"/>
    </row>
    <row r="73" spans="1:9" ht="18">
      <c r="A73" s="1"/>
      <c r="B73" s="1"/>
      <c r="C73" s="1"/>
      <c r="D73" s="1"/>
      <c r="E73" s="1"/>
      <c r="F73" s="1"/>
      <c r="G73" s="1"/>
      <c r="H73" s="1"/>
      <c r="I73" s="1"/>
    </row>
    <row r="74" spans="1:9" ht="18">
      <c r="A74" s="1"/>
      <c r="B74" s="1"/>
      <c r="C74" s="1"/>
      <c r="D74" s="1"/>
      <c r="E74" s="1"/>
      <c r="F74" s="1"/>
      <c r="G74" s="1"/>
      <c r="H74" s="1"/>
      <c r="I74" s="1"/>
    </row>
    <row r="75" spans="1:9" ht="18">
      <c r="A75" s="1"/>
      <c r="B75" s="1"/>
      <c r="C75" s="1"/>
      <c r="D75" s="1"/>
      <c r="E75" s="1"/>
      <c r="F75" s="1"/>
      <c r="G75" s="1"/>
      <c r="H75" s="1"/>
      <c r="I75" s="1"/>
    </row>
    <row r="76" spans="1:9" ht="18">
      <c r="A76" s="1"/>
      <c r="B76" s="1"/>
      <c r="C76" s="1"/>
      <c r="D76" s="1"/>
      <c r="E76" s="1"/>
      <c r="F76" s="1"/>
      <c r="G76" s="1"/>
      <c r="H76" s="1"/>
      <c r="I76" s="1"/>
    </row>
    <row r="77" spans="1:9" ht="18">
      <c r="A77" s="1"/>
      <c r="B77" s="1"/>
      <c r="C77" s="1"/>
      <c r="D77" s="1"/>
      <c r="E77" s="1"/>
      <c r="F77" s="1"/>
      <c r="G77" s="1"/>
      <c r="H77" s="1"/>
      <c r="I77" s="1"/>
    </row>
    <row r="78" spans="1:9" ht="18">
      <c r="A78" s="1"/>
      <c r="B78" s="1"/>
      <c r="C78" s="1"/>
      <c r="D78" s="1"/>
      <c r="E78" s="1"/>
      <c r="F78" s="1"/>
      <c r="G78" s="1"/>
      <c r="H78" s="1"/>
      <c r="I78" s="1"/>
    </row>
    <row r="79" spans="1:9" ht="18">
      <c r="A79" s="1"/>
      <c r="B79" s="1"/>
      <c r="C79" s="1"/>
      <c r="D79" s="1"/>
      <c r="E79" s="1"/>
      <c r="F79" s="1"/>
      <c r="G79" s="1"/>
      <c r="H79" s="1"/>
      <c r="I79" s="1"/>
    </row>
    <row r="80" spans="1:9" ht="18">
      <c r="A80" s="1"/>
      <c r="B80" s="1"/>
      <c r="C80" s="1"/>
      <c r="D80" s="1"/>
      <c r="E80" s="1"/>
      <c r="F80" s="1"/>
      <c r="G80" s="1"/>
      <c r="H80" s="1"/>
      <c r="I80" s="1"/>
    </row>
    <row r="81" spans="1:9" ht="18">
      <c r="A81" s="1"/>
      <c r="B81" s="1"/>
      <c r="C81" s="1"/>
      <c r="D81" s="1"/>
      <c r="E81" s="1"/>
      <c r="F81" s="1"/>
      <c r="G81" s="1"/>
      <c r="H81" s="1"/>
      <c r="I81" s="1"/>
    </row>
    <row r="82" spans="1:9" ht="18">
      <c r="A82" s="1"/>
      <c r="B82" s="1"/>
      <c r="C82" s="1"/>
      <c r="D82" s="1"/>
      <c r="E82" s="1"/>
      <c r="F82" s="1"/>
      <c r="G82" s="1"/>
      <c r="H82" s="1"/>
      <c r="I82" s="1"/>
    </row>
    <row r="83" spans="1:9" ht="18">
      <c r="A83" s="1"/>
      <c r="B83" s="1"/>
      <c r="C83" s="1"/>
      <c r="D83" s="1"/>
      <c r="E83" s="1"/>
      <c r="F83" s="1"/>
      <c r="G83" s="1"/>
      <c r="H83" s="1"/>
      <c r="I83" s="1"/>
    </row>
    <row r="84" spans="1:9" ht="18">
      <c r="A84" s="1"/>
      <c r="B84" s="1"/>
      <c r="C84" s="1"/>
      <c r="D84" s="1"/>
      <c r="E84" s="1"/>
      <c r="F84" s="1"/>
      <c r="G84" s="1"/>
      <c r="H84" s="1"/>
      <c r="I84" s="1"/>
    </row>
    <row r="85" spans="1:9" ht="18">
      <c r="A85" s="1"/>
      <c r="B85" s="1"/>
      <c r="C85" s="1"/>
      <c r="D85" s="1"/>
      <c r="E85" s="1"/>
      <c r="F85" s="1"/>
      <c r="G85" s="1"/>
      <c r="H85" s="1"/>
      <c r="I85" s="1"/>
    </row>
    <row r="86" spans="1:9" ht="18">
      <c r="A86" s="1"/>
      <c r="B86" s="1"/>
      <c r="C86" s="1"/>
      <c r="D86" s="1"/>
      <c r="E86" s="1"/>
      <c r="F86" s="1"/>
      <c r="G86" s="1"/>
      <c r="H86" s="1"/>
      <c r="I86" s="1"/>
    </row>
    <row r="87" spans="1:9" ht="18">
      <c r="A87" s="1"/>
      <c r="B87" s="1"/>
      <c r="C87" s="1"/>
      <c r="D87" s="1"/>
      <c r="E87" s="1"/>
      <c r="F87" s="1"/>
      <c r="G87" s="1"/>
      <c r="H87" s="1"/>
      <c r="I87" s="1"/>
    </row>
    <row r="88" spans="1:9" ht="18">
      <c r="A88" s="1"/>
      <c r="B88" s="1"/>
      <c r="C88" s="1"/>
      <c r="D88" s="1"/>
      <c r="E88" s="1"/>
      <c r="F88" s="1"/>
      <c r="G88" s="1"/>
      <c r="H88" s="1"/>
      <c r="I88" s="1"/>
    </row>
    <row r="89" spans="1:9" ht="18">
      <c r="A89" s="1"/>
      <c r="B89" s="1"/>
      <c r="C89" s="1"/>
      <c r="D89" s="1"/>
      <c r="E89" s="1"/>
      <c r="F89" s="1"/>
      <c r="G89" s="1"/>
      <c r="H89" s="1"/>
      <c r="I89" s="1"/>
    </row>
    <row r="90" spans="1:9" ht="18">
      <c r="A90" s="1"/>
      <c r="B90" s="1"/>
      <c r="C90" s="1"/>
      <c r="D90" s="1"/>
      <c r="E90" s="1"/>
      <c r="F90" s="1"/>
      <c r="G90" s="1"/>
      <c r="H90" s="1"/>
      <c r="I90" s="1"/>
    </row>
    <row r="91" spans="1:9" ht="18">
      <c r="A91" s="1"/>
      <c r="B91" s="1"/>
      <c r="C91" s="1"/>
      <c r="D91" s="1"/>
      <c r="E91" s="1"/>
      <c r="F91" s="1"/>
      <c r="G91" s="1"/>
      <c r="H91" s="1"/>
      <c r="I91" s="1"/>
    </row>
    <row r="92" spans="1:9" ht="18">
      <c r="A92" s="1"/>
      <c r="B92" s="1"/>
      <c r="C92" s="1"/>
      <c r="D92" s="1"/>
      <c r="E92" s="1"/>
      <c r="F92" s="1"/>
      <c r="G92" s="1"/>
      <c r="H92" s="1"/>
      <c r="I92" s="1"/>
    </row>
    <row r="93" spans="1:9" ht="18">
      <c r="A93" s="1"/>
      <c r="B93" s="1"/>
      <c r="C93" s="1"/>
      <c r="D93" s="1"/>
      <c r="E93" s="1"/>
      <c r="F93" s="1"/>
      <c r="G93" s="1"/>
      <c r="H93" s="1"/>
      <c r="I93" s="1"/>
    </row>
    <row r="94" spans="1:9" ht="18">
      <c r="A94" s="1"/>
      <c r="B94" s="1"/>
      <c r="C94" s="1"/>
      <c r="D94" s="1"/>
      <c r="E94" s="1"/>
      <c r="F94" s="1"/>
      <c r="G94" s="1"/>
      <c r="H94" s="1"/>
      <c r="I94" s="1"/>
    </row>
    <row r="95" spans="1:9" ht="18">
      <c r="A95" s="1"/>
      <c r="B95" s="1"/>
      <c r="C95" s="1"/>
      <c r="D95" s="1"/>
      <c r="E95" s="1"/>
      <c r="F95" s="1"/>
      <c r="G95" s="1"/>
      <c r="H95" s="1"/>
      <c r="I95" s="1"/>
    </row>
    <row r="96" spans="1:9" ht="18">
      <c r="A96" s="1"/>
      <c r="B96" s="1"/>
      <c r="C96" s="1"/>
      <c r="D96" s="1"/>
      <c r="E96" s="1"/>
      <c r="F96" s="1"/>
      <c r="G96" s="1"/>
      <c r="H96" s="1"/>
      <c r="I96" s="1"/>
    </row>
    <row r="97" spans="1:9" ht="18">
      <c r="A97" s="1"/>
      <c r="B97" s="1"/>
      <c r="C97" s="1"/>
      <c r="D97" s="1"/>
      <c r="E97" s="1"/>
      <c r="F97" s="1"/>
      <c r="G97" s="1"/>
      <c r="H97" s="1"/>
      <c r="I97" s="1"/>
    </row>
    <row r="98" spans="1:9" ht="18">
      <c r="A98" s="1"/>
      <c r="B98" s="1"/>
      <c r="C98" s="1"/>
      <c r="D98" s="1"/>
      <c r="E98" s="1"/>
      <c r="F98" s="1"/>
      <c r="G98" s="1"/>
      <c r="H98" s="1"/>
      <c r="I98" s="1"/>
    </row>
    <row r="99" spans="1:9" ht="18">
      <c r="A99" s="1"/>
      <c r="B99" s="1"/>
      <c r="C99" s="1"/>
      <c r="D99" s="1"/>
      <c r="E99" s="1"/>
      <c r="F99" s="1"/>
      <c r="G99" s="1"/>
      <c r="H99" s="1"/>
      <c r="I99" s="1"/>
    </row>
    <row r="100" spans="1:9" ht="18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8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8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8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8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8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8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8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8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8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8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8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8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8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8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8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8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8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8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8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8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8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8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8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8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8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8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8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8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8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8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8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8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8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8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8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8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8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8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8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8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8">
      <c r="A142" s="1"/>
      <c r="B142" s="1"/>
      <c r="C142" s="1"/>
      <c r="D142" s="1"/>
      <c r="E142" s="1"/>
      <c r="F142" s="1"/>
      <c r="G142" s="1"/>
      <c r="H142" s="1"/>
      <c r="I142" s="1"/>
    </row>
  </sheetData>
  <customSheetViews>
    <customSheetView guid="{62EA56A0-18BB-45A4-9B93-8F9305D00B2F}">
      <pane xSplit="1" ySplit="6" topLeftCell="B7" activePane="bottomRight" state="frozen"/>
      <selection pane="bottomRight" activeCell="F26" sqref="F26"/>
      <pageMargins left="0.7" right="0.33" top="0.75" bottom="0.75" header="0.3" footer="0.3"/>
      <pageSetup orientation="portrait" horizontalDpi="300" verticalDpi="300" r:id="rId1"/>
    </customSheetView>
    <customSheetView guid="{5D933180-90A2-4635-8406-162CDBA83F77}">
      <pane xSplit="1" ySplit="6" topLeftCell="B7" activePane="bottomRight" state="frozen"/>
      <selection pane="bottomRight" activeCell="F26" sqref="F26"/>
      <pageMargins left="0.7" right="0.33" top="0.75" bottom="0.75" header="0.3" footer="0.3"/>
      <pageSetup orientation="portrait" horizontalDpi="300" verticalDpi="300" r:id="rId2"/>
    </customSheetView>
    <customSheetView guid="{57D09834-7566-4B23-A236-55447A728EAF}">
      <pane xSplit="1" ySplit="6" topLeftCell="B7" activePane="bottomRight" state="frozen"/>
      <selection pane="bottomRight" activeCell="F26" sqref="F26"/>
      <pageMargins left="0.7" right="0.33" top="0.75" bottom="0.75" header="0.3" footer="0.3"/>
      <pageSetup orientation="portrait" horizontalDpi="300" verticalDpi="300" r:id="rId3"/>
    </customSheetView>
  </customSheetViews>
  <mergeCells count="6">
    <mergeCell ref="A1:F1"/>
    <mergeCell ref="A2:F2"/>
    <mergeCell ref="A4:A6"/>
    <mergeCell ref="B4:F4"/>
    <mergeCell ref="E5:E6"/>
    <mergeCell ref="F5:F6"/>
  </mergeCells>
  <hyperlinks>
    <hyperlink ref="D6" r:id="rId4" display="cf=j=@)^^÷^&amp;                        -;fpg–kf}if_ " xr:uid="{00000000-0004-0000-0100-000000000000}"/>
    <hyperlink ref="C6" r:id="rId5" display="cf=j=@)^^÷^&amp;                        -;fpg–kf}if_ " xr:uid="{00000000-0004-0000-0100-000001000000}"/>
    <hyperlink ref="B6" r:id="rId6" display="cf=j=@)^^÷^&amp;                        -;fpg–kf}if_ " xr:uid="{00000000-0004-0000-0100-000002000000}"/>
  </hyperlinks>
  <pageMargins left="0.7" right="0.33" top="0.75" bottom="0.75" header="0.3" footer="0.3"/>
  <pageSetup paperSize="9" orientation="portrait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O34"/>
  <sheetViews>
    <sheetView view="pageBreakPreview" zoomScale="85" zoomScaleNormal="95" zoomScaleSheetLayoutView="85" workbookViewId="0">
      <pane xSplit="1" ySplit="5" topLeftCell="B6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ColWidth="13.7109375" defaultRowHeight="15"/>
  <cols>
    <col min="1" max="1" width="27" customWidth="1"/>
    <col min="2" max="29" width="13.7109375" customWidth="1"/>
    <col min="30" max="30" width="11.42578125" customWidth="1"/>
    <col min="31" max="31" width="11.5703125" customWidth="1"/>
    <col min="32" max="34" width="13.7109375" customWidth="1"/>
    <col min="35" max="35" width="12.140625" customWidth="1"/>
    <col min="36" max="36" width="11" customWidth="1"/>
    <col min="40" max="40" width="12.140625" customWidth="1"/>
    <col min="41" max="41" width="11.140625" customWidth="1"/>
  </cols>
  <sheetData>
    <row r="1" spans="1:41" ht="18">
      <c r="A1" s="539" t="s">
        <v>103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41" ht="18">
      <c r="A2" s="637" t="s">
        <v>237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</row>
    <row r="3" spans="1:41" ht="15.75">
      <c r="A3" s="589" t="s">
        <v>79</v>
      </c>
      <c r="B3" s="520" t="s">
        <v>225</v>
      </c>
      <c r="C3" s="520"/>
      <c r="D3" s="520"/>
      <c r="E3" s="520"/>
      <c r="F3" s="520"/>
      <c r="G3" s="520" t="s">
        <v>206</v>
      </c>
      <c r="H3" s="520"/>
      <c r="I3" s="520"/>
      <c r="J3" s="520"/>
      <c r="K3" s="520"/>
      <c r="L3" s="520" t="s">
        <v>228</v>
      </c>
      <c r="M3" s="520"/>
      <c r="N3" s="520"/>
      <c r="O3" s="520"/>
      <c r="P3" s="520"/>
      <c r="Q3" s="520" t="s">
        <v>123</v>
      </c>
      <c r="R3" s="520"/>
      <c r="S3" s="520"/>
      <c r="T3" s="520"/>
      <c r="U3" s="520"/>
      <c r="V3" s="520" t="s">
        <v>111</v>
      </c>
      <c r="W3" s="520"/>
      <c r="X3" s="520"/>
      <c r="Y3" s="520"/>
      <c r="Z3" s="520"/>
      <c r="AA3" s="520" t="s">
        <v>124</v>
      </c>
      <c r="AB3" s="520"/>
      <c r="AC3" s="520"/>
      <c r="AD3" s="520"/>
      <c r="AE3" s="520"/>
      <c r="AF3" s="520" t="s">
        <v>193</v>
      </c>
      <c r="AG3" s="520"/>
      <c r="AH3" s="520"/>
      <c r="AI3" s="520"/>
      <c r="AJ3" s="520"/>
      <c r="AK3" s="520" t="s">
        <v>3</v>
      </c>
      <c r="AL3" s="520"/>
      <c r="AM3" s="520"/>
      <c r="AN3" s="520"/>
      <c r="AO3" s="520"/>
    </row>
    <row r="4" spans="1:41">
      <c r="A4" s="589"/>
      <c r="B4" s="3" t="s">
        <v>4</v>
      </c>
      <c r="C4" s="3" t="s">
        <v>5</v>
      </c>
      <c r="D4" s="3" t="s">
        <v>6</v>
      </c>
      <c r="E4" s="521" t="s">
        <v>7</v>
      </c>
      <c r="F4" s="521" t="s">
        <v>8</v>
      </c>
      <c r="G4" s="3" t="s">
        <v>4</v>
      </c>
      <c r="H4" s="3" t="s">
        <v>5</v>
      </c>
      <c r="I4" s="3" t="s">
        <v>6</v>
      </c>
      <c r="J4" s="521" t="s">
        <v>7</v>
      </c>
      <c r="K4" s="521" t="s">
        <v>8</v>
      </c>
      <c r="L4" s="3" t="s">
        <v>4</v>
      </c>
      <c r="M4" s="3" t="s">
        <v>5</v>
      </c>
      <c r="N4" s="3" t="s">
        <v>6</v>
      </c>
      <c r="O4" s="521" t="s">
        <v>7</v>
      </c>
      <c r="P4" s="521" t="s">
        <v>8</v>
      </c>
      <c r="Q4" s="3" t="s">
        <v>4</v>
      </c>
      <c r="R4" s="3" t="s">
        <v>5</v>
      </c>
      <c r="S4" s="3" t="s">
        <v>6</v>
      </c>
      <c r="T4" s="521" t="s">
        <v>7</v>
      </c>
      <c r="U4" s="521" t="s">
        <v>8</v>
      </c>
      <c r="V4" s="3" t="s">
        <v>4</v>
      </c>
      <c r="W4" s="3" t="s">
        <v>5</v>
      </c>
      <c r="X4" s="3" t="s">
        <v>6</v>
      </c>
      <c r="Y4" s="521" t="s">
        <v>7</v>
      </c>
      <c r="Z4" s="521" t="s">
        <v>8</v>
      </c>
      <c r="AA4" s="3" t="s">
        <v>4</v>
      </c>
      <c r="AB4" s="3" t="s">
        <v>5</v>
      </c>
      <c r="AC4" s="3" t="s">
        <v>6</v>
      </c>
      <c r="AD4" s="521" t="s">
        <v>7</v>
      </c>
      <c r="AE4" s="521" t="s">
        <v>8</v>
      </c>
      <c r="AF4" s="3" t="s">
        <v>4</v>
      </c>
      <c r="AG4" s="3" t="s">
        <v>5</v>
      </c>
      <c r="AH4" s="3" t="s">
        <v>6</v>
      </c>
      <c r="AI4" s="521" t="s">
        <v>7</v>
      </c>
      <c r="AJ4" s="521" t="s">
        <v>8</v>
      </c>
      <c r="AK4" s="3" t="s">
        <v>4</v>
      </c>
      <c r="AL4" s="3" t="s">
        <v>5</v>
      </c>
      <c r="AM4" s="3" t="s">
        <v>6</v>
      </c>
      <c r="AN4" s="521" t="s">
        <v>7</v>
      </c>
      <c r="AO4" s="521" t="s">
        <v>8</v>
      </c>
    </row>
    <row r="5" spans="1:41" ht="30">
      <c r="A5" s="589"/>
      <c r="B5" s="58" t="s">
        <v>366</v>
      </c>
      <c r="C5" s="58" t="s">
        <v>367</v>
      </c>
      <c r="D5" s="58" t="s">
        <v>500</v>
      </c>
      <c r="E5" s="521"/>
      <c r="F5" s="521"/>
      <c r="G5" s="58" t="s">
        <v>366</v>
      </c>
      <c r="H5" s="58" t="s">
        <v>367</v>
      </c>
      <c r="I5" s="58" t="s">
        <v>500</v>
      </c>
      <c r="J5" s="521"/>
      <c r="K5" s="521"/>
      <c r="L5" s="58" t="s">
        <v>366</v>
      </c>
      <c r="M5" s="58" t="s">
        <v>367</v>
      </c>
      <c r="N5" s="58" t="s">
        <v>500</v>
      </c>
      <c r="O5" s="521"/>
      <c r="P5" s="521"/>
      <c r="Q5" s="58" t="s">
        <v>366</v>
      </c>
      <c r="R5" s="58" t="s">
        <v>367</v>
      </c>
      <c r="S5" s="58" t="s">
        <v>500</v>
      </c>
      <c r="T5" s="521"/>
      <c r="U5" s="521"/>
      <c r="V5" s="58" t="s">
        <v>366</v>
      </c>
      <c r="W5" s="58" t="s">
        <v>367</v>
      </c>
      <c r="X5" s="58" t="s">
        <v>500</v>
      </c>
      <c r="Y5" s="521"/>
      <c r="Z5" s="521"/>
      <c r="AA5" s="58" t="s">
        <v>366</v>
      </c>
      <c r="AB5" s="58" t="s">
        <v>367</v>
      </c>
      <c r="AC5" s="58" t="s">
        <v>500</v>
      </c>
      <c r="AD5" s="521"/>
      <c r="AE5" s="521"/>
      <c r="AF5" s="58" t="s">
        <v>366</v>
      </c>
      <c r="AG5" s="58" t="s">
        <v>367</v>
      </c>
      <c r="AH5" s="58" t="s">
        <v>500</v>
      </c>
      <c r="AI5" s="521"/>
      <c r="AJ5" s="521"/>
      <c r="AK5" s="58" t="s">
        <v>366</v>
      </c>
      <c r="AL5" s="58" t="s">
        <v>367</v>
      </c>
      <c r="AM5" s="58" t="s">
        <v>500</v>
      </c>
      <c r="AN5" s="521"/>
      <c r="AO5" s="521"/>
    </row>
    <row r="6" spans="1:41" ht="26.25" customHeight="1">
      <c r="A6" s="150" t="s">
        <v>101</v>
      </c>
      <c r="B6" s="173">
        <v>99180</v>
      </c>
      <c r="C6" s="173">
        <v>116640</v>
      </c>
      <c r="D6" s="173">
        <v>134820</v>
      </c>
      <c r="E6" s="173">
        <f>IFERROR(C6/B6*100-100,0)</f>
        <v>17.604355716878388</v>
      </c>
      <c r="F6" s="173">
        <f>IFERROR(D6/C6*100-100,0)</f>
        <v>15.586419753086417</v>
      </c>
      <c r="G6" s="173">
        <v>94140</v>
      </c>
      <c r="H6" s="173">
        <v>119700</v>
      </c>
      <c r="I6" s="173">
        <v>118980</v>
      </c>
      <c r="J6" s="173">
        <f>IFERROR(H6/G6*100-100,0)</f>
        <v>27.151051625239006</v>
      </c>
      <c r="K6" s="173">
        <f>IFERROR(I6/H6*100-100,0)</f>
        <v>-0.6015037593984971</v>
      </c>
      <c r="L6" s="173">
        <v>209786</v>
      </c>
      <c r="M6" s="173">
        <v>212007</v>
      </c>
      <c r="N6" s="173">
        <v>213422</v>
      </c>
      <c r="O6" s="173">
        <f>IFERROR(M6/L6*100-100,0)</f>
        <v>1.0586979112047459</v>
      </c>
      <c r="P6" s="173">
        <f>IFERROR(N6/M6*100-100,0)</f>
        <v>0.66743079237949132</v>
      </c>
      <c r="Q6" s="173">
        <v>129600</v>
      </c>
      <c r="R6" s="173">
        <v>131400</v>
      </c>
      <c r="S6" s="173">
        <v>129600</v>
      </c>
      <c r="T6" s="173">
        <f>IFERROR(R6/Q6*100-100,0)</f>
        <v>1.3888888888888857</v>
      </c>
      <c r="U6" s="173">
        <f>IFERROR(S6/R6*100-100,0)</f>
        <v>-1.3698630136986338</v>
      </c>
      <c r="V6" s="173">
        <v>237420</v>
      </c>
      <c r="W6" s="173">
        <v>247140</v>
      </c>
      <c r="X6" s="173">
        <v>265140</v>
      </c>
      <c r="Y6" s="173">
        <f>IFERROR(W6/V6*100-100,0)</f>
        <v>4.0940106141015917</v>
      </c>
      <c r="Z6" s="173">
        <f>IFERROR(X6/W6*100-100,0)</f>
        <v>7.2833211944646905</v>
      </c>
      <c r="AA6" s="173">
        <v>60120</v>
      </c>
      <c r="AB6" s="173">
        <v>60120</v>
      </c>
      <c r="AC6" s="173">
        <v>60120</v>
      </c>
      <c r="AD6" s="173">
        <f>IFERROR(AB6/AA6*100-100,0)</f>
        <v>0</v>
      </c>
      <c r="AE6" s="173">
        <f>IFERROR(AC6/AB6*100-100,0)</f>
        <v>0</v>
      </c>
      <c r="AF6" s="173">
        <v>100620</v>
      </c>
      <c r="AG6" s="173">
        <v>90540</v>
      </c>
      <c r="AH6" s="173">
        <v>97920</v>
      </c>
      <c r="AI6" s="173">
        <f>IFERROR(AG6/AF6*100-100,0)</f>
        <v>-10.017889087656528</v>
      </c>
      <c r="AJ6" s="173">
        <f>IFERROR(AH6/AG6*100-100,0)</f>
        <v>8.1510934393638195</v>
      </c>
      <c r="AK6" s="173">
        <f>B6+G6+L6+Q6+V6+AA6+AF6</f>
        <v>930866</v>
      </c>
      <c r="AL6" s="173">
        <f t="shared" ref="AL6:AM6" si="0">C6+H6+M6+R6+W6+AB6+AG6</f>
        <v>977547</v>
      </c>
      <c r="AM6" s="173">
        <f t="shared" si="0"/>
        <v>1020002</v>
      </c>
      <c r="AN6" s="173">
        <f>IFERROR(AL6/AK6*100-100,0)</f>
        <v>5.014792676926632</v>
      </c>
      <c r="AO6" s="173">
        <f>IFERROR(AM6/AL6*100-100,0)</f>
        <v>4.3430136862984625</v>
      </c>
    </row>
    <row r="7" spans="1:41" ht="35.25" customHeight="1">
      <c r="A7" s="150" t="s">
        <v>397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ht="26.25" customHeight="1">
      <c r="A8" s="150" t="s">
        <v>196</v>
      </c>
      <c r="B8" s="173">
        <v>54015</v>
      </c>
      <c r="C8" s="173">
        <v>78720</v>
      </c>
      <c r="D8" s="173">
        <v>79920</v>
      </c>
      <c r="E8" s="173">
        <f>IFERROR(C9/B9*100-100,0)</f>
        <v>23.921681563077485</v>
      </c>
      <c r="F8" s="173">
        <f>IFERROR(D9/C9*100-100,0)</f>
        <v>-12.165814582044362</v>
      </c>
      <c r="G8" s="173">
        <v>32013</v>
      </c>
      <c r="H8" s="173">
        <v>42293</v>
      </c>
      <c r="I8" s="173">
        <v>40043</v>
      </c>
      <c r="J8" s="173">
        <f t="shared" ref="J8:K12" si="1">IFERROR(H8/G8*100-100,0)</f>
        <v>32.111954518476864</v>
      </c>
      <c r="K8" s="173">
        <f t="shared" si="1"/>
        <v>-5.3200293192726917</v>
      </c>
      <c r="L8" s="173">
        <v>66326</v>
      </c>
      <c r="M8" s="173">
        <v>107278</v>
      </c>
      <c r="N8" s="173">
        <v>109662.6</v>
      </c>
      <c r="O8" s="173">
        <f t="shared" ref="O8:P12" si="2">IFERROR(M8/L8*100-100,0)</f>
        <v>61.743509332690053</v>
      </c>
      <c r="P8" s="173">
        <f t="shared" si="2"/>
        <v>2.2228229459907851</v>
      </c>
      <c r="Q8" s="173">
        <v>39420</v>
      </c>
      <c r="R8" s="173">
        <v>44782</v>
      </c>
      <c r="S8" s="173">
        <v>43519</v>
      </c>
      <c r="T8" s="173">
        <f t="shared" ref="T8:U12" si="3">IFERROR(R8/Q8*100-100,0)</f>
        <v>13.602232369355647</v>
      </c>
      <c r="U8" s="173">
        <f t="shared" si="3"/>
        <v>-2.8203295967129662</v>
      </c>
      <c r="V8" s="173">
        <v>62942.289600000004</v>
      </c>
      <c r="W8" s="173">
        <v>66323.3364</v>
      </c>
      <c r="X8" s="173">
        <v>84625.172000000006</v>
      </c>
      <c r="Y8" s="173">
        <f>IFERROR(W8/V8*100-100,0)</f>
        <v>5.3716615990403938</v>
      </c>
      <c r="Z8" s="173">
        <f>IFERROR(X8/W8*100-100,0)</f>
        <v>27.594865688934192</v>
      </c>
      <c r="AA8" s="173">
        <v>34380</v>
      </c>
      <c r="AB8" s="173">
        <v>34200</v>
      </c>
      <c r="AC8" s="173">
        <v>35100</v>
      </c>
      <c r="AD8" s="173">
        <f t="shared" ref="AD8:AE12" si="4">IFERROR(AB8/AA8*100-100,0)</f>
        <v>-0.52356020942407611</v>
      </c>
      <c r="AE8" s="173">
        <f t="shared" si="4"/>
        <v>2.6315789473684248</v>
      </c>
      <c r="AF8" s="173">
        <v>38460</v>
      </c>
      <c r="AG8" s="173">
        <v>41526</v>
      </c>
      <c r="AH8" s="173">
        <v>38504</v>
      </c>
      <c r="AI8" s="173">
        <f t="shared" ref="AI8:AJ12" si="5">IFERROR(AG8/AF8*100-100,0)</f>
        <v>7.9719188767550833</v>
      </c>
      <c r="AJ8" s="173">
        <f t="shared" si="5"/>
        <v>-7.2773683957039026</v>
      </c>
      <c r="AK8" s="173">
        <f>B8+G8+L8+Q8+V8+AA8+AF8</f>
        <v>327556.28960000002</v>
      </c>
      <c r="AL8" s="173">
        <f>C8+H8+M8+R8+W8+AB8+AG8</f>
        <v>415122.33640000003</v>
      </c>
      <c r="AM8" s="173">
        <f t="shared" ref="AM8" si="6">D8+I8+N8+S8+X8+AC8+AH8</f>
        <v>431373.772</v>
      </c>
      <c r="AN8" s="173">
        <f t="shared" ref="AN8:AO11" si="7">IFERROR(AL8/AK8*100-100,0)</f>
        <v>26.733129413247568</v>
      </c>
      <c r="AO8" s="173">
        <f>IFERROR(AM8/AL8*100-100,0)</f>
        <v>3.9148545320241652</v>
      </c>
    </row>
    <row r="9" spans="1:41" s="240" customFormat="1" ht="26.25" customHeight="1">
      <c r="A9" s="239" t="s">
        <v>398</v>
      </c>
      <c r="B9" s="173">
        <f>B8/B6*100</f>
        <v>54.461584996975198</v>
      </c>
      <c r="C9" s="173">
        <f>C8/C6*100</f>
        <v>67.489711934156389</v>
      </c>
      <c r="D9" s="173">
        <f>D8/D6*100</f>
        <v>59.279038718291055</v>
      </c>
      <c r="E9" s="173">
        <f>IFERROR(C10/B10*100-100,0)</f>
        <v>5.0847457627118757</v>
      </c>
      <c r="F9" s="173">
        <f>IFERROR(D10/C10*100-100,0)</f>
        <v>13.306451612903231</v>
      </c>
      <c r="G9" s="173">
        <f>G8/G6*100</f>
        <v>34.005736137667306</v>
      </c>
      <c r="H9" s="173">
        <f>H8/H6*100</f>
        <v>35.33249791144528</v>
      </c>
      <c r="I9" s="173">
        <f>I8/I6*100</f>
        <v>33.655236174146914</v>
      </c>
      <c r="J9" s="173">
        <f t="shared" si="1"/>
        <v>3.9015822754336966</v>
      </c>
      <c r="K9" s="173">
        <f t="shared" si="1"/>
        <v>-4.7470794210534706</v>
      </c>
      <c r="L9" s="173">
        <f>L8/L6*100</f>
        <v>31.616027761623748</v>
      </c>
      <c r="M9" s="173">
        <f>M8/M6*100</f>
        <v>50.601159395680327</v>
      </c>
      <c r="N9" s="173">
        <f>N8/N6*100</f>
        <v>51.382987695738954</v>
      </c>
      <c r="O9" s="173">
        <f t="shared" si="2"/>
        <v>60.049073138470504</v>
      </c>
      <c r="P9" s="173">
        <f t="shared" si="2"/>
        <v>1.5450798151580756</v>
      </c>
      <c r="Q9" s="173">
        <f>Q8/Q6*100</f>
        <v>30.416666666666664</v>
      </c>
      <c r="R9" s="173">
        <f>R8/R6*100</f>
        <v>34.080669710806703</v>
      </c>
      <c r="S9" s="173">
        <f>S8/S6*100</f>
        <v>33.579475308641975</v>
      </c>
      <c r="T9" s="173">
        <f t="shared" si="3"/>
        <v>12.046037405391914</v>
      </c>
      <c r="U9" s="173">
        <f t="shared" si="3"/>
        <v>-1.470611952222896</v>
      </c>
      <c r="V9" s="173">
        <f>V8/V6*100</f>
        <v>26.510946676775337</v>
      </c>
      <c r="W9" s="173">
        <f>W8/W6*100</f>
        <v>26.83634231609614</v>
      </c>
      <c r="X9" s="173">
        <f>X8/X6*100</f>
        <v>31.917165271177495</v>
      </c>
      <c r="Y9" s="173">
        <f>IFERROR(W9/V9*100-100,0)</f>
        <v>1.2274010554510539</v>
      </c>
      <c r="Z9" s="173">
        <f>IFERROR(X9/W9*100-100,0)</f>
        <v>18.93262090353474</v>
      </c>
      <c r="AA9" s="173">
        <f>AA8/AA6*100</f>
        <v>57.185628742514972</v>
      </c>
      <c r="AB9" s="173">
        <f>AB8/AB6*100</f>
        <v>56.886227544910184</v>
      </c>
      <c r="AC9" s="173">
        <f>AC8/AC6*100</f>
        <v>58.383233532934128</v>
      </c>
      <c r="AD9" s="173">
        <f t="shared" si="4"/>
        <v>-0.52356020942407611</v>
      </c>
      <c r="AE9" s="173">
        <f t="shared" si="4"/>
        <v>2.6315789473684106</v>
      </c>
      <c r="AF9" s="173">
        <f>AF8/AF6*100</f>
        <v>38.223017292784732</v>
      </c>
      <c r="AG9" s="173">
        <f>AG8/AG6*100</f>
        <v>45.864811133200796</v>
      </c>
      <c r="AH9" s="173">
        <f>AH8/AH6*100</f>
        <v>39.321895424836597</v>
      </c>
      <c r="AI9" s="173">
        <f t="shared" si="5"/>
        <v>19.992649407765597</v>
      </c>
      <c r="AJ9" s="173">
        <f t="shared" si="5"/>
        <v>-14.265654968821806</v>
      </c>
      <c r="AK9" s="173">
        <f>AK8/AK6*100</f>
        <v>35.188339632127501</v>
      </c>
      <c r="AL9" s="173">
        <f t="shared" ref="AL9:AM9" si="8">AL8/AL6*100</f>
        <v>42.465716369647701</v>
      </c>
      <c r="AM9" s="173">
        <f t="shared" si="8"/>
        <v>42.291463350071865</v>
      </c>
      <c r="AN9" s="173">
        <f t="shared" si="7"/>
        <v>20.681216600728277</v>
      </c>
      <c r="AO9" s="173">
        <f>IFERROR(AM9/AL9*100-100,0)</f>
        <v>-0.41033811383053376</v>
      </c>
    </row>
    <row r="10" spans="1:41" ht="26.25" customHeight="1">
      <c r="A10" s="150" t="s">
        <v>197</v>
      </c>
      <c r="B10" s="173">
        <v>472</v>
      </c>
      <c r="C10" s="173">
        <v>496</v>
      </c>
      <c r="D10" s="173">
        <v>562</v>
      </c>
      <c r="E10" s="173">
        <f t="shared" ref="E10:F12" si="9">IFERROR(C10/B10*100-100,0)</f>
        <v>5.0847457627118757</v>
      </c>
      <c r="F10" s="173">
        <f t="shared" si="9"/>
        <v>13.306451612903231</v>
      </c>
      <c r="G10" s="173">
        <v>517</v>
      </c>
      <c r="H10" s="173">
        <v>664</v>
      </c>
      <c r="I10" s="173">
        <v>636</v>
      </c>
      <c r="J10" s="173">
        <f t="shared" si="1"/>
        <v>28.433268858800773</v>
      </c>
      <c r="K10" s="173">
        <f t="shared" si="1"/>
        <v>-4.2168674698795172</v>
      </c>
      <c r="L10" s="173">
        <v>1188</v>
      </c>
      <c r="M10" s="173">
        <v>1901</v>
      </c>
      <c r="N10" s="173">
        <v>7464</v>
      </c>
      <c r="O10" s="173">
        <f t="shared" si="2"/>
        <v>60.016835016835017</v>
      </c>
      <c r="P10" s="173">
        <f t="shared" si="2"/>
        <v>292.63545502367174</v>
      </c>
      <c r="Q10" s="173">
        <v>513</v>
      </c>
      <c r="R10" s="173">
        <v>492</v>
      </c>
      <c r="S10" s="173">
        <v>498</v>
      </c>
      <c r="T10" s="173">
        <f t="shared" si="3"/>
        <v>-4.093567251461991</v>
      </c>
      <c r="U10" s="173">
        <f t="shared" si="3"/>
        <v>1.2195121951219505</v>
      </c>
      <c r="V10" s="500">
        <v>988</v>
      </c>
      <c r="W10" s="500">
        <v>1046</v>
      </c>
      <c r="X10" s="500">
        <v>1136</v>
      </c>
      <c r="Y10" s="173">
        <f t="shared" ref="Y10:Z12" si="10">IFERROR(W10/V10*100-100,0)</f>
        <v>5.8704453441295499</v>
      </c>
      <c r="Z10" s="173">
        <f t="shared" si="10"/>
        <v>8.6042065009560105</v>
      </c>
      <c r="AA10" s="173">
        <v>159</v>
      </c>
      <c r="AB10" s="173">
        <v>165</v>
      </c>
      <c r="AC10" s="173">
        <v>182</v>
      </c>
      <c r="AD10" s="173">
        <f t="shared" si="4"/>
        <v>3.7735849056603712</v>
      </c>
      <c r="AE10" s="173">
        <f t="shared" si="4"/>
        <v>10.303030303030297</v>
      </c>
      <c r="AF10" s="173">
        <v>145</v>
      </c>
      <c r="AG10" s="173">
        <v>197</v>
      </c>
      <c r="AH10" s="173">
        <v>204</v>
      </c>
      <c r="AI10" s="173">
        <f t="shared" si="5"/>
        <v>35.862068965517238</v>
      </c>
      <c r="AJ10" s="173">
        <f t="shared" si="5"/>
        <v>3.5532994923857899</v>
      </c>
      <c r="AK10" s="173">
        <f>B10+G10+L10+Q10+V10+AA10+AF10</f>
        <v>3982</v>
      </c>
      <c r="AL10" s="173">
        <f>C10+H10+M10+R10+W10+AB10+AG10</f>
        <v>4961</v>
      </c>
      <c r="AM10" s="173">
        <f t="shared" ref="AM10:AM12" si="11">D10+I10+N10+S10+X10+AC10+AH10</f>
        <v>10682</v>
      </c>
      <c r="AN10" s="173">
        <f t="shared" si="7"/>
        <v>24.585635359116026</v>
      </c>
      <c r="AO10" s="173">
        <f t="shared" si="7"/>
        <v>115.31949203789557</v>
      </c>
    </row>
    <row r="11" spans="1:41" ht="26.25" customHeight="1">
      <c r="A11" s="150" t="s">
        <v>198</v>
      </c>
      <c r="B11" s="173">
        <v>334</v>
      </c>
      <c r="C11" s="173">
        <v>375</v>
      </c>
      <c r="D11" s="173">
        <v>390</v>
      </c>
      <c r="E11" s="173">
        <f t="shared" si="9"/>
        <v>12.275449101796411</v>
      </c>
      <c r="F11" s="173">
        <f t="shared" si="9"/>
        <v>4</v>
      </c>
      <c r="G11" s="173">
        <v>413</v>
      </c>
      <c r="H11" s="173">
        <v>505</v>
      </c>
      <c r="I11" s="173">
        <v>491</v>
      </c>
      <c r="J11" s="173">
        <f t="shared" si="1"/>
        <v>22.276029055690088</v>
      </c>
      <c r="K11" s="173">
        <f t="shared" si="1"/>
        <v>-2.7722772277227818</v>
      </c>
      <c r="L11" s="173">
        <v>971</v>
      </c>
      <c r="M11" s="173">
        <v>1762</v>
      </c>
      <c r="N11" s="173">
        <v>5863</v>
      </c>
      <c r="O11" s="173">
        <f t="shared" si="2"/>
        <v>81.462409886714738</v>
      </c>
      <c r="P11" s="173">
        <f t="shared" si="2"/>
        <v>232.74687854710555</v>
      </c>
      <c r="Q11" s="173">
        <v>345</v>
      </c>
      <c r="R11" s="173">
        <v>337</v>
      </c>
      <c r="S11" s="173">
        <v>352</v>
      </c>
      <c r="T11" s="173">
        <f t="shared" si="3"/>
        <v>-2.318840579710141</v>
      </c>
      <c r="U11" s="173">
        <f t="shared" si="3"/>
        <v>4.4510385756676669</v>
      </c>
      <c r="V11" s="500">
        <v>705</v>
      </c>
      <c r="W11" s="500">
        <v>746</v>
      </c>
      <c r="X11" s="500">
        <v>788</v>
      </c>
      <c r="Y11" s="173">
        <f t="shared" si="10"/>
        <v>5.8156028368794352</v>
      </c>
      <c r="Z11" s="173">
        <f t="shared" si="10"/>
        <v>5.6300268096514827</v>
      </c>
      <c r="AA11" s="173">
        <v>92</v>
      </c>
      <c r="AB11" s="173">
        <v>97</v>
      </c>
      <c r="AC11" s="173">
        <v>107</v>
      </c>
      <c r="AD11" s="173">
        <f t="shared" si="4"/>
        <v>5.4347826086956559</v>
      </c>
      <c r="AE11" s="173">
        <f t="shared" si="4"/>
        <v>10.30927835051547</v>
      </c>
      <c r="AF11" s="173">
        <v>180</v>
      </c>
      <c r="AG11" s="173">
        <v>136</v>
      </c>
      <c r="AH11" s="173">
        <v>142</v>
      </c>
      <c r="AI11" s="173">
        <f t="shared" si="5"/>
        <v>-24.444444444444443</v>
      </c>
      <c r="AJ11" s="173">
        <f t="shared" si="5"/>
        <v>4.4117647058823621</v>
      </c>
      <c r="AK11" s="173">
        <f t="shared" ref="AK11:AL12" si="12">B11+G11+L11+Q11+V11+AA11+AF11</f>
        <v>3040</v>
      </c>
      <c r="AL11" s="173">
        <f t="shared" si="12"/>
        <v>3958</v>
      </c>
      <c r="AM11" s="173">
        <f t="shared" si="11"/>
        <v>8133</v>
      </c>
      <c r="AN11" s="173">
        <f t="shared" si="7"/>
        <v>30.19736842105263</v>
      </c>
      <c r="AO11" s="173">
        <f t="shared" si="7"/>
        <v>105.48256695300657</v>
      </c>
    </row>
    <row r="12" spans="1:41" ht="26.25" customHeight="1">
      <c r="A12" s="150" t="s">
        <v>199</v>
      </c>
      <c r="B12" s="173">
        <v>138</v>
      </c>
      <c r="C12" s="173">
        <v>121</v>
      </c>
      <c r="D12" s="173">
        <v>172</v>
      </c>
      <c r="E12" s="173">
        <f t="shared" si="9"/>
        <v>-12.318840579710141</v>
      </c>
      <c r="F12" s="173">
        <f t="shared" si="9"/>
        <v>42.148760330578511</v>
      </c>
      <c r="G12" s="173">
        <v>104</v>
      </c>
      <c r="H12" s="173">
        <v>159</v>
      </c>
      <c r="I12" s="173">
        <v>145</v>
      </c>
      <c r="J12" s="173">
        <f t="shared" si="1"/>
        <v>52.884615384615387</v>
      </c>
      <c r="K12" s="173">
        <f t="shared" si="1"/>
        <v>-8.8050314465408803</v>
      </c>
      <c r="L12" s="173">
        <v>217</v>
      </c>
      <c r="M12" s="173">
        <v>450</v>
      </c>
      <c r="N12" s="173">
        <v>1601</v>
      </c>
      <c r="O12" s="173">
        <f t="shared" si="2"/>
        <v>107.37327188940094</v>
      </c>
      <c r="P12" s="173">
        <f t="shared" si="2"/>
        <v>255.77777777777777</v>
      </c>
      <c r="Q12" s="173">
        <v>168</v>
      </c>
      <c r="R12" s="173">
        <v>155</v>
      </c>
      <c r="S12" s="173">
        <v>152</v>
      </c>
      <c r="T12" s="173">
        <f t="shared" si="3"/>
        <v>-7.7380952380952266</v>
      </c>
      <c r="U12" s="173">
        <f t="shared" si="3"/>
        <v>-1.9354838709677438</v>
      </c>
      <c r="V12" s="500">
        <v>283</v>
      </c>
      <c r="W12" s="500">
        <v>300</v>
      </c>
      <c r="X12" s="500">
        <v>348</v>
      </c>
      <c r="Y12" s="173">
        <f t="shared" si="10"/>
        <v>6.0070671378091873</v>
      </c>
      <c r="Z12" s="173">
        <f t="shared" si="10"/>
        <v>15.999999999999986</v>
      </c>
      <c r="AA12" s="173">
        <v>256</v>
      </c>
      <c r="AB12" s="173">
        <v>334</v>
      </c>
      <c r="AC12" s="173">
        <v>156</v>
      </c>
      <c r="AD12" s="173">
        <f t="shared" si="4"/>
        <v>30.46875</v>
      </c>
      <c r="AE12" s="173">
        <f t="shared" si="4"/>
        <v>-53.293413173652695</v>
      </c>
      <c r="AF12" s="173">
        <v>55</v>
      </c>
      <c r="AG12" s="173">
        <v>60</v>
      </c>
      <c r="AH12" s="173">
        <v>62</v>
      </c>
      <c r="AI12" s="173">
        <f t="shared" si="5"/>
        <v>9.0909090909090793</v>
      </c>
      <c r="AJ12" s="173">
        <f t="shared" si="5"/>
        <v>3.3333333333333428</v>
      </c>
      <c r="AK12" s="173">
        <f t="shared" si="12"/>
        <v>1221</v>
      </c>
      <c r="AL12" s="173">
        <f t="shared" si="12"/>
        <v>1579</v>
      </c>
      <c r="AM12" s="173">
        <f t="shared" si="11"/>
        <v>2636</v>
      </c>
      <c r="AN12" s="173">
        <f>IFERROR(AL12/AK12*100-100,0)</f>
        <v>29.320229320229316</v>
      </c>
      <c r="AO12" s="173">
        <f>IFERROR(AM12/AL12*100-100,0)</f>
        <v>66.941101963267897</v>
      </c>
    </row>
    <row r="13" spans="1:41" ht="26.25" customHeight="1">
      <c r="A13" s="150" t="s">
        <v>102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401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</row>
    <row r="14" spans="1:41" ht="26.25" customHeight="1">
      <c r="A14" s="150" t="s">
        <v>200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401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</row>
    <row r="15" spans="1:41" ht="26.25" customHeight="1">
      <c r="A15" s="150" t="s">
        <v>201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401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</row>
    <row r="16" spans="1:41" ht="26.25" customHeight="1">
      <c r="A16" s="150" t="s">
        <v>202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401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</row>
    <row r="17" spans="1:41" ht="26.25" customHeight="1">
      <c r="A17" s="150" t="s">
        <v>203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</row>
    <row r="18" spans="1:41" ht="26.25" customHeight="1">
      <c r="A18" s="150" t="s">
        <v>204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26.25" customHeight="1">
      <c r="A19" s="150" t="s">
        <v>205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33" customHeight="1">
      <c r="A20" s="150" t="s">
        <v>218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26.25" customHeight="1">
      <c r="A21" s="150" t="s">
        <v>204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26.25" customHeight="1">
      <c r="A22" s="150" t="s">
        <v>205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30" customHeight="1">
      <c r="A23" s="636" t="s">
        <v>121</v>
      </c>
      <c r="B23" s="636"/>
      <c r="C23" s="636"/>
    </row>
    <row r="31" spans="1:41" ht="24.75" customHeight="1"/>
    <row r="32" spans="1:41" ht="16.5" customHeight="1"/>
    <row r="33" spans="7:7" ht="18">
      <c r="G33" s="22"/>
    </row>
    <row r="34" spans="7:7" ht="18" customHeight="1"/>
  </sheetData>
  <mergeCells count="28">
    <mergeCell ref="A1:P1"/>
    <mergeCell ref="A2:P2"/>
    <mergeCell ref="A3:A5"/>
    <mergeCell ref="B3:F3"/>
    <mergeCell ref="G3:K3"/>
    <mergeCell ref="L3:P3"/>
    <mergeCell ref="P4:P5"/>
    <mergeCell ref="Q3:U3"/>
    <mergeCell ref="V3:Z3"/>
    <mergeCell ref="AA3:AE3"/>
    <mergeCell ref="AF3:AJ3"/>
    <mergeCell ref="AK3:AO3"/>
    <mergeCell ref="AI4:AI5"/>
    <mergeCell ref="AJ4:AJ5"/>
    <mergeCell ref="AN4:AN5"/>
    <mergeCell ref="AO4:AO5"/>
    <mergeCell ref="A23:C23"/>
    <mergeCell ref="T4:T5"/>
    <mergeCell ref="U4:U5"/>
    <mergeCell ref="Y4:Y5"/>
    <mergeCell ref="Z4:Z5"/>
    <mergeCell ref="AD4:AD5"/>
    <mergeCell ref="AE4:AE5"/>
    <mergeCell ref="E4:E5"/>
    <mergeCell ref="F4:F5"/>
    <mergeCell ref="J4:J5"/>
    <mergeCell ref="K4:K5"/>
    <mergeCell ref="O4:O5"/>
  </mergeCells>
  <hyperlinks>
    <hyperlink ref="D5" r:id="rId1" display="cf=j=@)^^÷^&amp;                        -;fpg–kf}if_ " xr:uid="{00000000-0004-0000-1300-000000000000}"/>
    <hyperlink ref="C5" r:id="rId2" display="cf=j=@)^^÷^&amp;                        -;fpg–kf}if_ " xr:uid="{00000000-0004-0000-1300-000001000000}"/>
    <hyperlink ref="B5" r:id="rId3" display="cf=j=@)^^÷^&amp;                        -;fpg–kf}if_ " xr:uid="{00000000-0004-0000-1300-000002000000}"/>
    <hyperlink ref="I5" r:id="rId4" display="cf=j=@)^^÷^&amp;                        -;fpg–kf}if_ " xr:uid="{00000000-0004-0000-1300-000003000000}"/>
    <hyperlink ref="H5" r:id="rId5" display="cf=j=@)^^÷^&amp;                        -;fpg–kf}if_ " xr:uid="{00000000-0004-0000-1300-000004000000}"/>
    <hyperlink ref="G5" r:id="rId6" display="cf=j=@)^^÷^&amp;                        -;fpg–kf}if_ " xr:uid="{00000000-0004-0000-1300-000005000000}"/>
    <hyperlink ref="N5" r:id="rId7" display="cf=j=@)^^÷^&amp;                        -;fpg–kf}if_ " xr:uid="{00000000-0004-0000-1300-000006000000}"/>
    <hyperlink ref="M5" r:id="rId8" display="cf=j=@)^^÷^&amp;                        -;fpg–kf}if_ " xr:uid="{00000000-0004-0000-1300-000007000000}"/>
    <hyperlink ref="L5" r:id="rId9" display="cf=j=@)^^÷^&amp;                        -;fpg–kf}if_ " xr:uid="{00000000-0004-0000-1300-000008000000}"/>
    <hyperlink ref="S5" r:id="rId10" display="cf=j=@)^^÷^&amp;                        -;fpg–kf}if_ " xr:uid="{00000000-0004-0000-1300-000009000000}"/>
    <hyperlink ref="R5" r:id="rId11" display="cf=j=@)^^÷^&amp;                        -;fpg–kf}if_ " xr:uid="{00000000-0004-0000-1300-00000A000000}"/>
    <hyperlink ref="Q5" r:id="rId12" display="cf=j=@)^^÷^&amp;                        -;fpg–kf}if_ " xr:uid="{00000000-0004-0000-1300-00000B000000}"/>
    <hyperlink ref="X5" r:id="rId13" display="cf=j=@)^^÷^&amp;                        -;fpg–kf}if_ " xr:uid="{00000000-0004-0000-1300-00000C000000}"/>
    <hyperlink ref="W5" r:id="rId14" display="cf=j=@)^^÷^&amp;                        -;fpg–kf}if_ " xr:uid="{00000000-0004-0000-1300-00000D000000}"/>
    <hyperlink ref="V5" r:id="rId15" display="cf=j=@)^^÷^&amp;                        -;fpg–kf}if_ " xr:uid="{00000000-0004-0000-1300-00000E000000}"/>
    <hyperlink ref="AC5" r:id="rId16" display="cf=j=@)^^÷^&amp;                        -;fpg–kf}if_ " xr:uid="{00000000-0004-0000-1300-00000F000000}"/>
    <hyperlink ref="AB5" r:id="rId17" display="cf=j=@)^^÷^&amp;                        -;fpg–kf}if_ " xr:uid="{00000000-0004-0000-1300-000010000000}"/>
    <hyperlink ref="AA5" r:id="rId18" display="cf=j=@)^^÷^&amp;                        -;fpg–kf}if_ " xr:uid="{00000000-0004-0000-1300-000011000000}"/>
    <hyperlink ref="AH5" r:id="rId19" display="cf=j=@)^^÷^&amp;                        -;fpg–kf}if_ " xr:uid="{00000000-0004-0000-1300-000012000000}"/>
    <hyperlink ref="AG5" r:id="rId20" display="cf=j=@)^^÷^&amp;                        -;fpg–kf}if_ " xr:uid="{00000000-0004-0000-1300-000013000000}"/>
    <hyperlink ref="AF5" r:id="rId21" display="cf=j=@)^^÷^&amp;                        -;fpg–kf}if_ " xr:uid="{00000000-0004-0000-1300-000014000000}"/>
    <hyperlink ref="AM5" r:id="rId22" display="cf=j=@)^^÷^&amp;                        -;fpg–kf}if_ " xr:uid="{00000000-0004-0000-1300-000015000000}"/>
    <hyperlink ref="AL5" r:id="rId23" display="cf=j=@)^^÷^&amp;                        -;fpg–kf}if_ " xr:uid="{00000000-0004-0000-1300-000016000000}"/>
    <hyperlink ref="AK5" r:id="rId24" display="cf=j=@)^^÷^&amp;                        -;fpg–kf}if_ " xr:uid="{00000000-0004-0000-1300-000017000000}"/>
  </hyperlinks>
  <pageMargins left="0.46" right="0.41" top="0.75" bottom="0.75" header="0.3" footer="0.3"/>
  <pageSetup scale="55" fitToWidth="3" fitToHeight="0" orientation="landscape" r:id="rId25"/>
  <colBreaks count="2" manualBreakCount="2">
    <brk id="16" max="20" man="1"/>
    <brk id="26" max="2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K23"/>
  <sheetViews>
    <sheetView view="pageBreakPreview" zoomScaleSheetLayoutView="100" workbookViewId="0">
      <selection activeCell="L16" sqref="L16"/>
    </sheetView>
  </sheetViews>
  <sheetFormatPr defaultColWidth="13.7109375" defaultRowHeight="15"/>
  <cols>
    <col min="1" max="1" width="23.7109375" bestFit="1" customWidth="1"/>
    <col min="5" max="5" width="11.28515625" customWidth="1"/>
  </cols>
  <sheetData>
    <row r="1" spans="1:10" ht="18">
      <c r="A1" s="539" t="s">
        <v>399</v>
      </c>
      <c r="B1" s="539"/>
      <c r="C1" s="539"/>
      <c r="D1" s="539"/>
      <c r="E1" s="539"/>
      <c r="F1" s="539"/>
    </row>
    <row r="2" spans="1:10" ht="18">
      <c r="A2" s="539" t="s">
        <v>104</v>
      </c>
      <c r="B2" s="539"/>
      <c r="C2" s="539"/>
      <c r="D2" s="539"/>
      <c r="E2" s="539"/>
      <c r="F2" s="539"/>
    </row>
    <row r="3" spans="1:10" ht="15.75">
      <c r="A3" s="638" t="s">
        <v>79</v>
      </c>
      <c r="B3" s="520" t="s">
        <v>3</v>
      </c>
      <c r="C3" s="520"/>
      <c r="D3" s="520"/>
      <c r="E3" s="520"/>
      <c r="F3" s="520"/>
    </row>
    <row r="4" spans="1:10">
      <c r="A4" s="638"/>
      <c r="B4" s="3" t="s">
        <v>4</v>
      </c>
      <c r="C4" s="3" t="s">
        <v>5</v>
      </c>
      <c r="D4" s="3" t="s">
        <v>6</v>
      </c>
      <c r="E4" s="521" t="s">
        <v>7</v>
      </c>
      <c r="F4" s="521" t="s">
        <v>8</v>
      </c>
    </row>
    <row r="5" spans="1:10" ht="30">
      <c r="A5" s="638"/>
      <c r="B5" s="58" t="s">
        <v>366</v>
      </c>
      <c r="C5" s="58" t="s">
        <v>367</v>
      </c>
      <c r="D5" s="58" t="s">
        <v>500</v>
      </c>
      <c r="E5" s="521"/>
      <c r="F5" s="521"/>
    </row>
    <row r="6" spans="1:10" ht="15.75">
      <c r="A6" s="181" t="s">
        <v>400</v>
      </c>
      <c r="B6" s="21">
        <f>'Table 11b'!Q13</f>
        <v>192962</v>
      </c>
      <c r="C6" s="21">
        <f>'Table 11b'!R13</f>
        <v>238056</v>
      </c>
      <c r="D6" s="21">
        <f>'Table 11b'!S13</f>
        <v>223146</v>
      </c>
      <c r="E6" s="241">
        <f t="shared" ref="E6:F8" si="0">IFERROR(C6/B6*100-100,0)</f>
        <v>23.369368062105494</v>
      </c>
      <c r="F6" s="241">
        <f t="shared" si="0"/>
        <v>-6.2632321806633655</v>
      </c>
    </row>
    <row r="7" spans="1:10" ht="15.75">
      <c r="A7" s="181" t="s">
        <v>401</v>
      </c>
      <c r="B7" s="21">
        <f>'Table 11b'!Q14</f>
        <v>19539</v>
      </c>
      <c r="C7" s="21">
        <f>'Table 11b'!R14</f>
        <v>15766</v>
      </c>
      <c r="D7" s="21">
        <f>'Table 11b'!S14</f>
        <v>14992</v>
      </c>
      <c r="E7" s="241">
        <f t="shared" si="0"/>
        <v>-19.310097753211537</v>
      </c>
      <c r="F7" s="241">
        <f t="shared" si="0"/>
        <v>-4.9092984904224295</v>
      </c>
    </row>
    <row r="8" spans="1:10" ht="30">
      <c r="A8" s="242" t="s">
        <v>402</v>
      </c>
      <c r="B8" s="21">
        <f>'Table 11b'!Q15</f>
        <v>9687.9043320000001</v>
      </c>
      <c r="C8" s="21">
        <f>'Table 11b'!R15</f>
        <v>10101.885201000001</v>
      </c>
      <c r="D8" s="21">
        <f>'Table 11b'!S15</f>
        <v>10397.949932</v>
      </c>
      <c r="E8" s="241">
        <f t="shared" si="0"/>
        <v>4.2731725542807624</v>
      </c>
      <c r="F8" s="241">
        <f t="shared" si="0"/>
        <v>2.9307869284704395</v>
      </c>
    </row>
    <row r="9" spans="1:10">
      <c r="A9" s="4" t="s">
        <v>403</v>
      </c>
    </row>
    <row r="13" spans="1:10">
      <c r="J13" s="28"/>
    </row>
    <row r="23" spans="11:11">
      <c r="K23" s="28"/>
    </row>
  </sheetData>
  <mergeCells count="6">
    <mergeCell ref="A1:F1"/>
    <mergeCell ref="A2:F2"/>
    <mergeCell ref="A3:A5"/>
    <mergeCell ref="B3:F3"/>
    <mergeCell ref="E4:E5"/>
    <mergeCell ref="F4:F5"/>
  </mergeCells>
  <hyperlinks>
    <hyperlink ref="D5" r:id="rId1" display="cf=j=@)^^÷^&amp;                        -;fpg–kf}if_ " xr:uid="{00000000-0004-0000-1400-000000000000}"/>
    <hyperlink ref="C5" r:id="rId2" display="cf=j=@)^^÷^&amp;                        -;fpg–kf}if_ " xr:uid="{00000000-0004-0000-1400-000001000000}"/>
    <hyperlink ref="B5" r:id="rId3" display="cf=j=@)^^÷^&amp;                        -;fpg–kf}if_ " xr:uid="{00000000-0004-0000-1400-000002000000}"/>
  </hyperlinks>
  <pageMargins left="0.7" right="0.43" top="0.75" bottom="0.75" header="0.3" footer="0.3"/>
  <pageSetup paperSize="9" orientation="landscape"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U23"/>
  <sheetViews>
    <sheetView view="pageBreakPreview" zoomScaleNormal="90" zoomScaleSheetLayoutView="100" workbookViewId="0">
      <pane xSplit="1" topLeftCell="B1" activePane="topRight" state="frozen"/>
      <selection activeCell="L16" sqref="L16"/>
      <selection pane="topRight" activeCell="L16" sqref="L16"/>
    </sheetView>
  </sheetViews>
  <sheetFormatPr defaultColWidth="13.7109375" defaultRowHeight="15"/>
  <cols>
    <col min="1" max="1" width="23.7109375" bestFit="1" customWidth="1"/>
    <col min="5" max="5" width="9" customWidth="1"/>
    <col min="6" max="6" width="16.28515625" customWidth="1"/>
    <col min="10" max="10" width="9" customWidth="1"/>
    <col min="11" max="11" width="9.7109375" customWidth="1"/>
    <col min="15" max="15" width="9.5703125" customWidth="1"/>
    <col min="16" max="16" width="9.28515625" customWidth="1"/>
    <col min="20" max="20" width="9.140625" customWidth="1"/>
    <col min="21" max="21" width="15.7109375" customWidth="1"/>
  </cols>
  <sheetData>
    <row r="1" spans="1:21" ht="18">
      <c r="A1" s="539" t="s">
        <v>404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21" ht="18">
      <c r="A2" s="637" t="s">
        <v>139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243"/>
      <c r="M2" s="243"/>
      <c r="N2" s="243"/>
      <c r="O2" s="243"/>
      <c r="P2" s="243"/>
      <c r="Q2" s="243"/>
      <c r="R2" s="243"/>
      <c r="S2" s="243"/>
      <c r="T2" s="243"/>
      <c r="U2" s="243"/>
    </row>
    <row r="3" spans="1:21" ht="15.75">
      <c r="A3" s="638" t="s">
        <v>79</v>
      </c>
      <c r="B3" s="520" t="s">
        <v>225</v>
      </c>
      <c r="C3" s="520"/>
      <c r="D3" s="520"/>
      <c r="E3" s="520"/>
      <c r="F3" s="520"/>
      <c r="G3" s="520" t="s">
        <v>206</v>
      </c>
      <c r="H3" s="520"/>
      <c r="I3" s="520"/>
      <c r="J3" s="520"/>
      <c r="K3" s="520"/>
      <c r="L3" s="520" t="s">
        <v>122</v>
      </c>
      <c r="M3" s="520"/>
      <c r="N3" s="520"/>
      <c r="O3" s="520"/>
      <c r="P3" s="520"/>
      <c r="Q3" s="520" t="s">
        <v>123</v>
      </c>
      <c r="R3" s="520"/>
      <c r="S3" s="520"/>
      <c r="T3" s="520"/>
      <c r="U3" s="520"/>
    </row>
    <row r="4" spans="1:21" ht="15" customHeight="1">
      <c r="A4" s="638"/>
      <c r="B4" s="3" t="s">
        <v>4</v>
      </c>
      <c r="C4" s="3" t="s">
        <v>5</v>
      </c>
      <c r="D4" s="3" t="s">
        <v>6</v>
      </c>
      <c r="E4" s="521" t="s">
        <v>7</v>
      </c>
      <c r="F4" s="521" t="s">
        <v>8</v>
      </c>
      <c r="G4" s="3" t="s">
        <v>4</v>
      </c>
      <c r="H4" s="3" t="s">
        <v>5</v>
      </c>
      <c r="I4" s="3" t="s">
        <v>6</v>
      </c>
      <c r="J4" s="521" t="s">
        <v>7</v>
      </c>
      <c r="K4" s="521" t="s">
        <v>8</v>
      </c>
      <c r="L4" s="3" t="s">
        <v>4</v>
      </c>
      <c r="M4" s="3" t="s">
        <v>5</v>
      </c>
      <c r="N4" s="3" t="s">
        <v>6</v>
      </c>
      <c r="O4" s="521" t="s">
        <v>7</v>
      </c>
      <c r="P4" s="521" t="s">
        <v>8</v>
      </c>
      <c r="Q4" s="3" t="s">
        <v>4</v>
      </c>
      <c r="R4" s="3" t="s">
        <v>5</v>
      </c>
      <c r="S4" s="3" t="s">
        <v>6</v>
      </c>
      <c r="T4" s="521" t="s">
        <v>7</v>
      </c>
      <c r="U4" s="521" t="s">
        <v>8</v>
      </c>
    </row>
    <row r="5" spans="1:21" ht="30">
      <c r="A5" s="638"/>
      <c r="B5" s="58" t="s">
        <v>366</v>
      </c>
      <c r="C5" s="58" t="s">
        <v>367</v>
      </c>
      <c r="D5" s="58" t="s">
        <v>500</v>
      </c>
      <c r="E5" s="521"/>
      <c r="F5" s="521"/>
      <c r="G5" s="58" t="s">
        <v>366</v>
      </c>
      <c r="H5" s="58" t="s">
        <v>367</v>
      </c>
      <c r="I5" s="58" t="s">
        <v>500</v>
      </c>
      <c r="J5" s="521"/>
      <c r="K5" s="521"/>
      <c r="L5" s="58" t="s">
        <v>366</v>
      </c>
      <c r="M5" s="58" t="s">
        <v>367</v>
      </c>
      <c r="N5" s="58" t="s">
        <v>500</v>
      </c>
      <c r="O5" s="521"/>
      <c r="P5" s="521"/>
      <c r="Q5" s="58" t="s">
        <v>366</v>
      </c>
      <c r="R5" s="58" t="s">
        <v>367</v>
      </c>
      <c r="S5" s="58" t="s">
        <v>500</v>
      </c>
      <c r="T5" s="521"/>
      <c r="U5" s="521"/>
    </row>
    <row r="6" spans="1:21" s="28" customFormat="1" ht="15.75">
      <c r="A6" s="244" t="s">
        <v>400</v>
      </c>
      <c r="B6" s="230">
        <v>37581</v>
      </c>
      <c r="C6" s="63">
        <v>49943</v>
      </c>
      <c r="D6" s="63">
        <v>45751</v>
      </c>
      <c r="E6" s="173">
        <f t="shared" ref="E6:F8" si="0">IFERROR(C6/B6*100-100,0)</f>
        <v>32.894281684893969</v>
      </c>
      <c r="F6" s="173">
        <f t="shared" si="0"/>
        <v>-8.39356866828183</v>
      </c>
      <c r="G6" s="230">
        <v>44652</v>
      </c>
      <c r="H6" s="230">
        <v>61442</v>
      </c>
      <c r="I6" s="230">
        <v>53893</v>
      </c>
      <c r="J6" s="173">
        <f>IFERROR(H6/G6*100-100,0)</f>
        <v>37.601899131057962</v>
      </c>
      <c r="K6" s="173">
        <f t="shared" ref="J6:K8" si="1">IFERROR(I6/H6*100-100,0)</f>
        <v>-12.286383906773864</v>
      </c>
      <c r="L6" s="230">
        <v>41648</v>
      </c>
      <c r="M6" s="230">
        <v>46141</v>
      </c>
      <c r="N6" s="230">
        <v>43014</v>
      </c>
      <c r="O6" s="173">
        <f t="shared" ref="O6:P8" si="2">IFERROR(M6/L6*100-100,0)</f>
        <v>10.788033038801387</v>
      </c>
      <c r="P6" s="173">
        <f t="shared" si="2"/>
        <v>-6.7770529464034155</v>
      </c>
      <c r="Q6" s="230">
        <v>12331</v>
      </c>
      <c r="R6" s="63">
        <v>15585</v>
      </c>
      <c r="S6" s="63">
        <v>13264</v>
      </c>
      <c r="T6" s="173">
        <f t="shared" ref="T6:U8" si="3">IFERROR(R6/Q6*100-100,0)</f>
        <v>26.388776254967155</v>
      </c>
      <c r="U6" s="173">
        <f t="shared" si="3"/>
        <v>-14.892524863650948</v>
      </c>
    </row>
    <row r="7" spans="1:21" s="28" customFormat="1" ht="15.75">
      <c r="A7" s="244" t="s">
        <v>401</v>
      </c>
      <c r="B7" s="63">
        <v>2747</v>
      </c>
      <c r="C7" s="63">
        <v>2562</v>
      </c>
      <c r="D7" s="63">
        <v>2305</v>
      </c>
      <c r="E7" s="173">
        <f t="shared" si="0"/>
        <v>-6.7346195850018233</v>
      </c>
      <c r="F7" s="173">
        <f t="shared" si="0"/>
        <v>-10.031225604996095</v>
      </c>
      <c r="G7" s="230">
        <v>1966</v>
      </c>
      <c r="H7" s="230">
        <v>1928</v>
      </c>
      <c r="I7" s="230">
        <v>1854</v>
      </c>
      <c r="J7" s="173">
        <f t="shared" si="1"/>
        <v>-1.932858596134281</v>
      </c>
      <c r="K7" s="173">
        <f t="shared" si="1"/>
        <v>-3.8381742738589253</v>
      </c>
      <c r="L7" s="230">
        <v>9288</v>
      </c>
      <c r="M7" s="230">
        <v>6034</v>
      </c>
      <c r="N7" s="230">
        <v>5596</v>
      </c>
      <c r="O7" s="173">
        <f t="shared" si="2"/>
        <v>-35.034453057708873</v>
      </c>
      <c r="P7" s="173">
        <f t="shared" si="2"/>
        <v>-7.2588664235995992</v>
      </c>
      <c r="Q7" s="63">
        <v>1060</v>
      </c>
      <c r="R7" s="63">
        <v>692</v>
      </c>
      <c r="S7" s="63">
        <v>1164</v>
      </c>
      <c r="T7" s="173">
        <f t="shared" si="3"/>
        <v>-34.716981132075475</v>
      </c>
      <c r="U7" s="173">
        <f t="shared" si="3"/>
        <v>68.208092485549145</v>
      </c>
    </row>
    <row r="8" spans="1:21" s="28" customFormat="1" ht="30">
      <c r="A8" s="245" t="s">
        <v>402</v>
      </c>
      <c r="B8" s="63">
        <v>1030.9299999999998</v>
      </c>
      <c r="C8" s="63">
        <v>1196.4612009999998</v>
      </c>
      <c r="D8" s="63">
        <v>1316.5630209999999</v>
      </c>
      <c r="E8" s="173">
        <f t="shared" si="0"/>
        <v>16.056492778365168</v>
      </c>
      <c r="F8" s="173">
        <f t="shared" si="0"/>
        <v>10.038087311115419</v>
      </c>
      <c r="G8" s="230">
        <v>748.63</v>
      </c>
      <c r="H8" s="230">
        <v>1105.46</v>
      </c>
      <c r="I8" s="247">
        <v>408.63730900000002</v>
      </c>
      <c r="J8" s="173">
        <f t="shared" si="1"/>
        <v>47.664400304556324</v>
      </c>
      <c r="K8" s="173">
        <f t="shared" si="1"/>
        <v>-63.034636350478536</v>
      </c>
      <c r="L8" s="230">
        <v>5662.1795220000004</v>
      </c>
      <c r="M8" s="230">
        <v>5533.3100000000013</v>
      </c>
      <c r="N8" s="230">
        <v>6018.6542019999988</v>
      </c>
      <c r="O8" s="173">
        <f t="shared" si="2"/>
        <v>-2.2759702602025556</v>
      </c>
      <c r="P8" s="173">
        <f t="shared" si="2"/>
        <v>8.7713177465205803</v>
      </c>
      <c r="Q8" s="63">
        <v>738.01462300000003</v>
      </c>
      <c r="R8" s="63">
        <v>787.45</v>
      </c>
      <c r="S8" s="246">
        <v>820.13</v>
      </c>
      <c r="T8" s="173">
        <f t="shared" si="3"/>
        <v>6.6984278440238967</v>
      </c>
      <c r="U8" s="173">
        <f t="shared" si="3"/>
        <v>4.1501047685567301</v>
      </c>
    </row>
    <row r="9" spans="1:2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ht="15.75">
      <c r="A10" s="639" t="s">
        <v>79</v>
      </c>
      <c r="B10" s="640" t="s">
        <v>111</v>
      </c>
      <c r="C10" s="640"/>
      <c r="D10" s="640"/>
      <c r="E10" s="640"/>
      <c r="F10" s="640"/>
      <c r="G10" s="640" t="s">
        <v>124</v>
      </c>
      <c r="H10" s="640"/>
      <c r="I10" s="640"/>
      <c r="J10" s="640"/>
      <c r="K10" s="640"/>
      <c r="L10" s="640" t="s">
        <v>125</v>
      </c>
      <c r="M10" s="640"/>
      <c r="N10" s="640"/>
      <c r="O10" s="640"/>
      <c r="P10" s="640"/>
      <c r="Q10" s="640" t="s">
        <v>35</v>
      </c>
      <c r="R10" s="640"/>
      <c r="S10" s="640"/>
      <c r="T10" s="640"/>
      <c r="U10" s="640"/>
    </row>
    <row r="11" spans="1:21" ht="15" customHeight="1">
      <c r="A11" s="638"/>
      <c r="B11" s="3" t="s">
        <v>4</v>
      </c>
      <c r="C11" s="3" t="s">
        <v>5</v>
      </c>
      <c r="D11" s="3" t="s">
        <v>6</v>
      </c>
      <c r="E11" s="521" t="s">
        <v>7</v>
      </c>
      <c r="F11" s="521" t="s">
        <v>8</v>
      </c>
      <c r="G11" s="3" t="s">
        <v>4</v>
      </c>
      <c r="H11" s="3" t="s">
        <v>5</v>
      </c>
      <c r="I11" s="3" t="s">
        <v>6</v>
      </c>
      <c r="J11" s="521" t="s">
        <v>7</v>
      </c>
      <c r="K11" s="521" t="s">
        <v>8</v>
      </c>
      <c r="L11" s="3" t="s">
        <v>4</v>
      </c>
      <c r="M11" s="3" t="s">
        <v>5</v>
      </c>
      <c r="N11" s="3" t="s">
        <v>6</v>
      </c>
      <c r="O11" s="521" t="s">
        <v>7</v>
      </c>
      <c r="P11" s="521" t="s">
        <v>8</v>
      </c>
      <c r="Q11" s="3" t="s">
        <v>4</v>
      </c>
      <c r="R11" s="3" t="s">
        <v>5</v>
      </c>
      <c r="S11" s="3" t="s">
        <v>6</v>
      </c>
      <c r="T11" s="521" t="s">
        <v>7</v>
      </c>
      <c r="U11" s="521" t="s">
        <v>8</v>
      </c>
    </row>
    <row r="12" spans="1:21" ht="30">
      <c r="A12" s="638"/>
      <c r="B12" s="58" t="s">
        <v>366</v>
      </c>
      <c r="C12" s="58" t="s">
        <v>367</v>
      </c>
      <c r="D12" s="58" t="s">
        <v>500</v>
      </c>
      <c r="E12" s="521"/>
      <c r="F12" s="521"/>
      <c r="G12" s="58" t="s">
        <v>366</v>
      </c>
      <c r="H12" s="58" t="s">
        <v>367</v>
      </c>
      <c r="I12" s="58" t="s">
        <v>500</v>
      </c>
      <c r="J12" s="521"/>
      <c r="K12" s="521"/>
      <c r="L12" s="58" t="s">
        <v>366</v>
      </c>
      <c r="M12" s="58" t="s">
        <v>367</v>
      </c>
      <c r="N12" s="58" t="s">
        <v>500</v>
      </c>
      <c r="O12" s="521"/>
      <c r="P12" s="521"/>
      <c r="Q12" s="58" t="s">
        <v>366</v>
      </c>
      <c r="R12" s="58" t="s">
        <v>367</v>
      </c>
      <c r="S12" s="58" t="s">
        <v>500</v>
      </c>
      <c r="T12" s="521"/>
      <c r="U12" s="521"/>
    </row>
    <row r="13" spans="1:21" s="28" customFormat="1" ht="15.75">
      <c r="A13" s="244" t="s">
        <v>400</v>
      </c>
      <c r="B13" s="230">
        <v>40999</v>
      </c>
      <c r="C13" s="63">
        <v>45932</v>
      </c>
      <c r="D13" s="63">
        <v>47685</v>
      </c>
      <c r="E13" s="173">
        <f t="shared" ref="E13:F15" si="4">IFERROR(C13/B13*100-100,0)</f>
        <v>12.032000780506834</v>
      </c>
      <c r="F13" s="173">
        <f t="shared" si="4"/>
        <v>3.816511364625967</v>
      </c>
      <c r="G13" s="230">
        <v>5717</v>
      </c>
      <c r="H13" s="63">
        <v>6986</v>
      </c>
      <c r="I13" s="63">
        <v>8151</v>
      </c>
      <c r="J13" s="173">
        <v>-58.166126506682197</v>
      </c>
      <c r="K13" s="173">
        <f>IFERROR(I13/H13*100-100,0)</f>
        <v>16.676209561981096</v>
      </c>
      <c r="L13" s="230">
        <v>10034</v>
      </c>
      <c r="M13" s="63">
        <v>12027</v>
      </c>
      <c r="N13" s="63">
        <v>11388</v>
      </c>
      <c r="O13" s="173">
        <f t="shared" ref="O13:P15" si="5">IFERROR(M13/L13*100-100,0)</f>
        <v>19.862467610125577</v>
      </c>
      <c r="P13" s="173">
        <f t="shared" si="5"/>
        <v>-5.3130456472935919</v>
      </c>
      <c r="Q13" s="63">
        <f>B6+G6+L6+Q6+B13+G13+L13</f>
        <v>192962</v>
      </c>
      <c r="R13" s="63">
        <f t="shared" ref="R13:S15" si="6">C6+H6+M6+R6+C13+H13+M13</f>
        <v>238056</v>
      </c>
      <c r="S13" s="63">
        <f t="shared" si="6"/>
        <v>223146</v>
      </c>
      <c r="T13" s="173">
        <f t="shared" ref="T13:U15" si="7">IFERROR(R13/Q13*100-100,0)</f>
        <v>23.369368062105494</v>
      </c>
      <c r="U13" s="173">
        <f t="shared" si="7"/>
        <v>-6.2632321806633655</v>
      </c>
    </row>
    <row r="14" spans="1:21" s="28" customFormat="1" ht="15.75">
      <c r="A14" s="244" t="s">
        <v>401</v>
      </c>
      <c r="B14" s="63">
        <v>2639</v>
      </c>
      <c r="C14" s="63">
        <v>2920</v>
      </c>
      <c r="D14" s="63">
        <v>2349</v>
      </c>
      <c r="E14" s="173">
        <f t="shared" si="4"/>
        <v>10.647972716938227</v>
      </c>
      <c r="F14" s="173">
        <f t="shared" si="4"/>
        <v>-19.554794520547944</v>
      </c>
      <c r="G14" s="63">
        <v>979</v>
      </c>
      <c r="H14" s="63">
        <v>881</v>
      </c>
      <c r="I14" s="63">
        <v>1009</v>
      </c>
      <c r="J14" s="173">
        <v>-27.181688125894127</v>
      </c>
      <c r="K14" s="173">
        <f>IFERROR(I14/H14*100-100,0)</f>
        <v>14.52894438138479</v>
      </c>
      <c r="L14" s="63">
        <v>860</v>
      </c>
      <c r="M14" s="501">
        <v>749</v>
      </c>
      <c r="N14" s="63">
        <v>715</v>
      </c>
      <c r="O14" s="173">
        <f t="shared" si="5"/>
        <v>-12.906976744186053</v>
      </c>
      <c r="P14" s="173">
        <f t="shared" si="5"/>
        <v>-4.5393858477970639</v>
      </c>
      <c r="Q14" s="63">
        <f t="shared" ref="Q14:Q15" si="8">B7+G7+L7+Q7+B14+G14+L14</f>
        <v>19539</v>
      </c>
      <c r="R14" s="63">
        <f t="shared" si="6"/>
        <v>15766</v>
      </c>
      <c r="S14" s="63">
        <f t="shared" si="6"/>
        <v>14992</v>
      </c>
      <c r="T14" s="173">
        <f t="shared" si="7"/>
        <v>-19.310097753211537</v>
      </c>
      <c r="U14" s="173">
        <f t="shared" si="7"/>
        <v>-4.9092984904224295</v>
      </c>
    </row>
    <row r="15" spans="1:21" s="28" customFormat="1" ht="30">
      <c r="A15" s="248" t="s">
        <v>402</v>
      </c>
      <c r="B15" s="63">
        <v>1097.068</v>
      </c>
      <c r="C15" s="63">
        <v>1046.8100000000002</v>
      </c>
      <c r="D15" s="63">
        <v>1296.0454000000002</v>
      </c>
      <c r="E15" s="173">
        <f t="shared" si="4"/>
        <v>-4.5811198576569296</v>
      </c>
      <c r="F15" s="173">
        <f t="shared" si="4"/>
        <v>23.809038889578815</v>
      </c>
      <c r="G15" s="63">
        <v>107.57000000000001</v>
      </c>
      <c r="H15" s="63">
        <v>118.72</v>
      </c>
      <c r="I15" s="63">
        <v>140.88999999999999</v>
      </c>
      <c r="J15" s="173">
        <v>-39.087990305720865</v>
      </c>
      <c r="K15" s="173">
        <f>IFERROR(I15/H15*100-100,0)</f>
        <v>18.674191374663067</v>
      </c>
      <c r="L15" s="63">
        <v>303.51218700000004</v>
      </c>
      <c r="M15" s="63">
        <v>313.67399999999998</v>
      </c>
      <c r="N15" s="63">
        <v>397.03000000000003</v>
      </c>
      <c r="O15" s="173">
        <f t="shared" si="5"/>
        <v>3.3480741252738966</v>
      </c>
      <c r="P15" s="173">
        <f t="shared" si="5"/>
        <v>26.574086471942209</v>
      </c>
      <c r="Q15" s="63">
        <f t="shared" si="8"/>
        <v>9687.9043320000001</v>
      </c>
      <c r="R15" s="63">
        <f t="shared" si="6"/>
        <v>10101.885201000001</v>
      </c>
      <c r="S15" s="63">
        <f t="shared" si="6"/>
        <v>10397.949932</v>
      </c>
      <c r="T15" s="173">
        <f t="shared" si="7"/>
        <v>4.2731725542807624</v>
      </c>
      <c r="U15" s="173">
        <f t="shared" si="7"/>
        <v>2.9307869284704395</v>
      </c>
    </row>
    <row r="17" spans="1:9">
      <c r="A17" s="4" t="s">
        <v>403</v>
      </c>
    </row>
    <row r="18" spans="1:9">
      <c r="G18" s="184"/>
      <c r="H18" s="184"/>
      <c r="I18" s="184"/>
    </row>
    <row r="19" spans="1:9">
      <c r="G19" s="184"/>
      <c r="H19" s="184"/>
      <c r="I19" s="184"/>
    </row>
    <row r="23" spans="1:9" ht="45" customHeight="1"/>
  </sheetData>
  <mergeCells count="28">
    <mergeCell ref="A1:K1"/>
    <mergeCell ref="A2:K2"/>
    <mergeCell ref="A3:A5"/>
    <mergeCell ref="B3:F3"/>
    <mergeCell ref="G3:K3"/>
    <mergeCell ref="Q3:U3"/>
    <mergeCell ref="E4:E5"/>
    <mergeCell ref="F4:F5"/>
    <mergeCell ref="J4:J5"/>
    <mergeCell ref="K4:K5"/>
    <mergeCell ref="O4:O5"/>
    <mergeCell ref="P4:P5"/>
    <mergeCell ref="T4:T5"/>
    <mergeCell ref="U4:U5"/>
    <mergeCell ref="L3:P3"/>
    <mergeCell ref="P11:P12"/>
    <mergeCell ref="T11:T12"/>
    <mergeCell ref="U11:U12"/>
    <mergeCell ref="A10:A12"/>
    <mergeCell ref="B10:F10"/>
    <mergeCell ref="G10:K10"/>
    <mergeCell ref="L10:P10"/>
    <mergeCell ref="Q10:U10"/>
    <mergeCell ref="E11:E12"/>
    <mergeCell ref="F11:F12"/>
    <mergeCell ref="J11:J12"/>
    <mergeCell ref="K11:K12"/>
    <mergeCell ref="O11:O12"/>
  </mergeCells>
  <hyperlinks>
    <hyperlink ref="D5" r:id="rId1" display="cf=j=@)^^÷^&amp;                        -;fpg–kf}if_ " xr:uid="{00000000-0004-0000-1500-000000000000}"/>
    <hyperlink ref="C5" r:id="rId2" display="cf=j=@)^^÷^&amp;                        -;fpg–kf}if_ " xr:uid="{00000000-0004-0000-1500-000001000000}"/>
    <hyperlink ref="B5" r:id="rId3" display="cf=j=@)^^÷^&amp;                        -;fpg–kf}if_ " xr:uid="{00000000-0004-0000-1500-000002000000}"/>
    <hyperlink ref="I5" r:id="rId4" display="cf=j=@)^^÷^&amp;                        -;fpg–kf}if_ " xr:uid="{00000000-0004-0000-1500-000003000000}"/>
    <hyperlink ref="H5" r:id="rId5" display="cf=j=@)^^÷^&amp;                        -;fpg–kf}if_ " xr:uid="{00000000-0004-0000-1500-000004000000}"/>
    <hyperlink ref="G5" r:id="rId6" display="cf=j=@)^^÷^&amp;                        -;fpg–kf}if_ " xr:uid="{00000000-0004-0000-1500-000005000000}"/>
    <hyperlink ref="N5" r:id="rId7" display="cf=j=@)^^÷^&amp;                        -;fpg–kf}if_ " xr:uid="{00000000-0004-0000-1500-000006000000}"/>
    <hyperlink ref="M5" r:id="rId8" display="cf=j=@)^^÷^&amp;                        -;fpg–kf}if_ " xr:uid="{00000000-0004-0000-1500-000007000000}"/>
    <hyperlink ref="L5" r:id="rId9" display="cf=j=@)^^÷^&amp;                        -;fpg–kf}if_ " xr:uid="{00000000-0004-0000-1500-000008000000}"/>
    <hyperlink ref="S5" r:id="rId10" display="cf=j=@)^^÷^&amp;                        -;fpg–kf}if_ " xr:uid="{00000000-0004-0000-1500-000009000000}"/>
    <hyperlink ref="R5" r:id="rId11" display="cf=j=@)^^÷^&amp;                        -;fpg–kf}if_ " xr:uid="{00000000-0004-0000-1500-00000A000000}"/>
    <hyperlink ref="Q5" r:id="rId12" display="cf=j=@)^^÷^&amp;                        -;fpg–kf}if_ " xr:uid="{00000000-0004-0000-1500-00000B000000}"/>
    <hyperlink ref="D12" r:id="rId13" display="cf=j=@)^^÷^&amp;                        -;fpg–kf}if_ " xr:uid="{00000000-0004-0000-1500-00000C000000}"/>
    <hyperlink ref="C12" r:id="rId14" display="cf=j=@)^^÷^&amp;                        -;fpg–kf}if_ " xr:uid="{00000000-0004-0000-1500-00000D000000}"/>
    <hyperlink ref="B12" r:id="rId15" display="cf=j=@)^^÷^&amp;                        -;fpg–kf}if_ " xr:uid="{00000000-0004-0000-1500-00000E000000}"/>
    <hyperlink ref="I12" r:id="rId16" display="cf=j=@)^^÷^&amp;                        -;fpg–kf}if_ " xr:uid="{00000000-0004-0000-1500-00000F000000}"/>
    <hyperlink ref="H12" r:id="rId17" display="cf=j=@)^^÷^&amp;                        -;fpg–kf}if_ " xr:uid="{00000000-0004-0000-1500-000010000000}"/>
    <hyperlink ref="G12" r:id="rId18" display="cf=j=@)^^÷^&amp;                        -;fpg–kf}if_ " xr:uid="{00000000-0004-0000-1500-000011000000}"/>
    <hyperlink ref="N12" r:id="rId19" display="cf=j=@)^^÷^&amp;                        -;fpg–kf}if_ " xr:uid="{00000000-0004-0000-1500-000012000000}"/>
    <hyperlink ref="M12" r:id="rId20" display="cf=j=@)^^÷^&amp;                        -;fpg–kf}if_ " xr:uid="{00000000-0004-0000-1500-000013000000}"/>
    <hyperlink ref="L12" r:id="rId21" display="cf=j=@)^^÷^&amp;                        -;fpg–kf}if_ " xr:uid="{00000000-0004-0000-1500-000014000000}"/>
    <hyperlink ref="S12" r:id="rId22" display="cf=j=@)^^÷^&amp;                        -;fpg–kf}if_ " xr:uid="{00000000-0004-0000-1500-000015000000}"/>
    <hyperlink ref="R12" r:id="rId23" display="cf=j=@)^^÷^&amp;                        -;fpg–kf}if_ " xr:uid="{00000000-0004-0000-1500-000016000000}"/>
    <hyperlink ref="Q12" r:id="rId24" display="cf=j=@)^^÷^&amp;                        -;fpg–kf}if_ " xr:uid="{00000000-0004-0000-1500-000017000000}"/>
  </hyperlinks>
  <pageMargins left="0.7" right="0.7" top="0.75" bottom="0.75" header="0.3" footer="0.3"/>
  <pageSetup paperSize="9" scale="81" fitToWidth="2" orientation="landscape" r:id="rId25"/>
  <colBreaks count="1" manualBreakCount="1">
    <brk id="11" max="16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  <pageSetUpPr fitToPage="1"/>
  </sheetPr>
  <dimension ref="A1:K23"/>
  <sheetViews>
    <sheetView view="pageBreakPreview" zoomScaleNormal="115" zoomScaleSheetLayoutView="100" workbookViewId="0">
      <selection activeCell="L16" sqref="L16"/>
    </sheetView>
  </sheetViews>
  <sheetFormatPr defaultColWidth="13.7109375" defaultRowHeight="15"/>
  <cols>
    <col min="1" max="1" width="15.140625" bestFit="1" customWidth="1"/>
  </cols>
  <sheetData>
    <row r="1" spans="1:10" ht="18">
      <c r="A1" s="539" t="s">
        <v>405</v>
      </c>
      <c r="B1" s="539"/>
      <c r="C1" s="539"/>
      <c r="D1" s="539"/>
      <c r="E1" s="539"/>
      <c r="F1" s="539"/>
      <c r="G1" s="539"/>
      <c r="H1" s="539"/>
      <c r="I1" s="539"/>
    </row>
    <row r="2" spans="1:10" ht="18">
      <c r="A2" s="539" t="s">
        <v>406</v>
      </c>
      <c r="B2" s="539"/>
      <c r="C2" s="539"/>
      <c r="D2" s="539"/>
      <c r="E2" s="539"/>
      <c r="F2" s="539"/>
      <c r="G2" s="539"/>
      <c r="H2" s="539"/>
      <c r="I2" s="539"/>
    </row>
    <row r="3" spans="1:10" ht="18">
      <c r="A3" s="451"/>
      <c r="B3" s="451"/>
      <c r="C3" s="451"/>
      <c r="D3" s="451"/>
      <c r="E3" s="451"/>
      <c r="F3" s="451"/>
      <c r="G3" s="451"/>
      <c r="H3" s="641" t="s">
        <v>501</v>
      </c>
      <c r="I3" s="642"/>
    </row>
    <row r="4" spans="1:10" ht="18.75" customHeight="1">
      <c r="A4" s="249" t="s">
        <v>407</v>
      </c>
      <c r="B4" s="250" t="s">
        <v>225</v>
      </c>
      <c r="C4" s="250" t="s">
        <v>206</v>
      </c>
      <c r="D4" s="250" t="s">
        <v>122</v>
      </c>
      <c r="E4" s="250" t="s">
        <v>123</v>
      </c>
      <c r="F4" s="250" t="s">
        <v>111</v>
      </c>
      <c r="G4" s="250" t="s">
        <v>124</v>
      </c>
      <c r="H4" s="250" t="s">
        <v>125</v>
      </c>
      <c r="I4" s="250" t="s">
        <v>3</v>
      </c>
    </row>
    <row r="5" spans="1:10" ht="18">
      <c r="A5" s="251" t="s">
        <v>408</v>
      </c>
      <c r="B5" s="502">
        <v>762</v>
      </c>
      <c r="C5" s="502">
        <v>581</v>
      </c>
      <c r="D5" s="502">
        <v>1841</v>
      </c>
      <c r="E5" s="503">
        <v>605</v>
      </c>
      <c r="F5" s="502">
        <v>745</v>
      </c>
      <c r="G5" s="503">
        <v>215</v>
      </c>
      <c r="H5" s="503">
        <v>329</v>
      </c>
      <c r="I5" s="252">
        <f>SUM(B5:H5)</f>
        <v>5078</v>
      </c>
    </row>
    <row r="6" spans="1:10" ht="18">
      <c r="A6" s="251" t="s">
        <v>409</v>
      </c>
      <c r="B6" s="503">
        <v>195</v>
      </c>
      <c r="C6" s="503">
        <v>84</v>
      </c>
      <c r="D6" s="503">
        <v>335</v>
      </c>
      <c r="E6" s="503">
        <v>189</v>
      </c>
      <c r="F6" s="503">
        <v>256</v>
      </c>
      <c r="G6" s="503">
        <v>21</v>
      </c>
      <c r="H6" s="503">
        <v>52</v>
      </c>
      <c r="I6" s="252">
        <f>SUM(B6:H6)</f>
        <v>1132</v>
      </c>
    </row>
    <row r="7" spans="1:10" ht="18">
      <c r="A7" s="251" t="s">
        <v>410</v>
      </c>
      <c r="B7" s="503">
        <v>36</v>
      </c>
      <c r="C7" s="503">
        <v>53</v>
      </c>
      <c r="D7" s="503">
        <v>109</v>
      </c>
      <c r="E7" s="503">
        <v>37</v>
      </c>
      <c r="F7" s="503">
        <v>47</v>
      </c>
      <c r="G7" s="503">
        <v>3</v>
      </c>
      <c r="H7" s="503">
        <v>6</v>
      </c>
      <c r="I7" s="252">
        <f>SUM(B7:H7)</f>
        <v>291</v>
      </c>
    </row>
    <row r="8" spans="1:10" ht="18">
      <c r="A8" s="251" t="s">
        <v>411</v>
      </c>
      <c r="B8" s="503">
        <v>853</v>
      </c>
      <c r="C8" s="503">
        <v>1045</v>
      </c>
      <c r="D8" s="503">
        <v>755</v>
      </c>
      <c r="E8" s="503">
        <v>573</v>
      </c>
      <c r="F8" s="503">
        <v>1119</v>
      </c>
      <c r="G8" s="503">
        <v>238</v>
      </c>
      <c r="H8" s="503">
        <v>461</v>
      </c>
      <c r="I8" s="252">
        <f>SUM(B8:H8)</f>
        <v>5044</v>
      </c>
    </row>
    <row r="9" spans="1:10">
      <c r="A9" s="181" t="s">
        <v>412</v>
      </c>
      <c r="B9" s="253">
        <v>0</v>
      </c>
      <c r="C9" s="253">
        <v>0</v>
      </c>
      <c r="D9" s="253">
        <v>1</v>
      </c>
      <c r="E9" s="253">
        <v>0</v>
      </c>
      <c r="F9" s="253">
        <v>0</v>
      </c>
      <c r="G9" s="253">
        <v>0</v>
      </c>
      <c r="H9" s="253">
        <v>0</v>
      </c>
      <c r="I9" s="252">
        <f>SUM(B9:H9)</f>
        <v>1</v>
      </c>
    </row>
    <row r="10" spans="1:10">
      <c r="A10" s="45" t="s">
        <v>35</v>
      </c>
      <c r="B10" s="252">
        <f>SUM(B5:B9)</f>
        <v>1846</v>
      </c>
      <c r="C10" s="252">
        <f t="shared" ref="C10:H10" si="0">SUM(C5:C9)</f>
        <v>1763</v>
      </c>
      <c r="D10" s="252">
        <f t="shared" si="0"/>
        <v>3041</v>
      </c>
      <c r="E10" s="252">
        <f t="shared" si="0"/>
        <v>1404</v>
      </c>
      <c r="F10" s="252">
        <f t="shared" si="0"/>
        <v>2167</v>
      </c>
      <c r="G10" s="252">
        <f t="shared" si="0"/>
        <v>477</v>
      </c>
      <c r="H10" s="252">
        <f t="shared" si="0"/>
        <v>848</v>
      </c>
      <c r="I10" s="252">
        <f>SUM(I5:I9)</f>
        <v>11546</v>
      </c>
    </row>
    <row r="11" spans="1:10">
      <c r="A11" s="4" t="s">
        <v>95</v>
      </c>
    </row>
    <row r="13" spans="1:10">
      <c r="J13" s="28"/>
    </row>
    <row r="18" spans="7:11" ht="15.75">
      <c r="G18" s="504"/>
    </row>
    <row r="23" spans="7:11">
      <c r="K23" s="28"/>
    </row>
  </sheetData>
  <mergeCells count="3">
    <mergeCell ref="A1:I1"/>
    <mergeCell ref="A2:I2"/>
    <mergeCell ref="H3:I3"/>
  </mergeCells>
  <pageMargins left="0.7" right="0.34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L49"/>
  <sheetViews>
    <sheetView view="pageBreakPreview" zoomScaleNormal="115" zoomScaleSheetLayoutView="100" workbookViewId="0">
      <selection activeCell="L16" sqref="L16"/>
    </sheetView>
  </sheetViews>
  <sheetFormatPr defaultRowHeight="15.75"/>
  <cols>
    <col min="1" max="1" width="17.85546875" style="59" customWidth="1"/>
    <col min="2" max="2" width="15.42578125" bestFit="1" customWidth="1"/>
    <col min="3" max="3" width="15.7109375" bestFit="1" customWidth="1"/>
    <col min="4" max="5" width="15" bestFit="1" customWidth="1"/>
    <col min="6" max="6" width="14.42578125" bestFit="1" customWidth="1"/>
    <col min="7" max="8" width="15" bestFit="1" customWidth="1"/>
    <col min="9" max="9" width="15.28515625" bestFit="1" customWidth="1"/>
    <col min="10" max="10" width="10" customWidth="1"/>
    <col min="11" max="11" width="11.7109375" customWidth="1"/>
    <col min="12" max="12" width="10.85546875" bestFit="1" customWidth="1"/>
  </cols>
  <sheetData>
    <row r="1" spans="1:12" ht="18" customHeight="1">
      <c r="A1" s="644" t="s">
        <v>413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2" ht="18" customHeight="1">
      <c r="A2" s="644" t="s">
        <v>105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</row>
    <row r="3" spans="1:12" ht="18">
      <c r="A3" s="254"/>
      <c r="B3" s="454"/>
      <c r="C3" s="454"/>
      <c r="D3" s="454"/>
      <c r="E3" s="454"/>
      <c r="F3" s="454"/>
      <c r="G3" s="454"/>
      <c r="H3" s="454"/>
      <c r="I3" s="454"/>
      <c r="J3" s="454"/>
      <c r="K3" s="255" t="s">
        <v>414</v>
      </c>
    </row>
    <row r="4" spans="1:12">
      <c r="A4" s="645" t="s">
        <v>246</v>
      </c>
      <c r="B4" s="648" t="s">
        <v>415</v>
      </c>
      <c r="C4" s="648"/>
      <c r="D4" s="648"/>
      <c r="E4" s="648"/>
      <c r="F4" s="648"/>
      <c r="G4" s="648" t="s">
        <v>416</v>
      </c>
      <c r="H4" s="648"/>
      <c r="I4" s="648"/>
      <c r="J4" s="648"/>
      <c r="K4" s="648"/>
    </row>
    <row r="5" spans="1:12" ht="15">
      <c r="A5" s="646"/>
      <c r="B5" s="256" t="s">
        <v>4</v>
      </c>
      <c r="C5" s="256" t="s">
        <v>5</v>
      </c>
      <c r="D5" s="256" t="s">
        <v>6</v>
      </c>
      <c r="E5" s="649" t="s">
        <v>417</v>
      </c>
      <c r="F5" s="649"/>
      <c r="G5" s="256" t="s">
        <v>4</v>
      </c>
      <c r="H5" s="256" t="s">
        <v>5</v>
      </c>
      <c r="I5" s="256" t="s">
        <v>6</v>
      </c>
      <c r="J5" s="649" t="s">
        <v>417</v>
      </c>
      <c r="K5" s="649"/>
    </row>
    <row r="6" spans="1:12" ht="30">
      <c r="A6" s="647"/>
      <c r="B6" s="58" t="s">
        <v>366</v>
      </c>
      <c r="C6" s="58" t="s">
        <v>367</v>
      </c>
      <c r="D6" s="58" t="s">
        <v>500</v>
      </c>
      <c r="E6" s="455" t="s">
        <v>418</v>
      </c>
      <c r="F6" s="455" t="s">
        <v>419</v>
      </c>
      <c r="G6" s="58" t="s">
        <v>366</v>
      </c>
      <c r="H6" s="58" t="s">
        <v>367</v>
      </c>
      <c r="I6" s="58" t="s">
        <v>500</v>
      </c>
      <c r="J6" s="455" t="s">
        <v>418</v>
      </c>
      <c r="K6" s="455" t="s">
        <v>419</v>
      </c>
    </row>
    <row r="7" spans="1:12" ht="15">
      <c r="A7" s="257" t="s">
        <v>225</v>
      </c>
      <c r="B7" s="258">
        <v>364180.45828769996</v>
      </c>
      <c r="C7" s="258">
        <v>438735</v>
      </c>
      <c r="D7" s="258">
        <v>492515.51254506002</v>
      </c>
      <c r="E7" s="505">
        <f>IFERROR(C7/B7*100-100,0)</f>
        <v>20.471867728114759</v>
      </c>
      <c r="F7" s="505">
        <f>IFERROR(D7/C7*100-100,0)</f>
        <v>12.258085756791687</v>
      </c>
      <c r="G7" s="259">
        <v>556047.91205186001</v>
      </c>
      <c r="H7" s="258">
        <v>531759.18221421994</v>
      </c>
      <c r="I7" s="258">
        <v>585998.13389031996</v>
      </c>
      <c r="J7" s="505">
        <f>IFERROR(H7/G7*100-100,0)</f>
        <v>-4.3681001782765065</v>
      </c>
      <c r="K7" s="505">
        <f>IFERROR(I7/H7*100-100,0)</f>
        <v>10.199908810272291</v>
      </c>
      <c r="L7" s="234"/>
    </row>
    <row r="8" spans="1:12" ht="15">
      <c r="A8" s="257" t="s">
        <v>206</v>
      </c>
      <c r="B8" s="259">
        <v>261507.87</v>
      </c>
      <c r="C8" s="259">
        <v>312307.23000000004</v>
      </c>
      <c r="D8" s="259">
        <v>353424.57468354999</v>
      </c>
      <c r="E8" s="505">
        <f t="shared" ref="E8:F14" si="0">IFERROR(C8/B8*100-100,0)</f>
        <v>19.42555686756198</v>
      </c>
      <c r="F8" s="505">
        <f t="shared" si="0"/>
        <v>13.165671727660595</v>
      </c>
      <c r="G8" s="259">
        <v>452982.15841758985</v>
      </c>
      <c r="H8" s="259">
        <v>435380.60692577</v>
      </c>
      <c r="I8" s="258">
        <v>488386.60636851011</v>
      </c>
      <c r="J8" s="505">
        <f t="shared" ref="J8:K14" si="1">IFERROR(H8/G8*100-100,0)</f>
        <v>-3.8857052457226189</v>
      </c>
      <c r="K8" s="505">
        <f t="shared" si="1"/>
        <v>12.174634928509192</v>
      </c>
      <c r="L8" s="234"/>
    </row>
    <row r="9" spans="1:12" ht="15">
      <c r="A9" s="257" t="s">
        <v>122</v>
      </c>
      <c r="B9" s="259">
        <v>3699539.3133966802</v>
      </c>
      <c r="C9" s="259">
        <v>4147292.7956364295</v>
      </c>
      <c r="D9" s="258">
        <v>4474604.7954150215</v>
      </c>
      <c r="E9" s="505">
        <f t="shared" si="0"/>
        <v>12.102952403245325</v>
      </c>
      <c r="F9" s="505">
        <f t="shared" si="0"/>
        <v>7.8921845142685214</v>
      </c>
      <c r="G9" s="259">
        <v>2678799.6621265002</v>
      </c>
      <c r="H9" s="259">
        <v>2699431.7419689801</v>
      </c>
      <c r="I9" s="258">
        <v>3221386.5237163403</v>
      </c>
      <c r="J9" s="505">
        <f t="shared" si="1"/>
        <v>0.7701986876503355</v>
      </c>
      <c r="K9" s="505">
        <f t="shared" si="1"/>
        <v>19.335728095374762</v>
      </c>
      <c r="L9" s="234"/>
    </row>
    <row r="10" spans="1:12" ht="15">
      <c r="A10" s="257" t="s">
        <v>123</v>
      </c>
      <c r="B10" s="259">
        <v>402301.78068601002</v>
      </c>
      <c r="C10" s="259">
        <v>498778.69999999995</v>
      </c>
      <c r="D10" s="258">
        <v>555387.80680066987</v>
      </c>
      <c r="E10" s="505">
        <f t="shared" si="0"/>
        <v>23.981230992683237</v>
      </c>
      <c r="F10" s="505">
        <f t="shared" si="0"/>
        <v>11.349543755711693</v>
      </c>
      <c r="G10" s="259">
        <v>359411.36471423</v>
      </c>
      <c r="H10" s="259">
        <v>312250.03513401997</v>
      </c>
      <c r="I10" s="258">
        <v>349632.88591653999</v>
      </c>
      <c r="J10" s="505">
        <f t="shared" si="1"/>
        <v>-13.121824797529229</v>
      </c>
      <c r="K10" s="505">
        <f t="shared" si="1"/>
        <v>11.972088575258283</v>
      </c>
      <c r="L10" s="234"/>
    </row>
    <row r="11" spans="1:12" ht="15">
      <c r="A11" s="257" t="s">
        <v>111</v>
      </c>
      <c r="B11" s="259">
        <v>432303.69646190992</v>
      </c>
      <c r="C11" s="259">
        <v>529381.22</v>
      </c>
      <c r="D11" s="258">
        <v>587627.80709477002</v>
      </c>
      <c r="E11" s="505">
        <f t="shared" si="0"/>
        <v>22.455862471822158</v>
      </c>
      <c r="F11" s="505">
        <f t="shared" si="0"/>
        <v>11.002767928709318</v>
      </c>
      <c r="G11" s="259">
        <v>548296.02754536003</v>
      </c>
      <c r="H11" s="259">
        <v>516890.97743240994</v>
      </c>
      <c r="I11" s="260">
        <v>574123.44434645004</v>
      </c>
      <c r="J11" s="505">
        <f t="shared" si="1"/>
        <v>-5.7277544492791321</v>
      </c>
      <c r="K11" s="505">
        <f t="shared" si="1"/>
        <v>11.072444560424529</v>
      </c>
      <c r="L11" s="234"/>
    </row>
    <row r="12" spans="1:12" ht="15">
      <c r="A12" s="257" t="s">
        <v>124</v>
      </c>
      <c r="B12" s="259">
        <v>62592.477816129998</v>
      </c>
      <c r="C12" s="259">
        <v>65984.779424120003</v>
      </c>
      <c r="D12" s="258">
        <v>74280.057606119997</v>
      </c>
      <c r="E12" s="505">
        <f t="shared" si="0"/>
        <v>5.4196633946257009</v>
      </c>
      <c r="F12" s="505">
        <f t="shared" si="0"/>
        <v>12.571502480415589</v>
      </c>
      <c r="G12" s="259">
        <v>59501.368966050009</v>
      </c>
      <c r="H12" s="259">
        <v>47305.784795879998</v>
      </c>
      <c r="I12" s="258">
        <v>59224.862055799997</v>
      </c>
      <c r="J12" s="505">
        <f t="shared" si="1"/>
        <v>-20.496308542293377</v>
      </c>
      <c r="K12" s="505">
        <f t="shared" si="1"/>
        <v>25.195813390158733</v>
      </c>
      <c r="L12" s="234"/>
    </row>
    <row r="13" spans="1:12" ht="15">
      <c r="A13" s="257" t="s">
        <v>193</v>
      </c>
      <c r="B13" s="258">
        <v>115169.32758259001</v>
      </c>
      <c r="C13" s="258">
        <v>136831.67999999999</v>
      </c>
      <c r="D13" s="258">
        <v>144787.61683282</v>
      </c>
      <c r="E13" s="505">
        <f t="shared" si="0"/>
        <v>18.809133362244836</v>
      </c>
      <c r="F13" s="505">
        <f t="shared" si="0"/>
        <v>5.8143968069528995</v>
      </c>
      <c r="G13" s="259">
        <v>158836.05391393002</v>
      </c>
      <c r="H13" s="258">
        <v>140662.52159082005</v>
      </c>
      <c r="I13" s="258">
        <v>153266.23393705999</v>
      </c>
      <c r="J13" s="506">
        <f t="shared" si="1"/>
        <v>-11.441692156969495</v>
      </c>
      <c r="K13" s="505">
        <f t="shared" si="1"/>
        <v>8.9602491151861301</v>
      </c>
      <c r="L13" s="234"/>
    </row>
    <row r="14" spans="1:12">
      <c r="A14" s="261" t="s">
        <v>35</v>
      </c>
      <c r="B14" s="262">
        <f>SUM(B7:B13)</f>
        <v>5337594.9242310198</v>
      </c>
      <c r="C14" s="262">
        <f t="shared" ref="C14:D14" si="2">SUM(C7:C13)</f>
        <v>6129311.4050605483</v>
      </c>
      <c r="D14" s="262">
        <f t="shared" si="2"/>
        <v>6682628.1709780106</v>
      </c>
      <c r="E14" s="505">
        <f t="shared" si="0"/>
        <v>14.832831866565627</v>
      </c>
      <c r="F14" s="505">
        <f t="shared" si="0"/>
        <v>9.0273887122234839</v>
      </c>
      <c r="G14" s="262">
        <f>SUM(G7:G13)</f>
        <v>4813874.5477355206</v>
      </c>
      <c r="H14" s="262">
        <f>SUM(H7:H13)</f>
        <v>4683680.8500621002</v>
      </c>
      <c r="I14" s="262">
        <f t="shared" ref="I14" si="3">SUM(I7:I13)</f>
        <v>5432018.6902310215</v>
      </c>
      <c r="J14" s="505">
        <f t="shared" si="1"/>
        <v>-2.7045511132953095</v>
      </c>
      <c r="K14" s="505">
        <f>IFERROR(I14/H14*100-100,0)</f>
        <v>15.977558337669379</v>
      </c>
      <c r="L14" s="234"/>
    </row>
    <row r="15" spans="1:12">
      <c r="A15" s="263" t="s">
        <v>95</v>
      </c>
    </row>
    <row r="16" spans="1:12" ht="18.75">
      <c r="A16" s="643"/>
      <c r="B16" s="643"/>
      <c r="C16" s="643"/>
      <c r="D16" s="643"/>
      <c r="E16" s="643"/>
    </row>
    <row r="17" spans="1:10" ht="15">
      <c r="A17"/>
    </row>
    <row r="18" spans="1:10" ht="15">
      <c r="A18"/>
    </row>
    <row r="19" spans="1:10" ht="15">
      <c r="A19"/>
    </row>
    <row r="20" spans="1:10" ht="15">
      <c r="A20"/>
      <c r="D20" s="60"/>
      <c r="I20" s="60"/>
    </row>
    <row r="21" spans="1:10" ht="15">
      <c r="A21"/>
      <c r="D21" s="60"/>
      <c r="I21" s="60"/>
    </row>
    <row r="22" spans="1:10" ht="15">
      <c r="A22"/>
      <c r="D22" s="60"/>
      <c r="I22" s="60"/>
    </row>
    <row r="23" spans="1:10" ht="15">
      <c r="A23"/>
      <c r="C23" s="60"/>
      <c r="E23" s="28"/>
    </row>
    <row r="24" spans="1:10" ht="15">
      <c r="A24"/>
      <c r="C24" s="60"/>
    </row>
    <row r="25" spans="1:10" ht="15">
      <c r="A25"/>
      <c r="C25" s="60"/>
      <c r="J25" t="s">
        <v>502</v>
      </c>
    </row>
    <row r="26" spans="1:10" ht="15">
      <c r="A26"/>
      <c r="C26" s="60"/>
    </row>
    <row r="27" spans="1:10" ht="15">
      <c r="A27"/>
    </row>
    <row r="28" spans="1:10" ht="15">
      <c r="A28"/>
    </row>
    <row r="29" spans="1:10" ht="15">
      <c r="A29"/>
    </row>
    <row r="30" spans="1:10" ht="15">
      <c r="A30"/>
    </row>
    <row r="31" spans="1:10" ht="15">
      <c r="A31"/>
    </row>
    <row r="32" spans="1:10" ht="15">
      <c r="A32"/>
    </row>
    <row r="33" spans="1:1" ht="15">
      <c r="A33"/>
    </row>
    <row r="34" spans="1:1" ht="15">
      <c r="A34"/>
    </row>
    <row r="35" spans="1:1" ht="15">
      <c r="A35"/>
    </row>
    <row r="36" spans="1:1" ht="15">
      <c r="A36"/>
    </row>
    <row r="37" spans="1:1" ht="15">
      <c r="A37"/>
    </row>
    <row r="38" spans="1:1" ht="15">
      <c r="A38"/>
    </row>
    <row r="39" spans="1:1" ht="15">
      <c r="A39"/>
    </row>
    <row r="40" spans="1:1" ht="15">
      <c r="A40"/>
    </row>
    <row r="41" spans="1:1" ht="15">
      <c r="A41"/>
    </row>
    <row r="42" spans="1:1" ht="15">
      <c r="A42"/>
    </row>
    <row r="43" spans="1:1" ht="15">
      <c r="A43"/>
    </row>
    <row r="44" spans="1:1" ht="15">
      <c r="A44"/>
    </row>
    <row r="45" spans="1:1" ht="15">
      <c r="A45"/>
    </row>
    <row r="46" spans="1:1" ht="15">
      <c r="A46"/>
    </row>
    <row r="47" spans="1:1" ht="15">
      <c r="A47"/>
    </row>
    <row r="48" spans="1:1" ht="15">
      <c r="A48"/>
    </row>
    <row r="49" spans="1:1" ht="15">
      <c r="A49"/>
    </row>
  </sheetData>
  <mergeCells count="8">
    <mergeCell ref="A16:E16"/>
    <mergeCell ref="A1:K1"/>
    <mergeCell ref="A2:K2"/>
    <mergeCell ref="A4:A6"/>
    <mergeCell ref="B4:F4"/>
    <mergeCell ref="G4:K4"/>
    <mergeCell ref="E5:F5"/>
    <mergeCell ref="J5:K5"/>
  </mergeCells>
  <hyperlinks>
    <hyperlink ref="D6" r:id="rId1" display="cf=j=@)^^÷^&amp;                        -;fpg–kf}if_ " xr:uid="{00000000-0004-0000-1700-000000000000}"/>
    <hyperlink ref="C6" r:id="rId2" display="cf=j=@)^^÷^&amp;                        -;fpg–kf}if_ " xr:uid="{00000000-0004-0000-1700-000001000000}"/>
    <hyperlink ref="B6" r:id="rId3" display="cf=j=@)^^÷^&amp;                        -;fpg–kf}if_ " xr:uid="{00000000-0004-0000-1700-000002000000}"/>
    <hyperlink ref="I6" r:id="rId4" display="cf=j=@)^^÷^&amp;                        -;fpg–kf}if_ " xr:uid="{00000000-0004-0000-1700-000003000000}"/>
    <hyperlink ref="H6" r:id="rId5" display="cf=j=@)^^÷^&amp;                        -;fpg–kf}if_ " xr:uid="{00000000-0004-0000-1700-000004000000}"/>
    <hyperlink ref="G6" r:id="rId6" display="cf=j=@)^^÷^&amp;                        -;fpg–kf}if_ " xr:uid="{00000000-0004-0000-1700-000005000000}"/>
  </hyperlinks>
  <pageMargins left="1.84" right="0.7" top="1.3149999999999999" bottom="0.75" header="0.3" footer="0.3"/>
  <pageSetup paperSize="9" scale="73" fitToHeight="0" orientation="landscape"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  <pageSetUpPr fitToPage="1"/>
  </sheetPr>
  <dimension ref="A1:F20"/>
  <sheetViews>
    <sheetView view="pageBreakPreview" zoomScaleSheetLayoutView="100" workbookViewId="0">
      <pane xSplit="1" ySplit="5" topLeftCell="B6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ColWidth="13.7109375" defaultRowHeight="15"/>
  <cols>
    <col min="1" max="1" width="27.42578125" style="28" bestFit="1" customWidth="1"/>
    <col min="2" max="2" width="16.85546875" style="28" bestFit="1" customWidth="1"/>
    <col min="3" max="3" width="17.28515625" style="28" bestFit="1" customWidth="1"/>
    <col min="4" max="4" width="16.7109375" style="28" bestFit="1" customWidth="1"/>
    <col min="5" max="16384" width="13.7109375" style="28"/>
  </cols>
  <sheetData>
    <row r="1" spans="1:6" ht="18">
      <c r="A1" s="650" t="s">
        <v>420</v>
      </c>
      <c r="B1" s="650"/>
      <c r="C1" s="650"/>
      <c r="D1" s="650"/>
      <c r="E1" s="650"/>
      <c r="F1" s="650"/>
    </row>
    <row r="2" spans="1:6" ht="18">
      <c r="A2" s="650" t="s">
        <v>421</v>
      </c>
      <c r="B2" s="650"/>
      <c r="C2" s="650"/>
      <c r="D2" s="650"/>
      <c r="E2" s="650"/>
      <c r="F2" s="650"/>
    </row>
    <row r="3" spans="1:6" ht="18">
      <c r="A3" s="456"/>
      <c r="B3" s="456"/>
      <c r="C3" s="456"/>
      <c r="D3" s="456"/>
      <c r="E3" s="651" t="s">
        <v>106</v>
      </c>
      <c r="F3" s="652"/>
    </row>
    <row r="4" spans="1:6" ht="15.75">
      <c r="A4" s="653" t="s">
        <v>79</v>
      </c>
      <c r="B4" s="654" t="s">
        <v>3</v>
      </c>
      <c r="C4" s="654"/>
      <c r="D4" s="654"/>
      <c r="E4" s="654"/>
      <c r="F4" s="654"/>
    </row>
    <row r="5" spans="1:6" ht="63">
      <c r="A5" s="653"/>
      <c r="B5" s="58" t="s">
        <v>366</v>
      </c>
      <c r="C5" s="58" t="s">
        <v>367</v>
      </c>
      <c r="D5" s="58" t="s">
        <v>500</v>
      </c>
      <c r="E5" s="264" t="s">
        <v>97</v>
      </c>
      <c r="F5" s="264" t="s">
        <v>8</v>
      </c>
    </row>
    <row r="6" spans="1:6" ht="15.75">
      <c r="A6" s="265" t="s">
        <v>422</v>
      </c>
      <c r="B6" s="266">
        <f>'Table 14b'!Q22</f>
        <v>5337594.9345920701</v>
      </c>
      <c r="C6" s="266">
        <f>'Table 14b'!R22</f>
        <v>6129311.3403936792</v>
      </c>
      <c r="D6" s="266">
        <f>'Table 14b'!S22</f>
        <v>6682628.1709780106</v>
      </c>
      <c r="E6" s="173">
        <f>C6/B6*100-100</f>
        <v>14.832830432122648</v>
      </c>
      <c r="F6" s="173">
        <f>D6/C6*100-100</f>
        <v>9.0273898625092812</v>
      </c>
    </row>
    <row r="7" spans="1:6" ht="15.75">
      <c r="A7" s="267" t="s">
        <v>423</v>
      </c>
      <c r="B7" s="266">
        <f>'Table 14b'!Q23</f>
        <v>431537.73484714993</v>
      </c>
      <c r="C7" s="266">
        <f>'Table 14b'!R23</f>
        <v>418420.47838412994</v>
      </c>
      <c r="D7" s="266">
        <f>'Table 14b'!S23</f>
        <v>381443.77586383</v>
      </c>
      <c r="E7" s="173">
        <f t="shared" ref="E7:F18" si="0">C7/B7*100-100</f>
        <v>-3.0396545663998751</v>
      </c>
      <c r="F7" s="173">
        <f t="shared" si="0"/>
        <v>-8.837211472798316</v>
      </c>
    </row>
    <row r="8" spans="1:6" ht="15.75">
      <c r="A8" s="267" t="s">
        <v>424</v>
      </c>
      <c r="B8" s="266">
        <f>'Table 14b'!Q24</f>
        <v>1368041.8391574197</v>
      </c>
      <c r="C8" s="266">
        <f>'Table 14b'!R24</f>
        <v>1627017.5869347197</v>
      </c>
      <c r="D8" s="266">
        <f>'Table 14b'!S24</f>
        <v>2250726.0467099203</v>
      </c>
      <c r="E8" s="173">
        <f t="shared" si="0"/>
        <v>18.930396744064765</v>
      </c>
      <c r="F8" s="173">
        <f t="shared" si="0"/>
        <v>38.334463301669615</v>
      </c>
    </row>
    <row r="9" spans="1:6" ht="15.75">
      <c r="A9" s="267" t="s">
        <v>425</v>
      </c>
      <c r="B9" s="266">
        <f>'Table 14b'!Q25</f>
        <v>3157511.9838329102</v>
      </c>
      <c r="C9" s="266">
        <f>'Table 14b'!R25</f>
        <v>3646029.5650406689</v>
      </c>
      <c r="D9" s="266">
        <f>'Table 14b'!S25</f>
        <v>3494349.1968804104</v>
      </c>
      <c r="E9" s="173">
        <f t="shared" si="0"/>
        <v>15.471598641875815</v>
      </c>
      <c r="F9" s="173">
        <f t="shared" si="0"/>
        <v>-4.1601518982352701</v>
      </c>
    </row>
    <row r="10" spans="1:6" ht="15.75">
      <c r="A10" s="267" t="s">
        <v>426</v>
      </c>
      <c r="B10" s="266">
        <f>'Table 14b'!Q26</f>
        <v>380503.37675459002</v>
      </c>
      <c r="C10" s="266">
        <f>'Table 14b'!R26</f>
        <v>437843.71003416006</v>
      </c>
      <c r="D10" s="266">
        <f>'Table 14b'!S26</f>
        <v>556109.15152384993</v>
      </c>
      <c r="E10" s="173">
        <f t="shared" si="0"/>
        <v>15.069599058131971</v>
      </c>
      <c r="F10" s="173">
        <f t="shared" si="0"/>
        <v>27.010880544672645</v>
      </c>
    </row>
    <row r="11" spans="1:6" ht="15.75">
      <c r="A11" s="265" t="s">
        <v>427</v>
      </c>
      <c r="B11" s="266">
        <f>'Table 14b'!Q27</f>
        <v>47836961</v>
      </c>
      <c r="C11" s="266">
        <f>'Table 14b'!R27</f>
        <v>53762505</v>
      </c>
      <c r="D11" s="266">
        <f>'Table 14b'!S27</f>
        <v>58008954</v>
      </c>
      <c r="E11" s="173">
        <f t="shared" si="0"/>
        <v>12.38695744071201</v>
      </c>
      <c r="F11" s="173">
        <f t="shared" si="0"/>
        <v>7.8985326297574829</v>
      </c>
    </row>
    <row r="12" spans="1:6" ht="15.75">
      <c r="A12" s="265" t="s">
        <v>428</v>
      </c>
      <c r="B12" s="266">
        <f>'Table 14b'!Q28</f>
        <v>4813874.5477355206</v>
      </c>
      <c r="C12" s="266">
        <f>'Table 14b'!R28</f>
        <v>4683680.8500621002</v>
      </c>
      <c r="D12" s="266">
        <f>'Table 14b'!S28</f>
        <v>5432018.6902310215</v>
      </c>
      <c r="E12" s="173">
        <f t="shared" si="0"/>
        <v>-2.7045511132953095</v>
      </c>
      <c r="F12" s="173">
        <f t="shared" si="0"/>
        <v>15.977558337669379</v>
      </c>
    </row>
    <row r="13" spans="1:6" s="268" customFormat="1" ht="15.75">
      <c r="A13" s="265" t="s">
        <v>429</v>
      </c>
      <c r="B13" s="266">
        <f>'Table 14b'!Q29</f>
        <v>320668.47123266</v>
      </c>
      <c r="C13" s="266">
        <f>'Table 14b'!R29</f>
        <v>322274.97603402002</v>
      </c>
      <c r="D13" s="266">
        <f>'Table 14b'!S29</f>
        <v>318758.09202903003</v>
      </c>
      <c r="E13" s="173">
        <f t="shared" si="0"/>
        <v>0.50098620397089633</v>
      </c>
      <c r="F13" s="173">
        <f t="shared" si="0"/>
        <v>-1.0912680991460917</v>
      </c>
    </row>
    <row r="14" spans="1:6" s="268" customFormat="1" ht="15.75">
      <c r="A14" s="265" t="s">
        <v>430</v>
      </c>
      <c r="B14" s="266">
        <f>'Table 14b'!Q30</f>
        <v>10607.402334160004</v>
      </c>
      <c r="C14" s="266">
        <f>'Table 14b'!R30</f>
        <v>1321.546</v>
      </c>
      <c r="D14" s="266">
        <f>'Table 14b'!S30</f>
        <v>474.791</v>
      </c>
      <c r="E14" s="173">
        <f t="shared" si="0"/>
        <v>-87.541285242437709</v>
      </c>
      <c r="F14" s="173">
        <f t="shared" si="0"/>
        <v>-64.073062912679546</v>
      </c>
    </row>
    <row r="15" spans="1:6" s="268" customFormat="1" ht="15.75">
      <c r="A15" s="265" t="s">
        <v>431</v>
      </c>
      <c r="B15" s="266">
        <f>'Table 14b'!Q31</f>
        <v>186616.33415961007</v>
      </c>
      <c r="C15" s="266">
        <f>'Table 14b'!R31</f>
        <v>197199.23142337002</v>
      </c>
      <c r="D15" s="266">
        <f>'Table 14b'!S31</f>
        <v>78030.396773379995</v>
      </c>
      <c r="E15" s="173">
        <f t="shared" si="0"/>
        <v>5.6709383513602489</v>
      </c>
      <c r="F15" s="173">
        <f t="shared" si="0"/>
        <v>-60.430679059871508</v>
      </c>
    </row>
    <row r="16" spans="1:6" s="268" customFormat="1" ht="15.75">
      <c r="A16" s="265" t="s">
        <v>432</v>
      </c>
      <c r="B16" s="266">
        <f>'Table 14b'!Q32</f>
        <v>1730555.03</v>
      </c>
      <c r="C16" s="266">
        <f>'Table 14b'!R32</f>
        <v>1579064</v>
      </c>
      <c r="D16" s="266">
        <f>'Table 14b'!S32</f>
        <v>1905455</v>
      </c>
      <c r="E16" s="173">
        <f t="shared" si="0"/>
        <v>-8.7538984530298336</v>
      </c>
      <c r="F16" s="173">
        <f t="shared" si="0"/>
        <v>20.669903183151533</v>
      </c>
    </row>
    <row r="17" spans="1:6" ht="15.75">
      <c r="A17" s="265" t="s">
        <v>433</v>
      </c>
      <c r="B17" s="266">
        <f>'Table 14b'!Q33</f>
        <v>86599</v>
      </c>
      <c r="C17" s="266">
        <f>'Table 14b'!R33</f>
        <v>5064</v>
      </c>
      <c r="D17" s="266">
        <f>'Table 14b'!S33</f>
        <v>5325</v>
      </c>
      <c r="E17" s="173">
        <f t="shared" si="0"/>
        <v>-94.15235741752214</v>
      </c>
      <c r="F17" s="173">
        <f t="shared" si="0"/>
        <v>5.1540284360189474</v>
      </c>
    </row>
    <row r="18" spans="1:6" ht="15.75">
      <c r="A18" s="265" t="s">
        <v>434</v>
      </c>
      <c r="B18" s="266">
        <f>'Table 14b'!Q34</f>
        <v>11423</v>
      </c>
      <c r="C18" s="266">
        <f>'Table 14b'!R34</f>
        <v>11567</v>
      </c>
      <c r="D18" s="266">
        <f>'Table 14b'!S34</f>
        <v>11545</v>
      </c>
      <c r="E18" s="173">
        <f t="shared" si="0"/>
        <v>1.2606145495929155</v>
      </c>
      <c r="F18" s="173">
        <f t="shared" si="0"/>
        <v>-0.19019624794674428</v>
      </c>
    </row>
    <row r="19" spans="1:6" ht="17.25">
      <c r="A19" s="269" t="s">
        <v>95</v>
      </c>
      <c r="E19" s="270"/>
      <c r="F19" s="270"/>
    </row>
    <row r="20" spans="1:6">
      <c r="E20" s="61"/>
      <c r="F20" s="61"/>
    </row>
  </sheetData>
  <mergeCells count="5">
    <mergeCell ref="A1:F1"/>
    <mergeCell ref="A2:F2"/>
    <mergeCell ref="E3:F3"/>
    <mergeCell ref="A4:A5"/>
    <mergeCell ref="B4:F4"/>
  </mergeCells>
  <hyperlinks>
    <hyperlink ref="D5" r:id="rId1" display="cf=j=@)^^÷^&amp;                        -;fpg–kf}if_ " xr:uid="{00000000-0004-0000-1800-000000000000}"/>
    <hyperlink ref="C5" r:id="rId2" display="cf=j=@)^^÷^&amp;                        -;fpg–kf}if_ " xr:uid="{00000000-0004-0000-1800-000001000000}"/>
    <hyperlink ref="B5" r:id="rId3" display="cf=j=@)^^÷^&amp;                        -;fpg–kf}if_ " xr:uid="{00000000-0004-0000-1800-000002000000}"/>
  </hyperlinks>
  <pageMargins left="0.7" right="0.7" top="0.75" bottom="0.75" header="0.3" footer="0.3"/>
  <pageSetup orientation="landscape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:W65"/>
  <sheetViews>
    <sheetView view="pageBreakPreview" zoomScale="89" zoomScaleNormal="112" zoomScaleSheetLayoutView="89" workbookViewId="0">
      <pane xSplit="1" ySplit="5" topLeftCell="B6" activePane="bottomRight" state="frozen"/>
      <selection activeCell="L16" sqref="L16"/>
      <selection pane="topRight" activeCell="L16" sqref="L16"/>
      <selection pane="bottomLeft" activeCell="L16" sqref="L16"/>
      <selection pane="bottomRight" activeCell="L16" sqref="L16"/>
    </sheetView>
  </sheetViews>
  <sheetFormatPr defaultColWidth="13.7109375" defaultRowHeight="15"/>
  <cols>
    <col min="1" max="1" width="19.85546875" style="28" customWidth="1"/>
    <col min="2" max="2" width="15.42578125" style="28" bestFit="1" customWidth="1"/>
    <col min="3" max="3" width="16.42578125" style="28" bestFit="1" customWidth="1"/>
    <col min="4" max="4" width="16.42578125" style="28" customWidth="1"/>
    <col min="5" max="6" width="13.7109375" style="28"/>
    <col min="7" max="7" width="13.7109375" style="28" customWidth="1"/>
    <col min="8" max="8" width="12.85546875" style="28" customWidth="1"/>
    <col min="9" max="9" width="14.140625" style="28" customWidth="1"/>
    <col min="10" max="11" width="13.7109375" style="28"/>
    <col min="12" max="12" width="14.42578125" style="28" bestFit="1" customWidth="1"/>
    <col min="13" max="13" width="13.42578125" style="28" customWidth="1"/>
    <col min="14" max="14" width="14.5703125" style="28" bestFit="1" customWidth="1"/>
    <col min="15" max="16" width="13.7109375" style="28"/>
    <col min="17" max="17" width="17.85546875" style="28" bestFit="1" customWidth="1"/>
    <col min="18" max="18" width="19.28515625" style="28" bestFit="1" customWidth="1"/>
    <col min="19" max="19" width="18.7109375" style="28" customWidth="1"/>
    <col min="20" max="16384" width="13.7109375" style="28"/>
  </cols>
  <sheetData>
    <row r="1" spans="1:21" ht="18">
      <c r="A1" s="523" t="s">
        <v>435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21" ht="18">
      <c r="A2" s="523" t="s">
        <v>140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15.7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656" t="s">
        <v>106</v>
      </c>
      <c r="U3" s="656"/>
    </row>
    <row r="4" spans="1:21" ht="15.75">
      <c r="A4" s="653" t="s">
        <v>79</v>
      </c>
      <c r="B4" s="654" t="s">
        <v>225</v>
      </c>
      <c r="C4" s="654"/>
      <c r="D4" s="654"/>
      <c r="E4" s="654"/>
      <c r="F4" s="654"/>
      <c r="G4" s="654" t="s">
        <v>206</v>
      </c>
      <c r="H4" s="654"/>
      <c r="I4" s="654"/>
      <c r="J4" s="654"/>
      <c r="K4" s="654"/>
      <c r="L4" s="654" t="s">
        <v>122</v>
      </c>
      <c r="M4" s="654"/>
      <c r="N4" s="654"/>
      <c r="O4" s="654"/>
      <c r="P4" s="654"/>
      <c r="Q4" s="654" t="s">
        <v>123</v>
      </c>
      <c r="R4" s="654"/>
      <c r="S4" s="654"/>
      <c r="T4" s="654"/>
      <c r="U4" s="654"/>
    </row>
    <row r="5" spans="1:21" ht="45">
      <c r="A5" s="653"/>
      <c r="B5" s="58" t="s">
        <v>366</v>
      </c>
      <c r="C5" s="58" t="s">
        <v>367</v>
      </c>
      <c r="D5" s="58" t="s">
        <v>500</v>
      </c>
      <c r="E5" s="272" t="s">
        <v>97</v>
      </c>
      <c r="F5" s="272" t="s">
        <v>8</v>
      </c>
      <c r="G5" s="58" t="s">
        <v>366</v>
      </c>
      <c r="H5" s="58" t="s">
        <v>367</v>
      </c>
      <c r="I5" s="58" t="s">
        <v>500</v>
      </c>
      <c r="J5" s="272" t="s">
        <v>97</v>
      </c>
      <c r="K5" s="272" t="s">
        <v>8</v>
      </c>
      <c r="L5" s="58" t="s">
        <v>366</v>
      </c>
      <c r="M5" s="58" t="s">
        <v>367</v>
      </c>
      <c r="N5" s="58" t="s">
        <v>500</v>
      </c>
      <c r="O5" s="272" t="s">
        <v>97</v>
      </c>
      <c r="P5" s="272" t="s">
        <v>8</v>
      </c>
      <c r="Q5" s="58" t="s">
        <v>366</v>
      </c>
      <c r="R5" s="58" t="s">
        <v>367</v>
      </c>
      <c r="S5" s="58" t="s">
        <v>500</v>
      </c>
      <c r="T5" s="272" t="s">
        <v>97</v>
      </c>
      <c r="U5" s="272" t="s">
        <v>8</v>
      </c>
    </row>
    <row r="6" spans="1:21" ht="15.75">
      <c r="A6" s="273" t="s">
        <v>422</v>
      </c>
      <c r="B6" s="274">
        <f>SUM(B7:B10)</f>
        <v>364180.47143142996</v>
      </c>
      <c r="C6" s="275">
        <f>C7+C8+C9+C10</f>
        <v>438735.01159256004</v>
      </c>
      <c r="D6" s="275">
        <f>D7+D8+D9+D10</f>
        <v>492515.51254505996</v>
      </c>
      <c r="E6" s="173">
        <f>IFERROR(C6/B6*100-100,0)</f>
        <v>20.471866563324966</v>
      </c>
      <c r="F6" s="173">
        <f>IFERROR(D6/C6*100-100,0)</f>
        <v>12.258082790630851</v>
      </c>
      <c r="G6" s="274">
        <f>SUM(G7:G10)</f>
        <v>261507.86999999997</v>
      </c>
      <c r="H6" s="274">
        <f>SUM(H7:H10)</f>
        <v>312307.23000000004</v>
      </c>
      <c r="I6" s="274">
        <f>SUM(I7:I10)</f>
        <v>353424.57468354999</v>
      </c>
      <c r="J6" s="173">
        <f>IFERROR(H6/G6*100-100,0)</f>
        <v>19.425556867561994</v>
      </c>
      <c r="K6" s="173">
        <f>IFERROR(I6/H6*100-100,0)</f>
        <v>13.165671727660595</v>
      </c>
      <c r="L6" s="274">
        <f>SUM(L7:L10)</f>
        <v>3699539.3133966797</v>
      </c>
      <c r="M6" s="274">
        <f>SUM(M7:M10)</f>
        <v>4147292.7956364295</v>
      </c>
      <c r="N6" s="274">
        <f>SUM(N7:N10)</f>
        <v>4474604.7954150205</v>
      </c>
      <c r="O6" s="173">
        <f>IFERROR(M6/L6*100-100,0)</f>
        <v>12.102952403245354</v>
      </c>
      <c r="P6" s="173">
        <f>IFERROR(N6/M6*100-100,0)</f>
        <v>7.892184514268493</v>
      </c>
      <c r="Q6" s="507">
        <f>SUM(Q7:Q10)</f>
        <v>402301.78068600997</v>
      </c>
      <c r="R6" s="274">
        <f>SUM(R7:R10)</f>
        <v>498778.67510286998</v>
      </c>
      <c r="S6" s="274">
        <f>SUM(S7:S10)</f>
        <v>555387.80680066987</v>
      </c>
      <c r="T6" s="173">
        <f>IFERROR(R6/Q6*100-100,0)</f>
        <v>23.981224804013152</v>
      </c>
      <c r="U6" s="173">
        <f>IFERROR(S6/R6*100-100,0)</f>
        <v>11.349549313856414</v>
      </c>
    </row>
    <row r="7" spans="1:21" ht="15.75">
      <c r="A7" s="244" t="s">
        <v>423</v>
      </c>
      <c r="B7" s="276">
        <v>28455.704448739998</v>
      </c>
      <c r="C7" s="276">
        <v>31982.586890149996</v>
      </c>
      <c r="D7" s="277">
        <v>29291.100952029999</v>
      </c>
      <c r="E7" s="173">
        <f t="shared" ref="E7:F18" si="0">IFERROR(C7/B7*100-100,0)</f>
        <v>12.394289685441848</v>
      </c>
      <c r="F7" s="173">
        <f t="shared" si="0"/>
        <v>-8.4154729176986081</v>
      </c>
      <c r="G7" s="278">
        <v>26492.68</v>
      </c>
      <c r="H7" s="279">
        <v>27325.7</v>
      </c>
      <c r="I7" s="279">
        <v>24368.620084809998</v>
      </c>
      <c r="J7" s="173">
        <f t="shared" ref="J7:K18" si="1">IFERROR(H7/G7*100-100,0)</f>
        <v>3.1443402479477385</v>
      </c>
      <c r="K7" s="173">
        <f t="shared" si="1"/>
        <v>-10.821607187336468</v>
      </c>
      <c r="L7" s="278">
        <v>294539.66383378999</v>
      </c>
      <c r="M7" s="278">
        <v>281158.78098795994</v>
      </c>
      <c r="N7" s="279">
        <v>257847.93800958002</v>
      </c>
      <c r="O7" s="173">
        <f t="shared" ref="O7:P18" si="2">IFERROR(M7/L7*100-100,0)</f>
        <v>-4.5429816384189792</v>
      </c>
      <c r="P7" s="173">
        <f t="shared" si="2"/>
        <v>-8.2909887773976862</v>
      </c>
      <c r="Q7" s="280">
        <v>19249.656521369998</v>
      </c>
      <c r="R7" s="280">
        <v>22320.12746661</v>
      </c>
      <c r="S7" s="277">
        <v>20777.697023099998</v>
      </c>
      <c r="T7" s="173">
        <f t="shared" ref="T7:U18" si="3">IFERROR(R7/Q7*100-100,0)</f>
        <v>15.950783027381902</v>
      </c>
      <c r="U7" s="173">
        <f t="shared" si="3"/>
        <v>-6.9104911959728383</v>
      </c>
    </row>
    <row r="8" spans="1:21" ht="15.75">
      <c r="A8" s="244" t="s">
        <v>424</v>
      </c>
      <c r="B8" s="276">
        <v>143059.06070050999</v>
      </c>
      <c r="C8" s="276">
        <v>177460.74424451002</v>
      </c>
      <c r="D8" s="277">
        <v>239192.71337243001</v>
      </c>
      <c r="E8" s="173">
        <f t="shared" si="0"/>
        <v>24.047189584180856</v>
      </c>
      <c r="F8" s="173">
        <f t="shared" si="0"/>
        <v>34.786267459164975</v>
      </c>
      <c r="G8" s="278">
        <v>113496.81</v>
      </c>
      <c r="H8" s="279">
        <v>146071.32999999999</v>
      </c>
      <c r="I8" s="279">
        <v>197902.96730321003</v>
      </c>
      <c r="J8" s="173">
        <f t="shared" si="1"/>
        <v>28.700824278673565</v>
      </c>
      <c r="K8" s="173">
        <f t="shared" si="1"/>
        <v>35.483785424018549</v>
      </c>
      <c r="L8" s="278">
        <v>737701.20142698986</v>
      </c>
      <c r="M8" s="278">
        <v>830318.1100126598</v>
      </c>
      <c r="N8" s="279">
        <v>1179168.4491703701</v>
      </c>
      <c r="O8" s="173">
        <f t="shared" si="2"/>
        <v>12.554799749073766</v>
      </c>
      <c r="P8" s="173">
        <f t="shared" si="2"/>
        <v>42.01405882287591</v>
      </c>
      <c r="Q8" s="280">
        <v>130170.82395199998</v>
      </c>
      <c r="R8" s="280">
        <v>165134.61020554998</v>
      </c>
      <c r="S8" s="277">
        <v>228885.14764969001</v>
      </c>
      <c r="T8" s="173">
        <f t="shared" si="3"/>
        <v>26.859925436473219</v>
      </c>
      <c r="U8" s="173">
        <f t="shared" si="3"/>
        <v>38.605194492412608</v>
      </c>
    </row>
    <row r="9" spans="1:21" ht="15.75">
      <c r="A9" s="244" t="s">
        <v>425</v>
      </c>
      <c r="B9" s="276">
        <v>171675.10628218</v>
      </c>
      <c r="C9" s="276">
        <v>207390.42836219</v>
      </c>
      <c r="D9" s="277">
        <v>195189.21451881999</v>
      </c>
      <c r="E9" s="173">
        <f t="shared" si="0"/>
        <v>20.804019204336612</v>
      </c>
      <c r="F9" s="173">
        <f t="shared" si="0"/>
        <v>-5.883209721743583</v>
      </c>
      <c r="G9" s="278">
        <v>105225.48</v>
      </c>
      <c r="H9" s="279">
        <v>122030.5</v>
      </c>
      <c r="I9" s="279">
        <v>108791.98336071</v>
      </c>
      <c r="J9" s="173">
        <f t="shared" si="1"/>
        <v>15.970485475571138</v>
      </c>
      <c r="K9" s="173">
        <f t="shared" si="1"/>
        <v>-10.848531014205463</v>
      </c>
      <c r="L9" s="278">
        <v>2377157.2010248997</v>
      </c>
      <c r="M9" s="278">
        <v>2695393.1159332497</v>
      </c>
      <c r="N9" s="279">
        <v>2608783.5582645205</v>
      </c>
      <c r="O9" s="173">
        <f t="shared" si="2"/>
        <v>13.387247371404129</v>
      </c>
      <c r="P9" s="173">
        <f t="shared" si="2"/>
        <v>-3.2132440035093595</v>
      </c>
      <c r="Q9" s="280">
        <v>230514.42830447</v>
      </c>
      <c r="R9" s="280">
        <v>287500.84743070998</v>
      </c>
      <c r="S9" s="277">
        <v>273207.48438971996</v>
      </c>
      <c r="T9" s="173">
        <f t="shared" si="3"/>
        <v>24.721410952624055</v>
      </c>
      <c r="U9" s="173">
        <f t="shared" si="3"/>
        <v>-4.9715898818123776</v>
      </c>
    </row>
    <row r="10" spans="1:21" ht="15.75">
      <c r="A10" s="244" t="s">
        <v>426</v>
      </c>
      <c r="B10" s="276">
        <v>20990.600000000002</v>
      </c>
      <c r="C10" s="276">
        <v>21901.252095710002</v>
      </c>
      <c r="D10" s="277">
        <v>28842.483701779995</v>
      </c>
      <c r="E10" s="173">
        <f t="shared" si="0"/>
        <v>4.3383804927443776</v>
      </c>
      <c r="F10" s="173">
        <f t="shared" si="0"/>
        <v>31.693309477176598</v>
      </c>
      <c r="G10" s="278">
        <v>16292.9</v>
      </c>
      <c r="H10" s="279">
        <v>16879.7</v>
      </c>
      <c r="I10" s="279">
        <v>22361.003934820001</v>
      </c>
      <c r="J10" s="173">
        <f t="shared" si="1"/>
        <v>3.601568781493782</v>
      </c>
      <c r="K10" s="173">
        <f t="shared" si="1"/>
        <v>32.472756831104817</v>
      </c>
      <c r="L10" s="278">
        <v>290141.247111</v>
      </c>
      <c r="M10" s="278">
        <v>340422.78870256006</v>
      </c>
      <c r="N10" s="279">
        <v>428804.84997054999</v>
      </c>
      <c r="O10" s="173">
        <f t="shared" si="2"/>
        <v>17.33002187459536</v>
      </c>
      <c r="P10" s="173">
        <f t="shared" si="2"/>
        <v>25.962439707646183</v>
      </c>
      <c r="Q10" s="280">
        <v>22366.871908170004</v>
      </c>
      <c r="R10" s="280">
        <v>23823.089999999997</v>
      </c>
      <c r="S10" s="277">
        <v>32517.477738159996</v>
      </c>
      <c r="T10" s="173">
        <f t="shared" si="3"/>
        <v>6.5106023667890582</v>
      </c>
      <c r="U10" s="173">
        <f t="shared" si="3"/>
        <v>36.495634017921276</v>
      </c>
    </row>
    <row r="11" spans="1:21" ht="15.75">
      <c r="A11" s="273" t="s">
        <v>427</v>
      </c>
      <c r="B11" s="276">
        <v>6328861</v>
      </c>
      <c r="C11" s="277">
        <v>7262856</v>
      </c>
      <c r="D11" s="277">
        <v>7972702</v>
      </c>
      <c r="E11" s="173">
        <f t="shared" si="0"/>
        <v>14.757710747636892</v>
      </c>
      <c r="F11" s="173">
        <f t="shared" si="0"/>
        <v>9.7736482728006706</v>
      </c>
      <c r="G11" s="278">
        <v>5822476</v>
      </c>
      <c r="H11" s="279">
        <v>6693296</v>
      </c>
      <c r="I11" s="279">
        <v>7362773</v>
      </c>
      <c r="J11" s="173">
        <f t="shared" si="1"/>
        <v>14.95618015428488</v>
      </c>
      <c r="K11" s="173">
        <f t="shared" si="1"/>
        <v>10.002202203518266</v>
      </c>
      <c r="L11" s="278">
        <v>18202898</v>
      </c>
      <c r="M11" s="279">
        <v>19708856</v>
      </c>
      <c r="N11" s="279">
        <v>21120142</v>
      </c>
      <c r="O11" s="173">
        <f t="shared" si="2"/>
        <v>8.2731771611311586</v>
      </c>
      <c r="P11" s="173">
        <f t="shared" si="2"/>
        <v>7.1606692950620783</v>
      </c>
      <c r="Q11" s="280">
        <v>5172542</v>
      </c>
      <c r="R11" s="277">
        <v>5941822</v>
      </c>
      <c r="S11" s="277">
        <v>6365335</v>
      </c>
      <c r="T11" s="173">
        <f t="shared" si="3"/>
        <v>14.872378029989889</v>
      </c>
      <c r="U11" s="173">
        <f t="shared" si="3"/>
        <v>7.1276621884667719</v>
      </c>
    </row>
    <row r="12" spans="1:21" s="35" customFormat="1" ht="15.75">
      <c r="A12" s="273" t="s">
        <v>428</v>
      </c>
      <c r="B12" s="276">
        <v>556047.91205186001</v>
      </c>
      <c r="C12" s="276">
        <v>531759.18221421994</v>
      </c>
      <c r="D12" s="281">
        <v>585998.13389031996</v>
      </c>
      <c r="E12" s="282">
        <f t="shared" si="0"/>
        <v>-4.3681001782765065</v>
      </c>
      <c r="F12" s="282">
        <f t="shared" si="0"/>
        <v>10.199908810272291</v>
      </c>
      <c r="G12" s="283">
        <v>452982.15841758985</v>
      </c>
      <c r="H12" s="283">
        <v>435380.60692577</v>
      </c>
      <c r="I12" s="284">
        <v>488386.60636851011</v>
      </c>
      <c r="J12" s="282">
        <f t="shared" si="1"/>
        <v>-3.8857052457226189</v>
      </c>
      <c r="K12" s="282">
        <f t="shared" si="1"/>
        <v>12.174634928509192</v>
      </c>
      <c r="L12" s="283">
        <v>2678799.6621265002</v>
      </c>
      <c r="M12" s="283">
        <v>2699431.7419689801</v>
      </c>
      <c r="N12" s="284">
        <v>3221386.5237163403</v>
      </c>
      <c r="O12" s="282">
        <f t="shared" si="2"/>
        <v>0.7701986876503355</v>
      </c>
      <c r="P12" s="282">
        <f t="shared" si="2"/>
        <v>19.335728095374762</v>
      </c>
      <c r="Q12" s="285">
        <v>359411.36471423</v>
      </c>
      <c r="R12" s="285">
        <v>312250.03513401997</v>
      </c>
      <c r="S12" s="281">
        <v>349632.88591653999</v>
      </c>
      <c r="T12" s="282">
        <f t="shared" si="3"/>
        <v>-13.121824797529229</v>
      </c>
      <c r="U12" s="282">
        <f t="shared" si="3"/>
        <v>11.972088575258283</v>
      </c>
    </row>
    <row r="13" spans="1:21" s="240" customFormat="1" ht="15.75">
      <c r="A13" s="286" t="s">
        <v>429</v>
      </c>
      <c r="B13" s="278">
        <v>45188.342271130008</v>
      </c>
      <c r="C13" s="279">
        <v>47893.060191179997</v>
      </c>
      <c r="D13" s="279">
        <v>42797.886415039997</v>
      </c>
      <c r="E13" s="165">
        <f t="shared" si="0"/>
        <v>5.9854329327278464</v>
      </c>
      <c r="F13" s="165">
        <f t="shared" si="0"/>
        <v>-10.638647344314677</v>
      </c>
      <c r="G13" s="283">
        <v>28665.180000000004</v>
      </c>
      <c r="H13" s="279">
        <v>33082.21</v>
      </c>
      <c r="I13" s="279">
        <v>27092.613046879997</v>
      </c>
      <c r="J13" s="173">
        <f t="shared" si="1"/>
        <v>15.409043306199351</v>
      </c>
      <c r="K13" s="165">
        <f t="shared" si="1"/>
        <v>-18.105189928726048</v>
      </c>
      <c r="L13" s="278">
        <v>154305.35851869997</v>
      </c>
      <c r="M13" s="279">
        <v>152384.30437491002</v>
      </c>
      <c r="N13" s="279">
        <v>173809.33119956002</v>
      </c>
      <c r="O13" s="165">
        <f t="shared" si="2"/>
        <v>-1.244969171668231</v>
      </c>
      <c r="P13" s="165">
        <f t="shared" si="2"/>
        <v>14.059864572363139</v>
      </c>
      <c r="Q13" s="278">
        <v>35958.240873509996</v>
      </c>
      <c r="R13" s="279">
        <v>32555.070000000003</v>
      </c>
      <c r="S13" s="279">
        <v>29788.489648649997</v>
      </c>
      <c r="T13" s="165">
        <f t="shared" si="3"/>
        <v>-9.4642307043920795</v>
      </c>
      <c r="U13" s="165">
        <f t="shared" si="3"/>
        <v>-8.4981551302147551</v>
      </c>
    </row>
    <row r="14" spans="1:21" s="240" customFormat="1" ht="15.75">
      <c r="A14" s="286" t="s">
        <v>430</v>
      </c>
      <c r="B14" s="278">
        <v>0</v>
      </c>
      <c r="C14" s="279">
        <v>19.391999999999999</v>
      </c>
      <c r="D14" s="279">
        <v>0</v>
      </c>
      <c r="E14" s="165">
        <f t="shared" si="0"/>
        <v>0</v>
      </c>
      <c r="F14" s="165">
        <f t="shared" si="0"/>
        <v>-100</v>
      </c>
      <c r="G14" s="283">
        <v>0</v>
      </c>
      <c r="H14" s="279">
        <v>144.88999999999999</v>
      </c>
      <c r="I14" s="279"/>
      <c r="J14" s="165">
        <f t="shared" si="1"/>
        <v>0</v>
      </c>
      <c r="K14" s="165">
        <f t="shared" si="1"/>
        <v>-100</v>
      </c>
      <c r="L14" s="278">
        <v>6877.5714279600043</v>
      </c>
      <c r="M14" s="279">
        <v>347.89100000000002</v>
      </c>
      <c r="N14" s="279">
        <v>474.791</v>
      </c>
      <c r="O14" s="165">
        <f t="shared" si="2"/>
        <v>-94.941659223113447</v>
      </c>
      <c r="P14" s="165">
        <f t="shared" si="2"/>
        <v>36.476942490607684</v>
      </c>
      <c r="Q14" s="278">
        <v>0</v>
      </c>
      <c r="R14" s="279">
        <v>175.59000000000003</v>
      </c>
      <c r="S14" s="279"/>
      <c r="T14" s="165">
        <f t="shared" si="3"/>
        <v>0</v>
      </c>
      <c r="U14" s="165">
        <f t="shared" si="3"/>
        <v>-100</v>
      </c>
    </row>
    <row r="15" spans="1:21" ht="15.75">
      <c r="A15" s="273" t="s">
        <v>431</v>
      </c>
      <c r="B15" s="287">
        <v>33271.412522070001</v>
      </c>
      <c r="C15" s="277">
        <v>33161.635406350004</v>
      </c>
      <c r="D15" s="277">
        <v>11923.398555940003</v>
      </c>
      <c r="E15" s="173">
        <f t="shared" si="0"/>
        <v>-0.32994425964686513</v>
      </c>
      <c r="F15" s="173">
        <f t="shared" si="0"/>
        <v>-64.044600304432407</v>
      </c>
      <c r="G15" s="283">
        <v>11070.95</v>
      </c>
      <c r="H15" s="279">
        <v>22075.38</v>
      </c>
      <c r="I15" s="279">
        <v>10642.540691040002</v>
      </c>
      <c r="J15" s="173">
        <f t="shared" si="1"/>
        <v>99.399148221245696</v>
      </c>
      <c r="K15" s="173">
        <f t="shared" si="1"/>
        <v>-51.790000031528329</v>
      </c>
      <c r="L15" s="278">
        <v>70695.041516940051</v>
      </c>
      <c r="M15" s="279">
        <v>70244.76217889</v>
      </c>
      <c r="N15" s="279">
        <v>29783.425914389998</v>
      </c>
      <c r="O15" s="173">
        <f t="shared" si="2"/>
        <v>-0.63693199464654526</v>
      </c>
      <c r="P15" s="173">
        <f t="shared" si="2"/>
        <v>-57.600502883700372</v>
      </c>
      <c r="Q15" s="287">
        <v>27455.93</v>
      </c>
      <c r="R15" s="277">
        <v>27626.59</v>
      </c>
      <c r="S15" s="277">
        <v>9367.3026548300004</v>
      </c>
      <c r="T15" s="173">
        <f t="shared" si="3"/>
        <v>0.62157792506027931</v>
      </c>
      <c r="U15" s="173">
        <f t="shared" si="3"/>
        <v>-66.093163670109121</v>
      </c>
    </row>
    <row r="16" spans="1:21" ht="15.75">
      <c r="A16" s="273" t="s">
        <v>432</v>
      </c>
      <c r="B16" s="276">
        <v>291448</v>
      </c>
      <c r="C16" s="287">
        <v>254495</v>
      </c>
      <c r="D16" s="278">
        <v>302346</v>
      </c>
      <c r="E16" s="173">
        <f t="shared" si="0"/>
        <v>-12.679105706678371</v>
      </c>
      <c r="F16" s="173">
        <f t="shared" si="0"/>
        <v>18.802334034067457</v>
      </c>
      <c r="G16" s="283">
        <v>211982</v>
      </c>
      <c r="H16" s="278">
        <v>196622</v>
      </c>
      <c r="I16" s="278">
        <v>231625</v>
      </c>
      <c r="J16" s="173">
        <f t="shared" si="1"/>
        <v>-7.2458982366427307</v>
      </c>
      <c r="K16" s="173">
        <f t="shared" si="1"/>
        <v>17.802178799930829</v>
      </c>
      <c r="L16" s="278">
        <v>541068.03</v>
      </c>
      <c r="M16" s="278">
        <v>571518</v>
      </c>
      <c r="N16" s="278">
        <v>703195</v>
      </c>
      <c r="O16" s="173">
        <f t="shared" si="2"/>
        <v>5.6277525766953858</v>
      </c>
      <c r="P16" s="173">
        <f t="shared" si="2"/>
        <v>23.039869260460733</v>
      </c>
      <c r="Q16" s="276">
        <v>244635</v>
      </c>
      <c r="R16" s="287">
        <v>191941</v>
      </c>
      <c r="S16" s="287">
        <v>225446</v>
      </c>
      <c r="T16" s="173">
        <f t="shared" si="3"/>
        <v>-21.539845075316293</v>
      </c>
      <c r="U16" s="173">
        <f t="shared" si="3"/>
        <v>17.455884881291638</v>
      </c>
    </row>
    <row r="17" spans="1:23" ht="15.75">
      <c r="A17" s="273" t="s">
        <v>433</v>
      </c>
      <c r="B17" s="287">
        <v>596</v>
      </c>
      <c r="C17" s="287">
        <v>664</v>
      </c>
      <c r="D17" s="287">
        <v>711</v>
      </c>
      <c r="E17" s="173">
        <f t="shared" si="0"/>
        <v>11.409395973154361</v>
      </c>
      <c r="F17" s="173">
        <f t="shared" si="0"/>
        <v>7.0783132530120412</v>
      </c>
      <c r="G17" s="278">
        <v>407</v>
      </c>
      <c r="H17" s="278">
        <v>485</v>
      </c>
      <c r="I17" s="278">
        <v>516</v>
      </c>
      <c r="J17" s="173">
        <f t="shared" si="1"/>
        <v>19.164619164619154</v>
      </c>
      <c r="K17" s="173">
        <f t="shared" si="1"/>
        <v>6.3917525773195933</v>
      </c>
      <c r="L17" s="278">
        <v>84110</v>
      </c>
      <c r="M17" s="278">
        <v>2305</v>
      </c>
      <c r="N17" s="278">
        <v>2390</v>
      </c>
      <c r="O17" s="173">
        <f t="shared" si="2"/>
        <v>-97.259541077160861</v>
      </c>
      <c r="P17" s="173">
        <f t="shared" si="2"/>
        <v>3.6876355748373157</v>
      </c>
      <c r="Q17" s="287">
        <v>552</v>
      </c>
      <c r="R17" s="287">
        <v>588</v>
      </c>
      <c r="S17" s="287">
        <v>616</v>
      </c>
      <c r="T17" s="173">
        <f t="shared" si="3"/>
        <v>6.5217391304347956</v>
      </c>
      <c r="U17" s="173">
        <f t="shared" si="3"/>
        <v>4.7619047619047734</v>
      </c>
    </row>
    <row r="18" spans="1:23" ht="15.75">
      <c r="A18" s="288" t="s">
        <v>434</v>
      </c>
      <c r="B18" s="289">
        <v>1866</v>
      </c>
      <c r="C18" s="289">
        <v>1860</v>
      </c>
      <c r="D18" s="289">
        <v>1846</v>
      </c>
      <c r="E18" s="173">
        <f t="shared" si="0"/>
        <v>-0.32154340836012807</v>
      </c>
      <c r="F18" s="173">
        <f t="shared" si="0"/>
        <v>-0.75268817204300831</v>
      </c>
      <c r="G18" s="290">
        <v>1761</v>
      </c>
      <c r="H18" s="290">
        <v>1775</v>
      </c>
      <c r="I18" s="290">
        <v>1763</v>
      </c>
      <c r="J18" s="173">
        <f t="shared" si="1"/>
        <v>0.79500283929586146</v>
      </c>
      <c r="K18" s="173">
        <f>IFERROR(I18/H18*100-100,0)</f>
        <v>-0.67605633802816101</v>
      </c>
      <c r="L18" s="290">
        <v>2836</v>
      </c>
      <c r="M18" s="290">
        <v>3030</v>
      </c>
      <c r="N18" s="290">
        <v>3040</v>
      </c>
      <c r="O18" s="173">
        <f t="shared" si="2"/>
        <v>6.8406205923836438</v>
      </c>
      <c r="P18" s="173">
        <f t="shared" si="2"/>
        <v>0.33003300330032914</v>
      </c>
      <c r="Q18" s="289">
        <v>1416</v>
      </c>
      <c r="R18" s="289">
        <v>1398</v>
      </c>
      <c r="S18" s="289">
        <v>1404</v>
      </c>
      <c r="T18" s="173">
        <f t="shared" si="3"/>
        <v>-1.2711864406779654</v>
      </c>
      <c r="U18" s="173">
        <f t="shared" si="3"/>
        <v>0.42918454935623629</v>
      </c>
    </row>
    <row r="19" spans="1:2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>
        <v>1416</v>
      </c>
      <c r="R19" s="46">
        <v>1398</v>
      </c>
      <c r="S19" s="46"/>
      <c r="T19" s="46"/>
      <c r="U19" s="46"/>
    </row>
    <row r="20" spans="1:23" ht="15.75">
      <c r="A20" s="655" t="s">
        <v>79</v>
      </c>
      <c r="B20" s="566" t="s">
        <v>111</v>
      </c>
      <c r="C20" s="566"/>
      <c r="D20" s="566"/>
      <c r="E20" s="566"/>
      <c r="F20" s="566"/>
      <c r="G20" s="566" t="s">
        <v>124</v>
      </c>
      <c r="H20" s="566"/>
      <c r="I20" s="566"/>
      <c r="J20" s="566"/>
      <c r="K20" s="566"/>
      <c r="L20" s="566" t="s">
        <v>125</v>
      </c>
      <c r="M20" s="566"/>
      <c r="N20" s="566"/>
      <c r="O20" s="566"/>
      <c r="P20" s="566"/>
      <c r="Q20" s="566" t="s">
        <v>35</v>
      </c>
      <c r="R20" s="566"/>
      <c r="S20" s="566"/>
      <c r="T20" s="566"/>
      <c r="U20" s="566"/>
    </row>
    <row r="21" spans="1:23" ht="45">
      <c r="A21" s="653"/>
      <c r="B21" s="58" t="s">
        <v>366</v>
      </c>
      <c r="C21" s="58" t="s">
        <v>367</v>
      </c>
      <c r="D21" s="58" t="s">
        <v>500</v>
      </c>
      <c r="E21" s="272" t="s">
        <v>97</v>
      </c>
      <c r="F21" s="272" t="s">
        <v>8</v>
      </c>
      <c r="G21" s="58" t="s">
        <v>366</v>
      </c>
      <c r="H21" s="58" t="s">
        <v>367</v>
      </c>
      <c r="I21" s="58" t="s">
        <v>500</v>
      </c>
      <c r="J21" s="272" t="s">
        <v>97</v>
      </c>
      <c r="K21" s="272" t="s">
        <v>8</v>
      </c>
      <c r="L21" s="58" t="s">
        <v>366</v>
      </c>
      <c r="M21" s="58" t="s">
        <v>367</v>
      </c>
      <c r="N21" s="58" t="s">
        <v>500</v>
      </c>
      <c r="O21" s="272" t="s">
        <v>97</v>
      </c>
      <c r="P21" s="272" t="s">
        <v>8</v>
      </c>
      <c r="Q21" s="58" t="s">
        <v>366</v>
      </c>
      <c r="R21" s="58" t="s">
        <v>367</v>
      </c>
      <c r="S21" s="58" t="s">
        <v>500</v>
      </c>
      <c r="T21" s="272" t="s">
        <v>97</v>
      </c>
      <c r="U21" s="272" t="s">
        <v>8</v>
      </c>
    </row>
    <row r="22" spans="1:23" ht="15.75">
      <c r="A22" s="273" t="s">
        <v>422</v>
      </c>
      <c r="B22" s="274">
        <f>SUM(B23:B26)</f>
        <v>432303.69646191003</v>
      </c>
      <c r="C22" s="275">
        <f>SUM(C23:C26)</f>
        <v>529381.17000000004</v>
      </c>
      <c r="D22" s="275">
        <f>SUM(D23:D26)</f>
        <v>587627.80709477002</v>
      </c>
      <c r="E22" s="173">
        <f>IFERROR(C22/B22*100-100,0)</f>
        <v>22.455850905878961</v>
      </c>
      <c r="F22" s="173">
        <f>IFERROR(D22/C22*100-100,0)</f>
        <v>11.002778412909933</v>
      </c>
      <c r="G22" s="274">
        <f>SUM(G23:G26)</f>
        <v>62592.475033449991</v>
      </c>
      <c r="H22" s="275">
        <f>SUM(H23:H26)</f>
        <v>65984.779424120003</v>
      </c>
      <c r="I22" s="275">
        <f>SUM(I23:I26)</f>
        <v>74280.057606119997</v>
      </c>
      <c r="J22" s="173">
        <f>IFERROR(H22/G22*100-100,0)</f>
        <v>5.4196680812783598</v>
      </c>
      <c r="K22" s="173">
        <f>IFERROR(I22/H22*100-100,0)</f>
        <v>12.571502480415589</v>
      </c>
      <c r="L22" s="274">
        <f>SUM(L23:L26)</f>
        <v>115169.32758259001</v>
      </c>
      <c r="M22" s="274">
        <f>SUM(M23:M26)</f>
        <v>136831.67863769998</v>
      </c>
      <c r="N22" s="274">
        <f>SUM(N23:N26)</f>
        <v>144787.61683281997</v>
      </c>
      <c r="O22" s="173">
        <f>IFERROR(M22/L22*100-100,0)</f>
        <v>18.809132179377812</v>
      </c>
      <c r="P22" s="173">
        <f>IFERROR(N22/M22*100-100,0)</f>
        <v>5.8143978604439752</v>
      </c>
      <c r="Q22" s="274">
        <f>B6+G6+L6+Q6+B22+G22+L22</f>
        <v>5337594.9345920701</v>
      </c>
      <c r="R22" s="274">
        <f>C6+H6+M6+R6+C22+H22+M22</f>
        <v>6129311.3403936792</v>
      </c>
      <c r="S22" s="274">
        <f>D6+I6+N6+S6+D22+I22+N22</f>
        <v>6682628.1709780106</v>
      </c>
      <c r="T22" s="173">
        <f>IFERROR(R22/Q22*100-100,0)</f>
        <v>14.832830432122648</v>
      </c>
      <c r="U22" s="173">
        <f>IFERROR(S22/R22*100-100,0)</f>
        <v>9.0273898625092812</v>
      </c>
      <c r="W22" s="291"/>
    </row>
    <row r="23" spans="1:23" ht="15.75">
      <c r="A23" s="244" t="s">
        <v>423</v>
      </c>
      <c r="B23" s="280">
        <v>30126.857360349997</v>
      </c>
      <c r="C23" s="280">
        <v>32534.95</v>
      </c>
      <c r="D23" s="277">
        <v>30391.264217309999</v>
      </c>
      <c r="E23" s="173">
        <f t="shared" ref="E23:F34" si="4">IFERROR(C23/B23*100-100,0)</f>
        <v>7.9931756931916027</v>
      </c>
      <c r="F23" s="173">
        <f t="shared" si="4"/>
        <v>-6.5888706842641653</v>
      </c>
      <c r="G23" s="280">
        <v>18007.59889252</v>
      </c>
      <c r="H23" s="277">
        <v>9457.7522970299997</v>
      </c>
      <c r="I23" s="277">
        <v>7371.7729225100002</v>
      </c>
      <c r="J23" s="173">
        <f t="shared" ref="J23:K34" si="5">IFERROR(H23/G23*100-100,0)</f>
        <v>-47.47910394117806</v>
      </c>
      <c r="K23" s="173">
        <f t="shared" si="5"/>
        <v>-22.055762394782278</v>
      </c>
      <c r="L23" s="280">
        <v>14665.57379038</v>
      </c>
      <c r="M23" s="280">
        <v>13640.580742379998</v>
      </c>
      <c r="N23" s="277">
        <v>11395.382654489998</v>
      </c>
      <c r="O23" s="173">
        <f t="shared" ref="O23:P34" si="6">IFERROR(M23/L23*100-100,0)</f>
        <v>-6.9891097522031771</v>
      </c>
      <c r="P23" s="173">
        <f t="shared" si="6"/>
        <v>-16.459695743850418</v>
      </c>
      <c r="Q23" s="280">
        <f t="shared" ref="Q23:S34" si="7">B7+G7+L7+Q7+B23+G23+L23</f>
        <v>431537.73484714993</v>
      </c>
      <c r="R23" s="280">
        <f t="shared" si="7"/>
        <v>418420.47838412994</v>
      </c>
      <c r="S23" s="280">
        <f t="shared" si="7"/>
        <v>381443.77586383</v>
      </c>
      <c r="T23" s="173">
        <f t="shared" ref="T23:U34" si="8">IFERROR(R23/Q23*100-100,0)</f>
        <v>-3.0396545663998751</v>
      </c>
      <c r="U23" s="173">
        <f t="shared" si="8"/>
        <v>-8.837211472798316</v>
      </c>
    </row>
    <row r="24" spans="1:23" ht="15.75">
      <c r="A24" s="244" t="s">
        <v>424</v>
      </c>
      <c r="B24" s="280">
        <v>166350.69041174001</v>
      </c>
      <c r="C24" s="280">
        <v>208986.99</v>
      </c>
      <c r="D24" s="277">
        <v>279941.59614875994</v>
      </c>
      <c r="E24" s="173">
        <f t="shared" si="4"/>
        <v>25.630371285342719</v>
      </c>
      <c r="F24" s="173">
        <f t="shared" si="4"/>
        <v>33.951685771808059</v>
      </c>
      <c r="G24" s="280">
        <v>25823.090358579997</v>
      </c>
      <c r="H24" s="277">
        <v>33756.438111609998</v>
      </c>
      <c r="I24" s="277">
        <v>44413.74579981</v>
      </c>
      <c r="J24" s="173">
        <f t="shared" si="5"/>
        <v>30.721914545731579</v>
      </c>
      <c r="K24" s="173">
        <f t="shared" si="5"/>
        <v>31.571185481606221</v>
      </c>
      <c r="L24" s="280">
        <v>51440.162307600003</v>
      </c>
      <c r="M24" s="280">
        <v>65289.364360389998</v>
      </c>
      <c r="N24" s="277">
        <v>81221.427265649996</v>
      </c>
      <c r="O24" s="173">
        <f t="shared" si="6"/>
        <v>26.922936148558477</v>
      </c>
      <c r="P24" s="173">
        <f t="shared" si="6"/>
        <v>24.40223313757015</v>
      </c>
      <c r="Q24" s="280">
        <f t="shared" si="7"/>
        <v>1368041.8391574197</v>
      </c>
      <c r="R24" s="280">
        <f t="shared" si="7"/>
        <v>1627017.5869347197</v>
      </c>
      <c r="S24" s="280">
        <f t="shared" si="7"/>
        <v>2250726.0467099203</v>
      </c>
      <c r="T24" s="173">
        <f t="shared" si="8"/>
        <v>18.930396744064765</v>
      </c>
      <c r="U24" s="173">
        <f t="shared" si="8"/>
        <v>38.334463301669615</v>
      </c>
    </row>
    <row r="25" spans="1:23" ht="15.75">
      <c r="A25" s="244" t="s">
        <v>425</v>
      </c>
      <c r="B25" s="280">
        <v>213384.85110444998</v>
      </c>
      <c r="C25" s="280">
        <v>262608.8</v>
      </c>
      <c r="D25" s="277">
        <v>245149.55349239003</v>
      </c>
      <c r="E25" s="173">
        <f t="shared" si="4"/>
        <v>23.068155326291333</v>
      </c>
      <c r="F25" s="173">
        <f t="shared" si="4"/>
        <v>-6.648385929035868</v>
      </c>
      <c r="G25" s="280">
        <v>15596.667250519999</v>
      </c>
      <c r="H25" s="277">
        <v>19770.671900990001</v>
      </c>
      <c r="I25" s="277">
        <v>18574.0460312</v>
      </c>
      <c r="J25" s="173">
        <f t="shared" si="5"/>
        <v>26.762157475218544</v>
      </c>
      <c r="K25" s="173">
        <f t="shared" si="5"/>
        <v>-6.0525301101682913</v>
      </c>
      <c r="L25" s="280">
        <v>43958.249866390004</v>
      </c>
      <c r="M25" s="280">
        <v>51335.201413529998</v>
      </c>
      <c r="N25" s="277">
        <v>44653.356823049995</v>
      </c>
      <c r="O25" s="173">
        <f t="shared" si="6"/>
        <v>16.781722588051281</v>
      </c>
      <c r="P25" s="173">
        <f t="shared" si="6"/>
        <v>-13.016106699678645</v>
      </c>
      <c r="Q25" s="280">
        <f t="shared" si="7"/>
        <v>3157511.9838329102</v>
      </c>
      <c r="R25" s="280">
        <f t="shared" si="7"/>
        <v>3646029.5650406689</v>
      </c>
      <c r="S25" s="280">
        <f t="shared" si="7"/>
        <v>3494349.1968804104</v>
      </c>
      <c r="T25" s="173">
        <f t="shared" si="8"/>
        <v>15.471598641875815</v>
      </c>
      <c r="U25" s="173">
        <f t="shared" si="8"/>
        <v>-4.1601518982352701</v>
      </c>
    </row>
    <row r="26" spans="1:23" ht="15.75">
      <c r="A26" s="244" t="s">
        <v>426</v>
      </c>
      <c r="B26" s="280">
        <v>22441.297585369997</v>
      </c>
      <c r="C26" s="280">
        <v>25250.43</v>
      </c>
      <c r="D26" s="277">
        <v>32145.393236310003</v>
      </c>
      <c r="E26" s="173">
        <f t="shared" si="4"/>
        <v>12.517691563705924</v>
      </c>
      <c r="F26" s="173">
        <f t="shared" si="4"/>
        <v>27.306320075776938</v>
      </c>
      <c r="G26" s="280">
        <v>3165.1185318299999</v>
      </c>
      <c r="H26" s="277">
        <v>2999.9171144900001</v>
      </c>
      <c r="I26" s="277">
        <v>3920.4928526000003</v>
      </c>
      <c r="J26" s="173">
        <f t="shared" si="5"/>
        <v>-5.2194385669494636</v>
      </c>
      <c r="K26" s="173">
        <f t="shared" si="5"/>
        <v>30.686705764752531</v>
      </c>
      <c r="L26" s="280">
        <v>5105.3416182200008</v>
      </c>
      <c r="M26" s="280">
        <v>6566.5321213999996</v>
      </c>
      <c r="N26" s="277">
        <v>7517.4500896300005</v>
      </c>
      <c r="O26" s="173">
        <f t="shared" si="6"/>
        <v>28.620817419255275</v>
      </c>
      <c r="P26" s="173">
        <f t="shared" si="6"/>
        <v>14.481280996570575</v>
      </c>
      <c r="Q26" s="280">
        <f t="shared" si="7"/>
        <v>380503.37675459002</v>
      </c>
      <c r="R26" s="280">
        <f t="shared" si="7"/>
        <v>437843.71003416006</v>
      </c>
      <c r="S26" s="280">
        <f t="shared" si="7"/>
        <v>556109.15152384993</v>
      </c>
      <c r="T26" s="173">
        <f t="shared" si="8"/>
        <v>15.069599058131971</v>
      </c>
      <c r="U26" s="173">
        <f t="shared" si="8"/>
        <v>27.010880544672645</v>
      </c>
    </row>
    <row r="27" spans="1:23" ht="15.75">
      <c r="A27" s="273" t="s">
        <v>427</v>
      </c>
      <c r="B27" s="280">
        <v>7316807</v>
      </c>
      <c r="C27" s="277">
        <v>8434123</v>
      </c>
      <c r="D27" s="277">
        <v>9118402</v>
      </c>
      <c r="E27" s="173">
        <f t="shared" si="4"/>
        <v>15.270540824706728</v>
      </c>
      <c r="F27" s="173">
        <f t="shared" si="4"/>
        <v>8.1132205446849781</v>
      </c>
      <c r="G27" s="277">
        <v>1791227</v>
      </c>
      <c r="H27" s="277">
        <v>2085041</v>
      </c>
      <c r="I27" s="277">
        <v>2314610</v>
      </c>
      <c r="J27" s="173">
        <f t="shared" si="5"/>
        <v>16.402946136921798</v>
      </c>
      <c r="K27" s="173">
        <f t="shared" si="5"/>
        <v>11.010287087879817</v>
      </c>
      <c r="L27" s="280">
        <v>3202150</v>
      </c>
      <c r="M27" s="277">
        <v>3636511</v>
      </c>
      <c r="N27" s="277">
        <v>3754990</v>
      </c>
      <c r="O27" s="173">
        <f t="shared" si="6"/>
        <v>13.564667489030796</v>
      </c>
      <c r="P27" s="173">
        <f t="shared" si="6"/>
        <v>3.2580404679100354</v>
      </c>
      <c r="Q27" s="292">
        <f t="shared" si="7"/>
        <v>47836961</v>
      </c>
      <c r="R27" s="292">
        <f t="shared" si="7"/>
        <v>53762505</v>
      </c>
      <c r="S27" s="292">
        <f t="shared" si="7"/>
        <v>58008954</v>
      </c>
      <c r="T27" s="173">
        <f t="shared" si="8"/>
        <v>12.38695744071201</v>
      </c>
      <c r="U27" s="173">
        <f t="shared" si="8"/>
        <v>7.8985326297574829</v>
      </c>
    </row>
    <row r="28" spans="1:23" s="35" customFormat="1" ht="15.75">
      <c r="A28" s="273" t="s">
        <v>428</v>
      </c>
      <c r="B28" s="280">
        <v>548296.02754536003</v>
      </c>
      <c r="C28" s="280">
        <v>516890.97743240994</v>
      </c>
      <c r="D28" s="281">
        <v>574123.44434645004</v>
      </c>
      <c r="E28" s="282">
        <f t="shared" si="4"/>
        <v>-5.7277544492791321</v>
      </c>
      <c r="F28" s="282">
        <f t="shared" si="4"/>
        <v>11.072444560424529</v>
      </c>
      <c r="G28" s="280">
        <v>59501.368966050009</v>
      </c>
      <c r="H28" s="281">
        <v>47305.784795879998</v>
      </c>
      <c r="I28" s="281">
        <v>59224.862055799997</v>
      </c>
      <c r="J28" s="282">
        <f t="shared" si="5"/>
        <v>-20.496308542293377</v>
      </c>
      <c r="K28" s="282">
        <f t="shared" si="5"/>
        <v>25.195813390158733</v>
      </c>
      <c r="L28" s="293">
        <v>158836.05391393002</v>
      </c>
      <c r="M28" s="293">
        <v>140662.52159082005</v>
      </c>
      <c r="N28" s="281">
        <v>153266.23393705999</v>
      </c>
      <c r="O28" s="282">
        <f t="shared" si="6"/>
        <v>-11.441692156969495</v>
      </c>
      <c r="P28" s="282">
        <f t="shared" si="6"/>
        <v>8.9602491151861301</v>
      </c>
      <c r="Q28" s="293">
        <f>B12+G12+L12+Q12+B28+G28+L28</f>
        <v>4813874.5477355206</v>
      </c>
      <c r="R28" s="293">
        <f>C12+H12+M12+R12+C28+H28+M28</f>
        <v>4683680.8500621002</v>
      </c>
      <c r="S28" s="293">
        <f t="shared" si="7"/>
        <v>5432018.6902310215</v>
      </c>
      <c r="T28" s="282">
        <f t="shared" si="8"/>
        <v>-2.7045511132953095</v>
      </c>
      <c r="U28" s="282">
        <f t="shared" si="8"/>
        <v>15.977558337669379</v>
      </c>
      <c r="W28" s="294"/>
    </row>
    <row r="29" spans="1:23" s="240" customFormat="1" ht="15.75">
      <c r="A29" s="286" t="s">
        <v>429</v>
      </c>
      <c r="B29" s="295">
        <v>40206.294000000002</v>
      </c>
      <c r="C29" s="279">
        <v>40968.050000000003</v>
      </c>
      <c r="D29" s="279">
        <v>32377.18952734</v>
      </c>
      <c r="E29" s="165">
        <f t="shared" si="4"/>
        <v>1.8946187877947835</v>
      </c>
      <c r="F29" s="165">
        <f t="shared" si="4"/>
        <v>-20.969659216535817</v>
      </c>
      <c r="G29" s="279">
        <v>4903.4909401200002</v>
      </c>
      <c r="H29" s="279">
        <v>4303.9553910899995</v>
      </c>
      <c r="I29" s="279">
        <v>4394.3778133599999</v>
      </c>
      <c r="J29" s="165">
        <f t="shared" si="5"/>
        <v>-12.22670861130068</v>
      </c>
      <c r="K29" s="165">
        <f t="shared" si="5"/>
        <v>2.1009144857121953</v>
      </c>
      <c r="L29" s="295">
        <v>11441.564629199998</v>
      </c>
      <c r="M29" s="279">
        <v>11088.32607684</v>
      </c>
      <c r="N29" s="279">
        <v>8498.2043782000001</v>
      </c>
      <c r="O29" s="165">
        <f t="shared" si="6"/>
        <v>-3.0873273350962762</v>
      </c>
      <c r="P29" s="165">
        <f t="shared" si="6"/>
        <v>-23.358996485952403</v>
      </c>
      <c r="Q29" s="275">
        <f t="shared" ref="Q29:R34" si="9">B13+G13+L13+Q13+B29+G29+L29</f>
        <v>320668.47123266</v>
      </c>
      <c r="R29" s="275">
        <f t="shared" si="9"/>
        <v>322274.97603402002</v>
      </c>
      <c r="S29" s="275">
        <f t="shared" si="7"/>
        <v>318758.09202903003</v>
      </c>
      <c r="T29" s="165">
        <f t="shared" si="8"/>
        <v>0.50098620397089633</v>
      </c>
      <c r="U29" s="165">
        <f t="shared" si="8"/>
        <v>-1.0912680991460917</v>
      </c>
    </row>
    <row r="30" spans="1:23" s="240" customFormat="1" ht="15.75">
      <c r="A30" s="286" t="s">
        <v>430</v>
      </c>
      <c r="B30" s="295">
        <v>0</v>
      </c>
      <c r="C30" s="279">
        <v>561.87</v>
      </c>
      <c r="D30" s="279"/>
      <c r="E30" s="165">
        <f t="shared" si="4"/>
        <v>0</v>
      </c>
      <c r="F30" s="165">
        <f t="shared" si="4"/>
        <v>-100</v>
      </c>
      <c r="G30" s="279">
        <v>2419.2309061999999</v>
      </c>
      <c r="H30" s="279">
        <v>13.95</v>
      </c>
      <c r="I30" s="279"/>
      <c r="J30" s="165">
        <f t="shared" si="5"/>
        <v>-99.423370461899736</v>
      </c>
      <c r="K30" s="165">
        <f t="shared" si="5"/>
        <v>-100</v>
      </c>
      <c r="L30" s="295">
        <v>1310.5999999999999</v>
      </c>
      <c r="M30" s="279">
        <v>57.963000000000001</v>
      </c>
      <c r="N30" s="279"/>
      <c r="O30" s="165">
        <f t="shared" si="6"/>
        <v>-95.577369143903553</v>
      </c>
      <c r="P30" s="165">
        <f t="shared" si="6"/>
        <v>-100</v>
      </c>
      <c r="Q30" s="275">
        <f t="shared" si="9"/>
        <v>10607.402334160004</v>
      </c>
      <c r="R30" s="275">
        <f t="shared" si="9"/>
        <v>1321.546</v>
      </c>
      <c r="S30" s="275">
        <f t="shared" si="7"/>
        <v>474.791</v>
      </c>
      <c r="T30" s="165">
        <f t="shared" si="8"/>
        <v>-87.541285242437709</v>
      </c>
      <c r="U30" s="165">
        <f t="shared" si="8"/>
        <v>-64.073062912679546</v>
      </c>
    </row>
    <row r="31" spans="1:23" ht="15.75">
      <c r="A31" s="273" t="s">
        <v>431</v>
      </c>
      <c r="B31" s="296">
        <v>30812.289999999997</v>
      </c>
      <c r="C31" s="277">
        <v>30438.110000000004</v>
      </c>
      <c r="D31" s="277">
        <v>11538.804040969999</v>
      </c>
      <c r="E31" s="173">
        <f t="shared" si="4"/>
        <v>-1.2143855584897807</v>
      </c>
      <c r="F31" s="173">
        <f t="shared" si="4"/>
        <v>-62.090931266855939</v>
      </c>
      <c r="G31" s="277">
        <v>2889.8971426199996</v>
      </c>
      <c r="H31" s="277">
        <v>3247.8654284499999</v>
      </c>
      <c r="I31" s="277">
        <v>1165.2926134200002</v>
      </c>
      <c r="J31" s="173">
        <f t="shared" si="5"/>
        <v>12.386886735541864</v>
      </c>
      <c r="K31" s="173">
        <f t="shared" si="5"/>
        <v>-64.121277833357752</v>
      </c>
      <c r="L31" s="296">
        <v>10420.81297798</v>
      </c>
      <c r="M31" s="277">
        <v>10404.888409679999</v>
      </c>
      <c r="N31" s="277">
        <v>3609.6323027899998</v>
      </c>
      <c r="O31" s="173">
        <f t="shared" si="6"/>
        <v>-0.1528150282866676</v>
      </c>
      <c r="P31" s="173">
        <f t="shared" si="6"/>
        <v>-65.308303552474015</v>
      </c>
      <c r="Q31" s="275">
        <f t="shared" si="9"/>
        <v>186616.33415961007</v>
      </c>
      <c r="R31" s="275">
        <f t="shared" si="9"/>
        <v>197199.23142337002</v>
      </c>
      <c r="S31" s="275">
        <f t="shared" si="7"/>
        <v>78030.396773379995</v>
      </c>
      <c r="T31" s="173">
        <f t="shared" si="8"/>
        <v>5.6709383513602489</v>
      </c>
      <c r="U31" s="173">
        <f t="shared" si="8"/>
        <v>-60.430679059871508</v>
      </c>
    </row>
    <row r="32" spans="1:23" ht="15.75">
      <c r="A32" s="273" t="s">
        <v>432</v>
      </c>
      <c r="B32" s="280">
        <v>291420</v>
      </c>
      <c r="C32" s="287">
        <v>245415</v>
      </c>
      <c r="D32" s="287">
        <v>285619</v>
      </c>
      <c r="E32" s="173">
        <f t="shared" si="4"/>
        <v>-15.786493720403541</v>
      </c>
      <c r="F32" s="173">
        <f t="shared" si="4"/>
        <v>16.382046737159499</v>
      </c>
      <c r="G32" s="287">
        <v>49628</v>
      </c>
      <c r="H32" s="287">
        <v>37394</v>
      </c>
      <c r="I32" s="287">
        <v>53915</v>
      </c>
      <c r="J32" s="173">
        <f t="shared" si="5"/>
        <v>-24.651406464092844</v>
      </c>
      <c r="K32" s="173">
        <f t="shared" si="5"/>
        <v>44.180884633898501</v>
      </c>
      <c r="L32" s="280">
        <v>100374</v>
      </c>
      <c r="M32" s="287">
        <v>81679</v>
      </c>
      <c r="N32" s="287">
        <v>103309</v>
      </c>
      <c r="O32" s="173">
        <f t="shared" si="6"/>
        <v>-18.6253412238229</v>
      </c>
      <c r="P32" s="173">
        <f t="shared" si="6"/>
        <v>26.481715006305166</v>
      </c>
      <c r="Q32" s="275">
        <f t="shared" si="9"/>
        <v>1730555.03</v>
      </c>
      <c r="R32" s="275">
        <f t="shared" si="9"/>
        <v>1579064</v>
      </c>
      <c r="S32" s="275">
        <f t="shared" si="7"/>
        <v>1905455</v>
      </c>
      <c r="T32" s="173">
        <f t="shared" si="8"/>
        <v>-8.7538984530298336</v>
      </c>
      <c r="U32" s="173">
        <f t="shared" si="8"/>
        <v>20.669903183151533</v>
      </c>
    </row>
    <row r="33" spans="1:21" ht="15.75">
      <c r="A33" s="273" t="s">
        <v>433</v>
      </c>
      <c r="B33" s="287">
        <v>622</v>
      </c>
      <c r="C33" s="287">
        <v>687</v>
      </c>
      <c r="D33" s="296">
        <v>719</v>
      </c>
      <c r="E33" s="173">
        <f t="shared" si="4"/>
        <v>10.450160771704176</v>
      </c>
      <c r="F33" s="173">
        <f t="shared" si="4"/>
        <v>4.6579330422125196</v>
      </c>
      <c r="G33" s="287">
        <v>93</v>
      </c>
      <c r="H33" s="287">
        <v>102</v>
      </c>
      <c r="I33" s="287">
        <v>115</v>
      </c>
      <c r="J33" s="173">
        <f t="shared" si="5"/>
        <v>9.6774193548387046</v>
      </c>
      <c r="K33" s="173">
        <f t="shared" si="5"/>
        <v>12.745098039215691</v>
      </c>
      <c r="L33" s="287">
        <v>219</v>
      </c>
      <c r="M33" s="287">
        <v>233</v>
      </c>
      <c r="N33" s="280">
        <v>258</v>
      </c>
      <c r="O33" s="173">
        <f>IFERROR(M33/L33*100-100,0)</f>
        <v>6.3926940639269532</v>
      </c>
      <c r="P33" s="173">
        <f t="shared" si="6"/>
        <v>10.72961373390558</v>
      </c>
      <c r="Q33" s="275">
        <f t="shared" si="9"/>
        <v>86599</v>
      </c>
      <c r="R33" s="275">
        <f t="shared" si="9"/>
        <v>5064</v>
      </c>
      <c r="S33" s="275">
        <f t="shared" si="7"/>
        <v>5325</v>
      </c>
      <c r="T33" s="173">
        <f t="shared" si="8"/>
        <v>-94.15235741752214</v>
      </c>
      <c r="U33" s="173">
        <f t="shared" si="8"/>
        <v>5.1540284360189474</v>
      </c>
    </row>
    <row r="34" spans="1:21" ht="15.75">
      <c r="A34" s="273" t="s">
        <v>434</v>
      </c>
      <c r="B34" s="287">
        <v>2243</v>
      </c>
      <c r="C34" s="287">
        <v>2192</v>
      </c>
      <c r="D34" s="287">
        <v>2167</v>
      </c>
      <c r="E34" s="173">
        <f>IFERROR(C34/B34*100-100,0)</f>
        <v>-2.2737405260811414</v>
      </c>
      <c r="F34" s="173">
        <f t="shared" si="4"/>
        <v>-1.1405109489051029</v>
      </c>
      <c r="G34" s="287">
        <v>459</v>
      </c>
      <c r="H34" s="287">
        <v>466</v>
      </c>
      <c r="I34" s="287">
        <v>477</v>
      </c>
      <c r="J34" s="173">
        <f t="shared" si="5"/>
        <v>1.5250544662309409</v>
      </c>
      <c r="K34" s="173">
        <f t="shared" si="5"/>
        <v>2.3605150214592214</v>
      </c>
      <c r="L34" s="287">
        <v>842</v>
      </c>
      <c r="M34" s="287">
        <v>846</v>
      </c>
      <c r="N34" s="287">
        <v>848</v>
      </c>
      <c r="O34" s="173">
        <f>IFERROR(M34/L34*100-100,0)</f>
        <v>0.4750593824227991</v>
      </c>
      <c r="P34" s="173">
        <f t="shared" si="6"/>
        <v>0.23640661938533469</v>
      </c>
      <c r="Q34" s="275">
        <f t="shared" si="9"/>
        <v>11423</v>
      </c>
      <c r="R34" s="275">
        <f t="shared" si="9"/>
        <v>11567</v>
      </c>
      <c r="S34" s="275">
        <f t="shared" si="7"/>
        <v>11545</v>
      </c>
      <c r="T34" s="173">
        <f t="shared" si="8"/>
        <v>1.2606145495929155</v>
      </c>
      <c r="U34" s="173">
        <f t="shared" si="8"/>
        <v>-0.19019624794674428</v>
      </c>
    </row>
    <row r="35" spans="1:21">
      <c r="A35" s="175" t="s">
        <v>95</v>
      </c>
    </row>
    <row r="36" spans="1:21">
      <c r="A36" s="175"/>
    </row>
    <row r="39" spans="1:21" ht="15" customHeight="1"/>
    <row r="41" spans="1:21">
      <c r="D41" s="33"/>
    </row>
    <row r="42" spans="1:21">
      <c r="D42" s="33"/>
    </row>
    <row r="43" spans="1:21">
      <c r="D43" s="33"/>
    </row>
    <row r="44" spans="1:21">
      <c r="D44" s="33"/>
    </row>
    <row r="45" spans="1:21">
      <c r="D45" s="33"/>
    </row>
    <row r="46" spans="1:21">
      <c r="D46" s="33"/>
    </row>
    <row r="47" spans="1:21">
      <c r="D47" s="33"/>
    </row>
    <row r="50" spans="10:10">
      <c r="J50" s="33"/>
    </row>
    <row r="51" spans="10:10">
      <c r="J51" s="33"/>
    </row>
    <row r="52" spans="10:10">
      <c r="J52" s="33"/>
    </row>
    <row r="53" spans="10:10">
      <c r="J53" s="33"/>
    </row>
    <row r="54" spans="10:10">
      <c r="J54" s="33"/>
    </row>
    <row r="55" spans="10:10">
      <c r="J55" s="33"/>
    </row>
    <row r="56" spans="10:10">
      <c r="J56" s="33"/>
    </row>
    <row r="59" spans="10:10">
      <c r="J59" s="33"/>
    </row>
    <row r="60" spans="10:10">
      <c r="J60" s="33"/>
    </row>
    <row r="61" spans="10:10">
      <c r="J61" s="33"/>
    </row>
    <row r="62" spans="10:10">
      <c r="J62" s="33"/>
    </row>
    <row r="63" spans="10:10">
      <c r="J63" s="33"/>
    </row>
    <row r="64" spans="10:10">
      <c r="J64" s="33"/>
    </row>
    <row r="65" spans="10:10">
      <c r="J65" s="33"/>
    </row>
  </sheetData>
  <mergeCells count="13">
    <mergeCell ref="A1:K1"/>
    <mergeCell ref="A2:K2"/>
    <mergeCell ref="T3:U3"/>
    <mergeCell ref="A4:A5"/>
    <mergeCell ref="B4:F4"/>
    <mergeCell ref="G4:K4"/>
    <mergeCell ref="L4:P4"/>
    <mergeCell ref="Q4:U4"/>
    <mergeCell ref="A20:A21"/>
    <mergeCell ref="B20:F20"/>
    <mergeCell ref="G20:K20"/>
    <mergeCell ref="L20:P20"/>
    <mergeCell ref="Q20:U20"/>
  </mergeCells>
  <hyperlinks>
    <hyperlink ref="I5" r:id="rId1" display="cf=j=@)^^÷^&amp;                        -;fpg–kf}if_ " xr:uid="{00000000-0004-0000-1900-000000000000}"/>
    <hyperlink ref="H5" r:id="rId2" display="cf=j=@)^^÷^&amp;                        -;fpg–kf}if_ " xr:uid="{00000000-0004-0000-1900-000001000000}"/>
    <hyperlink ref="G5" r:id="rId3" display="cf=j=@)^^÷^&amp;                        -;fpg–kf}if_ " xr:uid="{00000000-0004-0000-1900-000002000000}"/>
    <hyperlink ref="N5" r:id="rId4" display="cf=j=@)^^÷^&amp;                        -;fpg–kf}if_ " xr:uid="{00000000-0004-0000-1900-000003000000}"/>
    <hyperlink ref="M5" r:id="rId5" display="cf=j=@)^^÷^&amp;                        -;fpg–kf}if_ " xr:uid="{00000000-0004-0000-1900-000004000000}"/>
    <hyperlink ref="L5" r:id="rId6" display="cf=j=@)^^÷^&amp;                        -;fpg–kf}if_ " xr:uid="{00000000-0004-0000-1900-000005000000}"/>
    <hyperlink ref="S5" r:id="rId7" display="cf=j=@)^^÷^&amp;                        -;fpg–kf}if_ " xr:uid="{00000000-0004-0000-1900-000006000000}"/>
    <hyperlink ref="R5" r:id="rId8" display="cf=j=@)^^÷^&amp;                        -;fpg–kf}if_ " xr:uid="{00000000-0004-0000-1900-000007000000}"/>
    <hyperlink ref="Q5" r:id="rId9" display="cf=j=@)^^÷^&amp;                        -;fpg–kf}if_ " xr:uid="{00000000-0004-0000-1900-000008000000}"/>
    <hyperlink ref="D21" r:id="rId10" display="cf=j=@)^^÷^&amp;                        -;fpg–kf}if_ " xr:uid="{00000000-0004-0000-1900-000009000000}"/>
    <hyperlink ref="C21" r:id="rId11" display="cf=j=@)^^÷^&amp;                        -;fpg–kf}if_ " xr:uid="{00000000-0004-0000-1900-00000A000000}"/>
    <hyperlink ref="B21" r:id="rId12" display="cf=j=@)^^÷^&amp;                        -;fpg–kf}if_ " xr:uid="{00000000-0004-0000-1900-00000B000000}"/>
    <hyperlink ref="I21" r:id="rId13" display="cf=j=@)^^÷^&amp;                        -;fpg–kf}if_ " xr:uid="{00000000-0004-0000-1900-00000C000000}"/>
    <hyperlink ref="H21" r:id="rId14" display="cf=j=@)^^÷^&amp;                        -;fpg–kf}if_ " xr:uid="{00000000-0004-0000-1900-00000D000000}"/>
    <hyperlink ref="G21" r:id="rId15" display="cf=j=@)^^÷^&amp;                        -;fpg–kf}if_ " xr:uid="{00000000-0004-0000-1900-00000E000000}"/>
    <hyperlink ref="N21" r:id="rId16" display="cf=j=@)^^÷^&amp;                        -;fpg–kf}if_ " xr:uid="{00000000-0004-0000-1900-00000F000000}"/>
    <hyperlink ref="M21" r:id="rId17" display="cf=j=@)^^÷^&amp;                        -;fpg–kf}if_ " xr:uid="{00000000-0004-0000-1900-000010000000}"/>
    <hyperlink ref="L21" r:id="rId18" display="cf=j=@)^^÷^&amp;                        -;fpg–kf}if_ " xr:uid="{00000000-0004-0000-1900-000011000000}"/>
    <hyperlink ref="S21" r:id="rId19" display="cf=j=@)^^÷^&amp;                        -;fpg–kf}if_ " xr:uid="{00000000-0004-0000-1900-000012000000}"/>
    <hyperlink ref="R21" r:id="rId20" display="cf=j=@)^^÷^&amp;                        -;fpg–kf}if_ " xr:uid="{00000000-0004-0000-1900-000013000000}"/>
    <hyperlink ref="Q21" r:id="rId21" display="cf=j=@)^^÷^&amp;                        -;fpg–kf}if_ " xr:uid="{00000000-0004-0000-1900-000014000000}"/>
    <hyperlink ref="D5" r:id="rId22" display="cf=j=@)^^÷^&amp;                        -;fpg–kf}if_ " xr:uid="{00000000-0004-0000-1900-000015000000}"/>
    <hyperlink ref="C5" r:id="rId23" display="cf=j=@)^^÷^&amp;                        -;fpg–kf}if_ " xr:uid="{00000000-0004-0000-1900-000016000000}"/>
    <hyperlink ref="B5" r:id="rId24" display="cf=j=@)^^÷^&amp;                        -;fpg–kf}if_ " xr:uid="{00000000-0004-0000-1900-000017000000}"/>
  </hyperlinks>
  <pageMargins left="0.44" right="0.17" top="0.75" bottom="0.75" header="0.3" footer="0.3"/>
  <pageSetup paperSize="9" scale="80" fitToWidth="2" orientation="landscape" r:id="rId25"/>
  <colBreaks count="1" manualBreakCount="1">
    <brk id="11" max="34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J31"/>
  <sheetViews>
    <sheetView tabSelected="1" view="pageBreakPreview" zoomScaleSheetLayoutView="100" workbookViewId="0">
      <selection activeCell="O45" sqref="O45"/>
    </sheetView>
  </sheetViews>
  <sheetFormatPr defaultRowHeight="15"/>
  <cols>
    <col min="1" max="1" width="21.140625" customWidth="1"/>
    <col min="2" max="2" width="18.28515625" customWidth="1"/>
    <col min="3" max="4" width="15" customWidth="1"/>
    <col min="5" max="5" width="13.42578125" customWidth="1"/>
    <col min="6" max="6" width="12.7109375" customWidth="1"/>
    <col min="8" max="10" width="12.28515625" bestFit="1" customWidth="1"/>
  </cols>
  <sheetData>
    <row r="1" spans="1:10" ht="18">
      <c r="A1" s="539" t="s">
        <v>504</v>
      </c>
      <c r="B1" s="539"/>
      <c r="C1" s="539"/>
      <c r="D1" s="539"/>
      <c r="E1" s="539"/>
      <c r="F1" s="539"/>
    </row>
    <row r="2" spans="1:10" ht="18">
      <c r="A2" s="539" t="s">
        <v>436</v>
      </c>
      <c r="B2" s="539"/>
      <c r="C2" s="539"/>
      <c r="D2" s="539"/>
      <c r="E2" s="539"/>
      <c r="F2" s="539"/>
    </row>
    <row r="3" spans="1:10" ht="15.75">
      <c r="A3" s="657" t="s">
        <v>79</v>
      </c>
      <c r="B3" s="520" t="s">
        <v>3</v>
      </c>
      <c r="C3" s="520"/>
      <c r="D3" s="520"/>
      <c r="E3" s="520"/>
      <c r="F3" s="520"/>
    </row>
    <row r="4" spans="1:10">
      <c r="A4" s="657"/>
      <c r="B4" s="3" t="s">
        <v>4</v>
      </c>
      <c r="C4" s="3" t="s">
        <v>5</v>
      </c>
      <c r="D4" s="3" t="s">
        <v>6</v>
      </c>
      <c r="E4" s="521" t="s">
        <v>7</v>
      </c>
      <c r="F4" s="521" t="s">
        <v>8</v>
      </c>
    </row>
    <row r="5" spans="1:10" ht="30">
      <c r="A5" s="657"/>
      <c r="B5" s="298" t="s">
        <v>366</v>
      </c>
      <c r="C5" s="298" t="s">
        <v>367</v>
      </c>
      <c r="D5" s="298" t="s">
        <v>500</v>
      </c>
      <c r="E5" s="521"/>
      <c r="F5" s="521"/>
    </row>
    <row r="6" spans="1:10" ht="17.25">
      <c r="A6" s="299" t="s">
        <v>437</v>
      </c>
      <c r="B6" s="24">
        <f>'Table 15 b'!Q17</f>
        <v>23975.018578917003</v>
      </c>
      <c r="C6" s="24">
        <f>'Table 15 b'!R17</f>
        <v>25731.784636557997</v>
      </c>
      <c r="D6" s="24">
        <f>'Table 15 b'!S17</f>
        <v>28247.995368792002</v>
      </c>
      <c r="E6" s="24">
        <f t="shared" ref="E6:F11" si="0">IFERROR(C6/B6*100-100,0)</f>
        <v>7.3274856987424641</v>
      </c>
      <c r="F6" s="24">
        <f t="shared" si="0"/>
        <v>9.7786094815170372</v>
      </c>
      <c r="H6" s="300"/>
      <c r="I6" s="300"/>
      <c r="J6" s="300"/>
    </row>
    <row r="7" spans="1:10" ht="17.25" customHeight="1">
      <c r="A7" s="299" t="s">
        <v>438</v>
      </c>
      <c r="B7" s="24">
        <f>'Table 15 b'!Q18</f>
        <v>64267.236910706008</v>
      </c>
      <c r="C7" s="24">
        <f>'Table 15 b'!R18</f>
        <v>68163.995056405009</v>
      </c>
      <c r="D7" s="24">
        <f>'Table 15 b'!S18</f>
        <v>74590.841264552015</v>
      </c>
      <c r="E7" s="24">
        <f t="shared" si="0"/>
        <v>6.0633665503827814</v>
      </c>
      <c r="F7" s="24">
        <f t="shared" si="0"/>
        <v>9.4285057717477656</v>
      </c>
      <c r="H7" s="300"/>
      <c r="I7" s="300"/>
      <c r="J7" s="300"/>
    </row>
    <row r="8" spans="1:10" ht="17.25">
      <c r="A8" s="299" t="s">
        <v>439</v>
      </c>
      <c r="B8" s="24">
        <f>'Table 15 b'!Q19</f>
        <v>74727.408544341</v>
      </c>
      <c r="C8" s="24">
        <f>'Table 15 b'!R19</f>
        <v>79787.859475114004</v>
      </c>
      <c r="D8" s="24">
        <f>'Table 15 b'!S19</f>
        <v>71590.897195432</v>
      </c>
      <c r="E8" s="24">
        <f t="shared" si="0"/>
        <v>6.7718806651381129</v>
      </c>
      <c r="F8" s="24">
        <f t="shared" si="0"/>
        <v>-10.273445526181405</v>
      </c>
      <c r="H8" s="300"/>
      <c r="I8" s="300"/>
      <c r="J8" s="300"/>
    </row>
    <row r="9" spans="1:10" ht="17.25">
      <c r="A9" s="299" t="s">
        <v>440</v>
      </c>
      <c r="B9" s="24">
        <f>'Table 15 b'!Q20</f>
        <v>957883</v>
      </c>
      <c r="C9" s="24">
        <f>'Table 15 b'!R20</f>
        <v>1014114</v>
      </c>
      <c r="D9" s="24">
        <f>'Table 15 b'!S20</f>
        <v>1049950</v>
      </c>
      <c r="E9" s="24">
        <f t="shared" si="0"/>
        <v>5.8703411585757408</v>
      </c>
      <c r="F9" s="24">
        <f t="shared" si="0"/>
        <v>3.533725005275528</v>
      </c>
      <c r="H9" s="300"/>
      <c r="I9" s="300"/>
      <c r="J9" s="300"/>
    </row>
    <row r="10" spans="1:10" ht="17.25" customHeight="1">
      <c r="A10" s="301" t="s">
        <v>441</v>
      </c>
      <c r="B10" s="24">
        <f>'Table 15 b'!Q21</f>
        <v>3735</v>
      </c>
      <c r="C10" s="24">
        <f>'Table 15 b'!R21</f>
        <v>3678</v>
      </c>
      <c r="D10" s="24">
        <f>'Table 15 b'!S21</f>
        <v>3615</v>
      </c>
      <c r="E10" s="24">
        <f t="shared" si="0"/>
        <v>-1.5261044176706804</v>
      </c>
      <c r="F10" s="24">
        <f t="shared" si="0"/>
        <v>-1.7128874388254474</v>
      </c>
      <c r="H10" s="300"/>
      <c r="I10" s="300"/>
      <c r="J10" s="300"/>
    </row>
    <row r="11" spans="1:10" ht="17.25">
      <c r="A11" s="299" t="s">
        <v>442</v>
      </c>
      <c r="B11" s="24">
        <f>'Table 15 b'!Q22</f>
        <v>31</v>
      </c>
      <c r="C11" s="24">
        <f>'Table 15 b'!R22</f>
        <v>30</v>
      </c>
      <c r="D11" s="24">
        <f>'Table 15 b'!S22</f>
        <v>43</v>
      </c>
      <c r="E11" s="24">
        <f t="shared" si="0"/>
        <v>-3.2258064516128968</v>
      </c>
      <c r="F11" s="24">
        <f t="shared" si="0"/>
        <v>43.333333333333343</v>
      </c>
      <c r="H11" s="300"/>
      <c r="I11" s="300"/>
      <c r="J11" s="300"/>
    </row>
    <row r="12" spans="1:10">
      <c r="A12" s="302" t="s">
        <v>443</v>
      </c>
    </row>
    <row r="31" ht="15.75" customHeight="1"/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 xr:uid="{00000000-0004-0000-1A00-000000000000}"/>
  </hyperlinks>
  <pageMargins left="0.7" right="0.37" top="0.75" bottom="0.75" header="0.3" footer="0.3"/>
  <pageSetup paperSize="9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U23"/>
  <sheetViews>
    <sheetView view="pageBreakPreview" zoomScaleSheetLayoutView="100" workbookViewId="0">
      <selection activeCell="L16" sqref="L16"/>
    </sheetView>
  </sheetViews>
  <sheetFormatPr defaultColWidth="13.7109375" defaultRowHeight="15"/>
  <cols>
    <col min="2" max="2" width="18.140625" bestFit="1" customWidth="1"/>
    <col min="3" max="3" width="15" bestFit="1" customWidth="1"/>
    <col min="4" max="4" width="15.5703125" bestFit="1" customWidth="1"/>
    <col min="7" max="7" width="14.140625" bestFit="1" customWidth="1"/>
    <col min="8" max="8" width="19.85546875" bestFit="1" customWidth="1"/>
    <col min="9" max="9" width="16.28515625" bestFit="1" customWidth="1"/>
    <col min="12" max="12" width="14" bestFit="1" customWidth="1"/>
    <col min="13" max="14" width="15.7109375" customWidth="1"/>
    <col min="17" max="17" width="15.5703125" customWidth="1"/>
    <col min="18" max="18" width="15.7109375" customWidth="1"/>
    <col min="19" max="19" width="17.140625" customWidth="1"/>
  </cols>
  <sheetData>
    <row r="1" spans="1:21" ht="18">
      <c r="A1" s="539" t="s">
        <v>505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21" ht="18">
      <c r="A2" s="539" t="s">
        <v>444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243"/>
      <c r="M2" s="243"/>
      <c r="N2" s="243"/>
      <c r="O2" s="243"/>
      <c r="P2" s="243"/>
      <c r="Q2" s="243"/>
      <c r="R2" s="243"/>
      <c r="S2" s="243"/>
      <c r="T2" s="243"/>
      <c r="U2" s="243"/>
    </row>
    <row r="4" spans="1:21" ht="15.75">
      <c r="A4" s="657" t="s">
        <v>79</v>
      </c>
      <c r="B4" s="520" t="s">
        <v>225</v>
      </c>
      <c r="C4" s="520"/>
      <c r="D4" s="520"/>
      <c r="E4" s="520"/>
      <c r="F4" s="520"/>
      <c r="G4" s="520" t="s">
        <v>206</v>
      </c>
      <c r="H4" s="520"/>
      <c r="I4" s="520"/>
      <c r="J4" s="520"/>
      <c r="K4" s="520"/>
      <c r="L4" s="520" t="s">
        <v>445</v>
      </c>
      <c r="M4" s="520"/>
      <c r="N4" s="520"/>
      <c r="O4" s="520"/>
      <c r="P4" s="520"/>
      <c r="Q4" s="520" t="s">
        <v>123</v>
      </c>
      <c r="R4" s="520"/>
      <c r="S4" s="520"/>
      <c r="T4" s="520"/>
      <c r="U4" s="520"/>
    </row>
    <row r="5" spans="1:21">
      <c r="A5" s="657"/>
      <c r="B5" s="3" t="s">
        <v>4</v>
      </c>
      <c r="C5" s="3" t="s">
        <v>5</v>
      </c>
      <c r="D5" s="3" t="s">
        <v>6</v>
      </c>
      <c r="E5" s="521" t="s">
        <v>7</v>
      </c>
      <c r="F5" s="521" t="s">
        <v>8</v>
      </c>
      <c r="G5" s="3" t="s">
        <v>4</v>
      </c>
      <c r="H5" s="3" t="s">
        <v>5</v>
      </c>
      <c r="I5" s="3" t="s">
        <v>6</v>
      </c>
      <c r="J5" s="521" t="s">
        <v>7</v>
      </c>
      <c r="K5" s="521" t="s">
        <v>8</v>
      </c>
      <c r="L5" s="3" t="s">
        <v>4</v>
      </c>
      <c r="M5" s="3" t="s">
        <v>5</v>
      </c>
      <c r="N5" s="3" t="s">
        <v>6</v>
      </c>
      <c r="O5" s="521" t="s">
        <v>7</v>
      </c>
      <c r="P5" s="521" t="s">
        <v>8</v>
      </c>
      <c r="Q5" s="3" t="s">
        <v>4</v>
      </c>
      <c r="R5" s="3" t="s">
        <v>5</v>
      </c>
      <c r="S5" s="3" t="s">
        <v>6</v>
      </c>
      <c r="T5" s="521" t="s">
        <v>7</v>
      </c>
      <c r="U5" s="521" t="s">
        <v>8</v>
      </c>
    </row>
    <row r="6" spans="1:21" ht="30">
      <c r="A6" s="657"/>
      <c r="B6" s="298" t="s">
        <v>366</v>
      </c>
      <c r="C6" s="298" t="s">
        <v>367</v>
      </c>
      <c r="D6" s="298" t="s">
        <v>500</v>
      </c>
      <c r="E6" s="521"/>
      <c r="F6" s="521"/>
      <c r="G6" s="298" t="s">
        <v>366</v>
      </c>
      <c r="H6" s="298" t="s">
        <v>367</v>
      </c>
      <c r="I6" s="298" t="s">
        <v>500</v>
      </c>
      <c r="J6" s="521"/>
      <c r="K6" s="521"/>
      <c r="L6" s="298" t="s">
        <v>366</v>
      </c>
      <c r="M6" s="298" t="s">
        <v>367</v>
      </c>
      <c r="N6" s="298" t="s">
        <v>500</v>
      </c>
      <c r="O6" s="521"/>
      <c r="P6" s="521"/>
      <c r="Q6" s="298" t="s">
        <v>366</v>
      </c>
      <c r="R6" s="298" t="s">
        <v>367</v>
      </c>
      <c r="S6" s="298" t="s">
        <v>500</v>
      </c>
      <c r="T6" s="521"/>
      <c r="U6" s="521"/>
    </row>
    <row r="7" spans="1:21" s="28" customFormat="1" ht="15.75">
      <c r="A7" s="273" t="s">
        <v>446</v>
      </c>
      <c r="B7" s="303">
        <v>6389.3</v>
      </c>
      <c r="C7" s="303">
        <v>6608.4</v>
      </c>
      <c r="D7" s="303">
        <v>7073.9</v>
      </c>
      <c r="E7" s="173">
        <f t="shared" ref="E7:F12" si="0">IFERROR(C7/B7*100-100,0)</f>
        <v>3.4291706446715438</v>
      </c>
      <c r="F7" s="173">
        <f t="shared" si="0"/>
        <v>7.044065129229466</v>
      </c>
      <c r="G7" s="304">
        <v>1715.7152143200001</v>
      </c>
      <c r="H7" s="303">
        <v>1845.91136753</v>
      </c>
      <c r="I7" s="303">
        <v>2631.2466535200001</v>
      </c>
      <c r="J7" s="173">
        <f t="shared" ref="J7:K11" si="1">IFERROR(H7/G7*100-100,0)</f>
        <v>7.5884477868666238</v>
      </c>
      <c r="K7" s="173">
        <f t="shared" si="1"/>
        <v>42.544582573368672</v>
      </c>
      <c r="L7" s="303">
        <v>769.22925997700008</v>
      </c>
      <c r="M7" s="303">
        <v>866.89312524799993</v>
      </c>
      <c r="N7" s="303">
        <v>964.62761606200013</v>
      </c>
      <c r="O7" s="173">
        <f t="shared" ref="O7:P12" si="2">IFERROR(M7/L7*100-100,0)</f>
        <v>12.696327395803948</v>
      </c>
      <c r="P7" s="173">
        <f t="shared" si="2"/>
        <v>11.274110725706848</v>
      </c>
      <c r="Q7" s="304">
        <v>5206.95</v>
      </c>
      <c r="R7" s="304">
        <v>5301.06</v>
      </c>
      <c r="S7" s="304">
        <v>5442.94</v>
      </c>
      <c r="T7" s="173">
        <f t="shared" ref="T7:U12" si="3">IFERROR(R7/Q7*100-100,0)</f>
        <v>1.8073920433267148</v>
      </c>
      <c r="U7" s="173">
        <f t="shared" si="3"/>
        <v>2.6764458429068725</v>
      </c>
    </row>
    <row r="8" spans="1:21" s="28" customFormat="1" ht="15.75">
      <c r="A8" s="273" t="s">
        <v>438</v>
      </c>
      <c r="B8" s="303">
        <v>20670.400000000001</v>
      </c>
      <c r="C8" s="303">
        <v>23902.400000000001</v>
      </c>
      <c r="D8" s="303">
        <v>27634.1</v>
      </c>
      <c r="E8" s="173">
        <f t="shared" si="0"/>
        <v>15.635885130428036</v>
      </c>
      <c r="F8" s="173">
        <f t="shared" si="0"/>
        <v>15.612239775085328</v>
      </c>
      <c r="G8" s="304">
        <v>6997.8863840699996</v>
      </c>
      <c r="H8" s="303">
        <v>5891.3060007099994</v>
      </c>
      <c r="I8" s="303">
        <v>5905.3435242900014</v>
      </c>
      <c r="J8" s="173">
        <f t="shared" si="1"/>
        <v>-15.813065869131876</v>
      </c>
      <c r="K8" s="173">
        <f t="shared" si="1"/>
        <v>0.23827524114874166</v>
      </c>
      <c r="L8" s="303">
        <v>1176.200265036</v>
      </c>
      <c r="M8" s="303">
        <v>1238.208062935</v>
      </c>
      <c r="N8" s="303">
        <v>1293.8581861919999</v>
      </c>
      <c r="O8" s="173">
        <f t="shared" si="2"/>
        <v>5.2718741648219378</v>
      </c>
      <c r="P8" s="173">
        <f t="shared" si="2"/>
        <v>4.4944080823613035</v>
      </c>
      <c r="Q8" s="304">
        <v>16707.79</v>
      </c>
      <c r="R8" s="304">
        <v>16602.960000000003</v>
      </c>
      <c r="S8" s="304">
        <v>17207.13</v>
      </c>
      <c r="T8" s="173">
        <f t="shared" si="3"/>
        <v>-0.62743187459261662</v>
      </c>
      <c r="U8" s="173">
        <f t="shared" si="3"/>
        <v>3.6389294439063775</v>
      </c>
    </row>
    <row r="9" spans="1:21" s="28" customFormat="1" ht="15.75">
      <c r="A9" s="273" t="s">
        <v>439</v>
      </c>
      <c r="B9" s="303">
        <v>28881.599999999999</v>
      </c>
      <c r="C9" s="303">
        <v>35711.800000000003</v>
      </c>
      <c r="D9" s="303">
        <v>28056.1</v>
      </c>
      <c r="E9" s="173">
        <f t="shared" si="0"/>
        <v>23.64896681624289</v>
      </c>
      <c r="F9" s="173">
        <f t="shared" si="0"/>
        <v>-21.437452046662457</v>
      </c>
      <c r="G9" s="304">
        <v>6533.8064622999991</v>
      </c>
      <c r="H9" s="303">
        <v>5662.4529780200019</v>
      </c>
      <c r="I9" s="303">
        <v>5055.3223752499998</v>
      </c>
      <c r="J9" s="173">
        <f t="shared" si="1"/>
        <v>-13.33607735869893</v>
      </c>
      <c r="K9" s="173">
        <f t="shared" si="1"/>
        <v>-10.722042286738741</v>
      </c>
      <c r="L9" s="303">
        <v>1083.0226731909997</v>
      </c>
      <c r="M9" s="303">
        <v>1017.4859772040001</v>
      </c>
      <c r="N9" s="303">
        <v>1009.1193328620001</v>
      </c>
      <c r="O9" s="173">
        <f t="shared" si="2"/>
        <v>-6.0512764514803195</v>
      </c>
      <c r="P9" s="173">
        <f t="shared" si="2"/>
        <v>-0.82228596063713155</v>
      </c>
      <c r="Q9" s="304">
        <v>17667.88</v>
      </c>
      <c r="R9" s="304">
        <v>16665.739999999998</v>
      </c>
      <c r="S9" s="304">
        <v>16142.57</v>
      </c>
      <c r="T9" s="173">
        <f t="shared" si="3"/>
        <v>-5.6721010104211871</v>
      </c>
      <c r="U9" s="173">
        <f t="shared" si="3"/>
        <v>-3.1391945392163763</v>
      </c>
    </row>
    <row r="10" spans="1:21" s="28" customFormat="1" ht="15.75">
      <c r="A10" s="273" t="s">
        <v>440</v>
      </c>
      <c r="B10" s="304">
        <v>390169</v>
      </c>
      <c r="C10" s="303">
        <v>413584</v>
      </c>
      <c r="D10" s="303">
        <v>449970</v>
      </c>
      <c r="E10" s="173">
        <f t="shared" si="0"/>
        <v>6.0012456140800481</v>
      </c>
      <c r="F10" s="173">
        <f t="shared" si="0"/>
        <v>8.7977291191148481</v>
      </c>
      <c r="G10" s="304">
        <v>72299</v>
      </c>
      <c r="H10" s="304">
        <v>74962</v>
      </c>
      <c r="I10" s="304">
        <v>62484</v>
      </c>
      <c r="J10" s="173">
        <f t="shared" si="1"/>
        <v>3.6833151219242382</v>
      </c>
      <c r="K10" s="173">
        <f t="shared" si="1"/>
        <v>-16.645767188708945</v>
      </c>
      <c r="L10" s="304">
        <v>79967</v>
      </c>
      <c r="M10" s="304">
        <v>81479</v>
      </c>
      <c r="N10" s="304">
        <v>82660</v>
      </c>
      <c r="O10" s="173">
        <f t="shared" si="2"/>
        <v>1.8907799467280171</v>
      </c>
      <c r="P10" s="173">
        <f t="shared" si="2"/>
        <v>1.4494532333484642</v>
      </c>
      <c r="Q10" s="304">
        <v>180012</v>
      </c>
      <c r="R10" s="304">
        <v>191364</v>
      </c>
      <c r="S10" s="304">
        <v>193416</v>
      </c>
      <c r="T10" s="173">
        <f t="shared" si="3"/>
        <v>6.3062462502499841</v>
      </c>
      <c r="U10" s="173">
        <f t="shared" si="3"/>
        <v>1.07230200037624</v>
      </c>
    </row>
    <row r="11" spans="1:21" s="28" customFormat="1" ht="15.75">
      <c r="A11" s="305" t="s">
        <v>441</v>
      </c>
      <c r="B11" s="304">
        <v>1902</v>
      </c>
      <c r="C11" s="303">
        <v>1920</v>
      </c>
      <c r="D11" s="303">
        <v>1922</v>
      </c>
      <c r="E11" s="173">
        <f t="shared" si="0"/>
        <v>0.94637223974763174</v>
      </c>
      <c r="F11" s="173">
        <f t="shared" si="0"/>
        <v>0.10416666666665719</v>
      </c>
      <c r="G11" s="304">
        <v>256</v>
      </c>
      <c r="H11" s="304">
        <v>252</v>
      </c>
      <c r="I11" s="304">
        <v>227</v>
      </c>
      <c r="J11" s="173">
        <f t="shared" si="1"/>
        <v>-1.5625</v>
      </c>
      <c r="K11" s="173">
        <f t="shared" si="1"/>
        <v>-9.9206349206349245</v>
      </c>
      <c r="L11" s="304">
        <v>272</v>
      </c>
      <c r="M11" s="304">
        <v>218</v>
      </c>
      <c r="N11" s="304">
        <v>183</v>
      </c>
      <c r="O11" s="173">
        <f t="shared" si="2"/>
        <v>-19.85294117647058</v>
      </c>
      <c r="P11" s="173">
        <f t="shared" si="2"/>
        <v>-16.055045871559642</v>
      </c>
      <c r="Q11" s="304">
        <v>463</v>
      </c>
      <c r="R11" s="304">
        <v>452</v>
      </c>
      <c r="S11" s="304">
        <v>446</v>
      </c>
      <c r="T11" s="173">
        <f t="shared" si="3"/>
        <v>-2.3758099352051829</v>
      </c>
      <c r="U11" s="173">
        <f t="shared" si="3"/>
        <v>-1.3274336283185875</v>
      </c>
    </row>
    <row r="12" spans="1:21" s="28" customFormat="1" ht="15.75">
      <c r="A12" s="273" t="s">
        <v>442</v>
      </c>
      <c r="B12" s="304"/>
      <c r="C12" s="304"/>
      <c r="D12" s="304"/>
      <c r="E12" s="173">
        <f t="shared" si="0"/>
        <v>0</v>
      </c>
      <c r="F12" s="173"/>
      <c r="G12" s="304"/>
      <c r="H12" s="304"/>
      <c r="I12" s="304"/>
      <c r="J12" s="173">
        <f>IFERROR(H12/G12*100-100,0)</f>
        <v>0</v>
      </c>
      <c r="K12" s="173">
        <v>0</v>
      </c>
      <c r="L12" s="304"/>
      <c r="M12" s="304"/>
      <c r="N12" s="304"/>
      <c r="O12" s="173">
        <f t="shared" si="2"/>
        <v>0</v>
      </c>
      <c r="P12" s="173">
        <f t="shared" si="2"/>
        <v>0</v>
      </c>
      <c r="Q12" s="304"/>
      <c r="R12" s="304"/>
      <c r="S12" s="304"/>
      <c r="T12" s="173">
        <f t="shared" si="3"/>
        <v>0</v>
      </c>
      <c r="U12" s="173">
        <f t="shared" si="3"/>
        <v>0</v>
      </c>
    </row>
    <row r="13" spans="1:21" s="28" customFormat="1">
      <c r="A13" s="30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s="28" customFormat="1" ht="15.75">
      <c r="A14" s="657" t="s">
        <v>79</v>
      </c>
      <c r="B14" s="658" t="s">
        <v>111</v>
      </c>
      <c r="C14" s="658"/>
      <c r="D14" s="658"/>
      <c r="E14" s="658"/>
      <c r="F14" s="658"/>
      <c r="G14" s="658" t="s">
        <v>124</v>
      </c>
      <c r="H14" s="658"/>
      <c r="I14" s="658"/>
      <c r="J14" s="658"/>
      <c r="K14" s="658"/>
      <c r="L14" s="658" t="s">
        <v>125</v>
      </c>
      <c r="M14" s="658"/>
      <c r="N14" s="658"/>
      <c r="O14" s="658"/>
      <c r="P14" s="658"/>
      <c r="Q14" s="658" t="s">
        <v>35</v>
      </c>
      <c r="R14" s="658"/>
      <c r="S14" s="658"/>
      <c r="T14" s="658"/>
      <c r="U14" s="658"/>
    </row>
    <row r="15" spans="1:21" s="28" customFormat="1">
      <c r="A15" s="657"/>
      <c r="B15" s="3" t="s">
        <v>4</v>
      </c>
      <c r="C15" s="3" t="s">
        <v>5</v>
      </c>
      <c r="D15" s="3" t="s">
        <v>6</v>
      </c>
      <c r="E15" s="521" t="s">
        <v>7</v>
      </c>
      <c r="F15" s="521" t="s">
        <v>8</v>
      </c>
      <c r="G15" s="3" t="s">
        <v>4</v>
      </c>
      <c r="H15" s="3" t="s">
        <v>5</v>
      </c>
      <c r="I15" s="3" t="s">
        <v>6</v>
      </c>
      <c r="J15" s="521" t="s">
        <v>7</v>
      </c>
      <c r="K15" s="521" t="s">
        <v>8</v>
      </c>
      <c r="L15" s="3" t="s">
        <v>4</v>
      </c>
      <c r="M15" s="3" t="s">
        <v>5</v>
      </c>
      <c r="N15" s="3" t="s">
        <v>6</v>
      </c>
      <c r="O15" s="521" t="s">
        <v>7</v>
      </c>
      <c r="P15" s="521" t="s">
        <v>8</v>
      </c>
      <c r="Q15" s="3" t="s">
        <v>4</v>
      </c>
      <c r="R15" s="3" t="s">
        <v>5</v>
      </c>
      <c r="S15" s="3" t="s">
        <v>6</v>
      </c>
      <c r="T15" s="521" t="s">
        <v>7</v>
      </c>
      <c r="U15" s="521" t="s">
        <v>8</v>
      </c>
    </row>
    <row r="16" spans="1:21" s="28" customFormat="1" ht="30">
      <c r="A16" s="657"/>
      <c r="B16" s="298" t="s">
        <v>366</v>
      </c>
      <c r="C16" s="298" t="s">
        <v>367</v>
      </c>
      <c r="D16" s="298" t="s">
        <v>500</v>
      </c>
      <c r="E16" s="521"/>
      <c r="F16" s="521"/>
      <c r="G16" s="298" t="s">
        <v>366</v>
      </c>
      <c r="H16" s="298" t="s">
        <v>367</v>
      </c>
      <c r="I16" s="298" t="s">
        <v>500</v>
      </c>
      <c r="J16" s="521"/>
      <c r="K16" s="521"/>
      <c r="L16" s="298" t="s">
        <v>366</v>
      </c>
      <c r="M16" s="298" t="s">
        <v>367</v>
      </c>
      <c r="N16" s="298" t="s">
        <v>500</v>
      </c>
      <c r="O16" s="521"/>
      <c r="P16" s="521"/>
      <c r="Q16" s="298" t="s">
        <v>366</v>
      </c>
      <c r="R16" s="298" t="s">
        <v>367</v>
      </c>
      <c r="S16" s="298" t="s">
        <v>500</v>
      </c>
      <c r="T16" s="521"/>
      <c r="U16" s="521"/>
    </row>
    <row r="17" spans="1:21" s="28" customFormat="1" ht="15.75">
      <c r="A17" s="273" t="s">
        <v>446</v>
      </c>
      <c r="B17" s="304">
        <v>7235.7510000000002</v>
      </c>
      <c r="C17" s="304">
        <v>8136.9853000000003</v>
      </c>
      <c r="D17" s="304">
        <v>8989.7084000000013</v>
      </c>
      <c r="E17" s="173">
        <f t="shared" ref="E17:F22" si="4">IFERROR(C17/B17*100-100,0)</f>
        <v>12.455297314680962</v>
      </c>
      <c r="F17" s="173">
        <f t="shared" si="4"/>
        <v>10.479594942859265</v>
      </c>
      <c r="G17" s="303">
        <v>1982.1971046199999</v>
      </c>
      <c r="H17" s="308">
        <v>2264.5038437799999</v>
      </c>
      <c r="I17" s="308">
        <v>2133.6326992099998</v>
      </c>
      <c r="J17" s="173">
        <f t="shared" ref="J17:K22" si="5">IFERROR(H17/G17*100-100,0)</f>
        <v>14.242112376312861</v>
      </c>
      <c r="K17" s="173">
        <f t="shared" si="5"/>
        <v>-5.7792414408775983</v>
      </c>
      <c r="L17" s="303">
        <v>675.87599999999998</v>
      </c>
      <c r="M17" s="309">
        <v>708.03100000000006</v>
      </c>
      <c r="N17" s="309">
        <v>1011.94</v>
      </c>
      <c r="O17" s="173">
        <f t="shared" ref="O17:P22" si="6">IFERROR(M17/L17*100-100,0)</f>
        <v>4.7575294876575072</v>
      </c>
      <c r="P17" s="173">
        <f t="shared" si="6"/>
        <v>42.923120597826937</v>
      </c>
      <c r="Q17" s="303">
        <f t="shared" ref="Q17:S22" si="7">B7+G7+L7+Q7+B17+G17+L17</f>
        <v>23975.018578917003</v>
      </c>
      <c r="R17" s="303">
        <f t="shared" si="7"/>
        <v>25731.784636557997</v>
      </c>
      <c r="S17" s="303">
        <f t="shared" si="7"/>
        <v>28247.995368792002</v>
      </c>
      <c r="T17" s="173">
        <f t="shared" ref="T17:U22" si="8">IFERROR(R17/Q17*100-100,0)</f>
        <v>7.3274856987424641</v>
      </c>
      <c r="U17" s="173">
        <f t="shared" si="8"/>
        <v>9.7786094815170372</v>
      </c>
    </row>
    <row r="18" spans="1:21" s="28" customFormat="1" ht="15.75">
      <c r="A18" s="273" t="s">
        <v>438</v>
      </c>
      <c r="B18" s="304">
        <v>11391.055</v>
      </c>
      <c r="C18" s="304">
        <v>12259.654</v>
      </c>
      <c r="D18" s="304">
        <v>13196.164499999999</v>
      </c>
      <c r="E18" s="173">
        <f t="shared" si="4"/>
        <v>7.6252726371701272</v>
      </c>
      <c r="F18" s="173">
        <f t="shared" si="4"/>
        <v>7.6389635466057797</v>
      </c>
      <c r="G18" s="303">
        <v>2602.6759036000003</v>
      </c>
      <c r="H18" s="308">
        <v>3027.3866262800002</v>
      </c>
      <c r="I18" s="308">
        <v>3596.7550540700004</v>
      </c>
      <c r="J18" s="173">
        <f t="shared" si="5"/>
        <v>16.318233172733613</v>
      </c>
      <c r="K18" s="173">
        <f t="shared" si="5"/>
        <v>18.807258473280314</v>
      </c>
      <c r="L18" s="303">
        <v>4721.2293580000005</v>
      </c>
      <c r="M18" s="309">
        <v>5242.0803664799996</v>
      </c>
      <c r="N18" s="309">
        <v>5757.49</v>
      </c>
      <c r="O18" s="173">
        <f t="shared" si="6"/>
        <v>11.032105601847746</v>
      </c>
      <c r="P18" s="173">
        <f t="shared" si="6"/>
        <v>9.8321581793316284</v>
      </c>
      <c r="Q18" s="303">
        <f t="shared" si="7"/>
        <v>64267.236910706008</v>
      </c>
      <c r="R18" s="303">
        <f t="shared" si="7"/>
        <v>68163.995056405009</v>
      </c>
      <c r="S18" s="303">
        <f t="shared" si="7"/>
        <v>74590.841264552015</v>
      </c>
      <c r="T18" s="173">
        <f t="shared" si="8"/>
        <v>6.0633665503827814</v>
      </c>
      <c r="U18" s="173">
        <f t="shared" si="8"/>
        <v>9.4285057717477656</v>
      </c>
    </row>
    <row r="19" spans="1:21" s="28" customFormat="1" ht="15.75">
      <c r="A19" s="273" t="s">
        <v>439</v>
      </c>
      <c r="B19" s="304">
        <v>12042.167000000001</v>
      </c>
      <c r="C19" s="304">
        <v>11969.245999999997</v>
      </c>
      <c r="D19" s="304">
        <v>12350.097</v>
      </c>
      <c r="E19" s="173">
        <f t="shared" si="4"/>
        <v>-0.60554715774996737</v>
      </c>
      <c r="F19" s="173">
        <f t="shared" si="4"/>
        <v>3.1819130461518057</v>
      </c>
      <c r="G19" s="303">
        <v>4071.7358978500001</v>
      </c>
      <c r="H19" s="308">
        <v>4078.8397778000003</v>
      </c>
      <c r="I19" s="308">
        <v>4119.32848732</v>
      </c>
      <c r="J19" s="173">
        <f t="shared" si="5"/>
        <v>0.17446809243573114</v>
      </c>
      <c r="K19" s="173">
        <f t="shared" si="5"/>
        <v>0.99265261019489515</v>
      </c>
      <c r="L19" s="303">
        <v>4447.1965110000001</v>
      </c>
      <c r="M19" s="309">
        <v>4682.29474209</v>
      </c>
      <c r="N19" s="309">
        <v>4858.3599999999997</v>
      </c>
      <c r="O19" s="173">
        <f t="shared" si="6"/>
        <v>5.2864367587196028</v>
      </c>
      <c r="P19" s="173">
        <f t="shared" si="6"/>
        <v>3.7602344065895039</v>
      </c>
      <c r="Q19" s="303">
        <f t="shared" si="7"/>
        <v>74727.408544341</v>
      </c>
      <c r="R19" s="303">
        <f t="shared" si="7"/>
        <v>79787.859475114004</v>
      </c>
      <c r="S19" s="303">
        <f t="shared" si="7"/>
        <v>71590.897195432</v>
      </c>
      <c r="T19" s="173">
        <f t="shared" si="8"/>
        <v>6.7718806651381129</v>
      </c>
      <c r="U19" s="173">
        <f t="shared" si="8"/>
        <v>-10.273445526181405</v>
      </c>
    </row>
    <row r="20" spans="1:21" s="28" customFormat="1" ht="15.75">
      <c r="A20" s="273" t="s">
        <v>440</v>
      </c>
      <c r="B20" s="304">
        <v>104811</v>
      </c>
      <c r="C20" s="304">
        <v>114977</v>
      </c>
      <c r="D20" s="304">
        <v>111632</v>
      </c>
      <c r="E20" s="173">
        <f t="shared" si="4"/>
        <v>9.6993636164143027</v>
      </c>
      <c r="F20" s="173">
        <f t="shared" si="4"/>
        <v>-2.9092775076754407</v>
      </c>
      <c r="G20" s="304">
        <v>85119</v>
      </c>
      <c r="H20" s="310">
        <v>88994</v>
      </c>
      <c r="I20" s="310">
        <v>97445</v>
      </c>
      <c r="J20" s="173">
        <f t="shared" si="5"/>
        <v>4.5524500992727894</v>
      </c>
      <c r="K20" s="173">
        <f t="shared" si="5"/>
        <v>9.4961458075825362</v>
      </c>
      <c r="L20" s="304">
        <v>45506</v>
      </c>
      <c r="M20" s="309">
        <v>48754</v>
      </c>
      <c r="N20" s="309">
        <v>52343</v>
      </c>
      <c r="O20" s="173">
        <f t="shared" si="6"/>
        <v>7.1375203269898435</v>
      </c>
      <c r="P20" s="173">
        <f t="shared" si="6"/>
        <v>7.3614472658653654</v>
      </c>
      <c r="Q20" s="303">
        <f t="shared" si="7"/>
        <v>957883</v>
      </c>
      <c r="R20" s="303">
        <f t="shared" si="7"/>
        <v>1014114</v>
      </c>
      <c r="S20" s="303">
        <f t="shared" si="7"/>
        <v>1049950</v>
      </c>
      <c r="T20" s="173">
        <f t="shared" si="8"/>
        <v>5.8703411585757408</v>
      </c>
      <c r="U20" s="173">
        <f t="shared" si="8"/>
        <v>3.533725005275528</v>
      </c>
    </row>
    <row r="21" spans="1:21" s="28" customFormat="1" ht="15.75">
      <c r="A21" s="305" t="s">
        <v>441</v>
      </c>
      <c r="B21" s="304">
        <v>351</v>
      </c>
      <c r="C21" s="304">
        <v>330</v>
      </c>
      <c r="D21" s="304">
        <v>305</v>
      </c>
      <c r="E21" s="173">
        <f t="shared" si="4"/>
        <v>-5.9829059829059901</v>
      </c>
      <c r="F21" s="173">
        <f t="shared" si="4"/>
        <v>-7.5757575757575779</v>
      </c>
      <c r="G21" s="304">
        <v>321</v>
      </c>
      <c r="H21" s="310">
        <v>328</v>
      </c>
      <c r="I21" s="310">
        <v>347</v>
      </c>
      <c r="J21" s="173">
        <f t="shared" si="5"/>
        <v>2.1806853582554453</v>
      </c>
      <c r="K21" s="173">
        <f t="shared" si="5"/>
        <v>5.7926829268292579</v>
      </c>
      <c r="L21" s="304">
        <v>170</v>
      </c>
      <c r="M21" s="309">
        <v>178</v>
      </c>
      <c r="N21" s="309">
        <v>185</v>
      </c>
      <c r="O21" s="173">
        <f t="shared" si="6"/>
        <v>4.7058823529411882</v>
      </c>
      <c r="P21" s="173">
        <f t="shared" si="6"/>
        <v>3.9325842696629252</v>
      </c>
      <c r="Q21" s="303">
        <f t="shared" si="7"/>
        <v>3735</v>
      </c>
      <c r="R21" s="303">
        <f t="shared" si="7"/>
        <v>3678</v>
      </c>
      <c r="S21" s="303">
        <f t="shared" si="7"/>
        <v>3615</v>
      </c>
      <c r="T21" s="173">
        <f t="shared" si="8"/>
        <v>-1.5261044176706804</v>
      </c>
      <c r="U21" s="173">
        <f t="shared" si="8"/>
        <v>-1.7128874388254474</v>
      </c>
    </row>
    <row r="22" spans="1:21" s="28" customFormat="1" ht="15.75">
      <c r="A22" s="273" t="s">
        <v>442</v>
      </c>
      <c r="B22" s="304"/>
      <c r="C22" s="304"/>
      <c r="D22" s="304"/>
      <c r="E22" s="173">
        <f t="shared" si="4"/>
        <v>0</v>
      </c>
      <c r="F22" s="173">
        <f t="shared" si="4"/>
        <v>0</v>
      </c>
      <c r="G22" s="304">
        <v>31</v>
      </c>
      <c r="H22" s="304">
        <v>30</v>
      </c>
      <c r="I22" s="310">
        <v>33</v>
      </c>
      <c r="J22" s="173">
        <f t="shared" si="5"/>
        <v>-3.2258064516128968</v>
      </c>
      <c r="K22" s="173">
        <f t="shared" si="5"/>
        <v>10.000000000000014</v>
      </c>
      <c r="L22" s="304"/>
      <c r="M22" s="304"/>
      <c r="N22" s="309">
        <v>10</v>
      </c>
      <c r="O22" s="173">
        <f t="shared" si="6"/>
        <v>0</v>
      </c>
      <c r="P22" s="173">
        <f t="shared" si="6"/>
        <v>0</v>
      </c>
      <c r="Q22" s="303">
        <f t="shared" si="7"/>
        <v>31</v>
      </c>
      <c r="R22" s="303">
        <f t="shared" si="7"/>
        <v>30</v>
      </c>
      <c r="S22" s="303">
        <f t="shared" si="7"/>
        <v>43</v>
      </c>
      <c r="T22" s="173">
        <f t="shared" si="8"/>
        <v>-3.2258064516128968</v>
      </c>
      <c r="U22" s="173">
        <f t="shared" si="8"/>
        <v>43.333333333333343</v>
      </c>
    </row>
    <row r="23" spans="1:21">
      <c r="A23" s="302" t="s">
        <v>447</v>
      </c>
    </row>
  </sheetData>
  <mergeCells count="28">
    <mergeCell ref="P15:P16"/>
    <mergeCell ref="T15:T16"/>
    <mergeCell ref="U15:U16"/>
    <mergeCell ref="A14:A16"/>
    <mergeCell ref="B14:F14"/>
    <mergeCell ref="G14:K14"/>
    <mergeCell ref="L14:P14"/>
    <mergeCell ref="Q14:U14"/>
    <mergeCell ref="E15:E16"/>
    <mergeCell ref="F15:F16"/>
    <mergeCell ref="J15:J16"/>
    <mergeCell ref="K15:K16"/>
    <mergeCell ref="O15:O16"/>
    <mergeCell ref="Q4:U4"/>
    <mergeCell ref="E5:E6"/>
    <mergeCell ref="F5:F6"/>
    <mergeCell ref="J5:J6"/>
    <mergeCell ref="K5:K6"/>
    <mergeCell ref="O5:O6"/>
    <mergeCell ref="P5:P6"/>
    <mergeCell ref="T5:T6"/>
    <mergeCell ref="U5:U6"/>
    <mergeCell ref="L4:P4"/>
    <mergeCell ref="A1:K1"/>
    <mergeCell ref="A2:K2"/>
    <mergeCell ref="A4:A6"/>
    <mergeCell ref="B4:F4"/>
    <mergeCell ref="G4:K4"/>
  </mergeCells>
  <hyperlinks>
    <hyperlink ref="B6" r:id="rId1" display="cf=j=@)^&amp;÷^*                        -;fpg–kf}if_ " xr:uid="{00000000-0004-0000-1B00-000000000000}"/>
    <hyperlink ref="G6" r:id="rId2" display="cf=j=@)^&amp;÷^*                        -;fpg–kf}if_ " xr:uid="{00000000-0004-0000-1B00-000001000000}"/>
    <hyperlink ref="L6" r:id="rId3" display="cf=j=@)^&amp;÷^*                        -;fpg–kf}if_ " xr:uid="{00000000-0004-0000-1B00-000002000000}"/>
    <hyperlink ref="Q6" r:id="rId4" display="cf=j=@)^&amp;÷^*                        -;fpg–kf}if_ " xr:uid="{00000000-0004-0000-1B00-000003000000}"/>
    <hyperlink ref="B16" r:id="rId5" display="cf=j=@)^&amp;÷^*                        -;fpg–kf}if_ " xr:uid="{00000000-0004-0000-1B00-000004000000}"/>
    <hyperlink ref="G16" r:id="rId6" display="cf=j=@)^&amp;÷^*                        -;fpg–kf}if_ " xr:uid="{00000000-0004-0000-1B00-000005000000}"/>
    <hyperlink ref="L16" r:id="rId7" display="cf=j=@)^&amp;÷^*                        -;fpg–kf}if_ " xr:uid="{00000000-0004-0000-1B00-000006000000}"/>
    <hyperlink ref="Q16" r:id="rId8" display="cf=j=@)^&amp;÷^*                        -;fpg–kf}if_ " xr:uid="{00000000-0004-0000-1B00-000007000000}"/>
  </hyperlinks>
  <pageMargins left="0.7" right="0.7" top="0.75" bottom="0.75" header="0.3" footer="0.3"/>
  <pageSetup paperSize="9" scale="74" fitToWidth="2" orientation="landscape" r:id="rId9"/>
  <colBreaks count="1" manualBreakCount="1">
    <brk id="11" max="22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  <pageSetUpPr fitToPage="1"/>
  </sheetPr>
  <dimension ref="A1:F9"/>
  <sheetViews>
    <sheetView view="pageBreakPreview" zoomScaleNormal="95" zoomScaleSheetLayoutView="100" workbookViewId="0">
      <selection activeCell="L16" sqref="L16"/>
    </sheetView>
  </sheetViews>
  <sheetFormatPr defaultColWidth="13.7109375" defaultRowHeight="15"/>
  <cols>
    <col min="1" max="1" width="25.5703125" bestFit="1" customWidth="1"/>
    <col min="2" max="2" width="13.7109375" customWidth="1"/>
    <col min="8" max="8" width="22" customWidth="1"/>
  </cols>
  <sheetData>
    <row r="1" spans="1:6" ht="18">
      <c r="A1" s="539" t="s">
        <v>506</v>
      </c>
      <c r="B1" s="539"/>
      <c r="C1" s="539"/>
      <c r="D1" s="539"/>
      <c r="E1" s="539"/>
      <c r="F1" s="539"/>
    </row>
    <row r="2" spans="1:6" ht="18">
      <c r="A2" s="539" t="s">
        <v>109</v>
      </c>
      <c r="B2" s="539"/>
      <c r="C2" s="539"/>
      <c r="D2" s="539"/>
      <c r="E2" s="539"/>
      <c r="F2" s="539"/>
    </row>
    <row r="3" spans="1:6" ht="15.75">
      <c r="A3" s="659" t="s">
        <v>79</v>
      </c>
      <c r="B3" s="520" t="s">
        <v>3</v>
      </c>
      <c r="C3" s="520"/>
      <c r="D3" s="520"/>
      <c r="E3" s="520"/>
      <c r="F3" s="520"/>
    </row>
    <row r="4" spans="1:6">
      <c r="A4" s="659"/>
      <c r="B4" s="3" t="s">
        <v>4</v>
      </c>
      <c r="C4" s="3" t="s">
        <v>5</v>
      </c>
      <c r="D4" s="3" t="s">
        <v>6</v>
      </c>
      <c r="E4" s="521" t="s">
        <v>7</v>
      </c>
      <c r="F4" s="521" t="s">
        <v>8</v>
      </c>
    </row>
    <row r="5" spans="1:6" ht="30">
      <c r="A5" s="659"/>
      <c r="B5" s="298" t="s">
        <v>366</v>
      </c>
      <c r="C5" s="298" t="s">
        <v>367</v>
      </c>
      <c r="D5" s="298" t="s">
        <v>500</v>
      </c>
      <c r="E5" s="521"/>
      <c r="F5" s="521"/>
    </row>
    <row r="6" spans="1:6" ht="16.5">
      <c r="A6" s="312" t="s">
        <v>448</v>
      </c>
      <c r="B6" s="313">
        <f>'Table 16b'!Q13</f>
        <v>169016</v>
      </c>
      <c r="C6" s="313">
        <f>'Table 16b'!R13</f>
        <v>146977</v>
      </c>
      <c r="D6" s="313">
        <f>'Table 16b'!S13</f>
        <v>188219</v>
      </c>
      <c r="E6" s="510">
        <f t="shared" ref="E6:F8" si="0">C6/B6*100-100</f>
        <v>-13.039593884602638</v>
      </c>
      <c r="F6" s="510">
        <f t="shared" si="0"/>
        <v>28.060172680079177</v>
      </c>
    </row>
    <row r="7" spans="1:6" ht="16.5">
      <c r="A7" s="314" t="s">
        <v>449</v>
      </c>
      <c r="B7" s="313">
        <f>'Table 16b'!Q14</f>
        <v>146970</v>
      </c>
      <c r="C7" s="313">
        <f>'Table 16b'!R14</f>
        <v>121641</v>
      </c>
      <c r="D7" s="313">
        <f>'Table 16b'!S14</f>
        <v>155500</v>
      </c>
      <c r="E7" s="510">
        <f t="shared" si="0"/>
        <v>-17.234129414166148</v>
      </c>
      <c r="F7" s="510">
        <f t="shared" si="0"/>
        <v>27.83518714906981</v>
      </c>
    </row>
    <row r="8" spans="1:6" ht="16.5">
      <c r="A8" s="312" t="s">
        <v>450</v>
      </c>
      <c r="B8" s="313">
        <f>'Table 16b'!Q15</f>
        <v>22046</v>
      </c>
      <c r="C8" s="313">
        <f>'Table 16b'!R15</f>
        <v>25336</v>
      </c>
      <c r="D8" s="313">
        <f>'Table 16b'!S15</f>
        <v>32719</v>
      </c>
      <c r="E8" s="510">
        <f t="shared" si="0"/>
        <v>14.923342102875807</v>
      </c>
      <c r="F8" s="510">
        <f t="shared" si="0"/>
        <v>29.140353646984522</v>
      </c>
    </row>
    <row r="9" spans="1:6">
      <c r="A9" s="4" t="s">
        <v>451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 xr:uid="{00000000-0004-0000-1C00-000000000000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  <pageSetUpPr fitToPage="1"/>
  </sheetPr>
  <dimension ref="A1:U82"/>
  <sheetViews>
    <sheetView view="pageBreakPreview" zoomScale="90" zoomScaleNormal="90" zoomScaleSheetLayoutView="90" workbookViewId="0">
      <pane xSplit="1" ySplit="6" topLeftCell="B31" activePane="bottomRight" state="frozen"/>
      <selection activeCell="H7" sqref="H7"/>
      <selection pane="topRight" activeCell="H7" sqref="H7"/>
      <selection pane="bottomLeft" activeCell="H7" sqref="H7"/>
      <selection pane="bottomRight" activeCell="A48" sqref="A48"/>
    </sheetView>
  </sheetViews>
  <sheetFormatPr defaultColWidth="13.7109375" defaultRowHeight="15"/>
  <cols>
    <col min="1" max="1" width="24.7109375" style="28" customWidth="1"/>
    <col min="2" max="2" width="15.5703125" style="28" customWidth="1"/>
    <col min="3" max="3" width="17.140625" style="28" customWidth="1"/>
    <col min="4" max="4" width="17.5703125" style="28" customWidth="1"/>
    <col min="5" max="5" width="15.140625" style="28" customWidth="1"/>
    <col min="6" max="6" width="13.7109375" style="28" customWidth="1"/>
    <col min="7" max="7" width="16" style="28" customWidth="1"/>
    <col min="8" max="8" width="15.5703125" style="28" customWidth="1"/>
    <col min="9" max="9" width="15.28515625" style="28" customWidth="1"/>
    <col min="10" max="10" width="17.85546875" style="28" customWidth="1"/>
    <col min="11" max="11" width="15.5703125" style="28" customWidth="1"/>
    <col min="12" max="16384" width="13.7109375" style="28"/>
  </cols>
  <sheetData>
    <row r="1" spans="1:21" ht="18">
      <c r="A1" s="523" t="s">
        <v>114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</row>
    <row r="2" spans="1:21" ht="18">
      <c r="A2" s="523" t="s">
        <v>130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524"/>
      <c r="O3" s="524"/>
      <c r="P3" s="524"/>
      <c r="Q3" s="29"/>
      <c r="R3" s="29"/>
      <c r="S3" s="525" t="s">
        <v>34</v>
      </c>
      <c r="T3" s="525"/>
      <c r="U3" s="525"/>
    </row>
    <row r="4" spans="1:21" s="76" customFormat="1" ht="16.5">
      <c r="A4" s="513" t="s">
        <v>2</v>
      </c>
      <c r="B4" s="526" t="s">
        <v>225</v>
      </c>
      <c r="C4" s="527"/>
      <c r="D4" s="527"/>
      <c r="E4" s="527"/>
      <c r="F4" s="528"/>
      <c r="G4" s="529" t="s">
        <v>206</v>
      </c>
      <c r="H4" s="529"/>
      <c r="I4" s="529"/>
      <c r="J4" s="529"/>
      <c r="K4" s="529"/>
      <c r="L4" s="529" t="s">
        <v>122</v>
      </c>
      <c r="M4" s="529"/>
      <c r="N4" s="529"/>
      <c r="O4" s="529"/>
      <c r="P4" s="529"/>
      <c r="Q4" s="529" t="s">
        <v>123</v>
      </c>
      <c r="R4" s="529"/>
      <c r="S4" s="529"/>
      <c r="T4" s="529"/>
      <c r="U4" s="529"/>
    </row>
    <row r="5" spans="1:21" s="76" customFormat="1" ht="16.5">
      <c r="A5" s="513"/>
      <c r="B5" s="98" t="s">
        <v>4</v>
      </c>
      <c r="C5" s="98" t="s">
        <v>5</v>
      </c>
      <c r="D5" s="98" t="s">
        <v>6</v>
      </c>
      <c r="E5" s="522" t="s">
        <v>7</v>
      </c>
      <c r="F5" s="522" t="s">
        <v>8</v>
      </c>
      <c r="G5" s="98" t="s">
        <v>4</v>
      </c>
      <c r="H5" s="98" t="s">
        <v>5</v>
      </c>
      <c r="I5" s="98" t="s">
        <v>6</v>
      </c>
      <c r="J5" s="522" t="s">
        <v>7</v>
      </c>
      <c r="K5" s="522" t="s">
        <v>8</v>
      </c>
      <c r="L5" s="98" t="s">
        <v>4</v>
      </c>
      <c r="M5" s="98" t="s">
        <v>5</v>
      </c>
      <c r="N5" s="98" t="s">
        <v>6</v>
      </c>
      <c r="O5" s="522" t="s">
        <v>7</v>
      </c>
      <c r="P5" s="522" t="s">
        <v>8</v>
      </c>
      <c r="Q5" s="98" t="s">
        <v>4</v>
      </c>
      <c r="R5" s="98" t="s">
        <v>5</v>
      </c>
      <c r="S5" s="98" t="s">
        <v>6</v>
      </c>
      <c r="T5" s="522" t="s">
        <v>7</v>
      </c>
      <c r="U5" s="522" t="s">
        <v>8</v>
      </c>
    </row>
    <row r="6" spans="1:21" s="76" customFormat="1" ht="45">
      <c r="A6" s="513"/>
      <c r="B6" s="427" t="s">
        <v>495</v>
      </c>
      <c r="C6" s="427" t="s">
        <v>496</v>
      </c>
      <c r="D6" s="427" t="s">
        <v>497</v>
      </c>
      <c r="E6" s="522"/>
      <c r="F6" s="522"/>
      <c r="G6" s="427" t="s">
        <v>495</v>
      </c>
      <c r="H6" s="427" t="s">
        <v>496</v>
      </c>
      <c r="I6" s="427" t="s">
        <v>497</v>
      </c>
      <c r="J6" s="522"/>
      <c r="K6" s="522"/>
      <c r="L6" s="427" t="s">
        <v>495</v>
      </c>
      <c r="M6" s="427" t="s">
        <v>496</v>
      </c>
      <c r="N6" s="427" t="s">
        <v>497</v>
      </c>
      <c r="O6" s="522"/>
      <c r="P6" s="522"/>
      <c r="Q6" s="427" t="s">
        <v>495</v>
      </c>
      <c r="R6" s="427" t="s">
        <v>496</v>
      </c>
      <c r="S6" s="427" t="s">
        <v>497</v>
      </c>
      <c r="T6" s="522"/>
      <c r="U6" s="522"/>
    </row>
    <row r="7" spans="1:21" ht="18">
      <c r="A7" s="99" t="s">
        <v>9</v>
      </c>
      <c r="B7" s="83">
        <f>SUM(B8:B20)</f>
        <v>924298.5199999999</v>
      </c>
      <c r="C7" s="83">
        <f t="shared" ref="C7:D7" si="0">SUM(C8:C20)</f>
        <v>903861.33181099989</v>
      </c>
      <c r="D7" s="83">
        <f t="shared" si="0"/>
        <v>873886.43</v>
      </c>
      <c r="E7" s="31">
        <f>IFERROR(C7/B7*100-100,0)</f>
        <v>-2.2111025547244196</v>
      </c>
      <c r="F7" s="31">
        <f>IFERROR(D7/C7*100-100,0)</f>
        <v>-3.3163164255452102</v>
      </c>
      <c r="G7" s="83">
        <f>SUM(G8:G20)</f>
        <v>803794</v>
      </c>
      <c r="H7" s="83">
        <f>SUM(H8:H20)</f>
        <v>868138</v>
      </c>
      <c r="I7" s="83">
        <f>SUM(I8:I20)</f>
        <v>829088</v>
      </c>
      <c r="J7" s="31">
        <f>IFERROR(H7/G7*100-100,0)</f>
        <v>8.0050361162188324</v>
      </c>
      <c r="K7" s="31">
        <f>IFERROR(I7/H7*100-100,0)</f>
        <v>-4.4981327853405872</v>
      </c>
      <c r="L7" s="83">
        <f>SUM(L8:L20)</f>
        <v>509132.61795575544</v>
      </c>
      <c r="M7" s="83">
        <f>SUM(M8:M20)</f>
        <v>511780.52054500004</v>
      </c>
      <c r="N7" s="83">
        <f>SUM(N8:N20)</f>
        <v>475984.81</v>
      </c>
      <c r="O7" s="31">
        <f>IFERROR(M7/L7*100-100,0)</f>
        <v>0.5200811136156176</v>
      </c>
      <c r="P7" s="31">
        <f>IFERROR(N7/M7*100-100,0)</f>
        <v>-6.9943479886418629</v>
      </c>
      <c r="Q7" s="83">
        <f>SUM(Q8:Q20)</f>
        <v>425450.41</v>
      </c>
      <c r="R7" s="83">
        <f>SUM(R8:R20)</f>
        <v>389938.94000000006</v>
      </c>
      <c r="S7" s="83">
        <f>SUM(S8:S20)</f>
        <v>381830.83999999997</v>
      </c>
      <c r="T7" s="31">
        <f>IFERROR(R7/Q7*100-100,0)</f>
        <v>-8.3467941657407181</v>
      </c>
      <c r="U7" s="31">
        <f>IFERROR(S7/R7*100-100,0)</f>
        <v>-2.0793255477383354</v>
      </c>
    </row>
    <row r="8" spans="1:21" ht="18">
      <c r="A8" s="100" t="s">
        <v>10</v>
      </c>
      <c r="B8" s="85">
        <v>332617.52</v>
      </c>
      <c r="C8" s="85">
        <v>324401</v>
      </c>
      <c r="D8" s="111">
        <v>329213</v>
      </c>
      <c r="E8" s="32">
        <f t="shared" ref="E8:F20" si="1">IFERROR(C8/B8*100-100,0)</f>
        <v>-2.4702607367164546</v>
      </c>
      <c r="F8" s="32">
        <f t="shared" si="1"/>
        <v>1.4833493115002767</v>
      </c>
      <c r="G8" s="85">
        <v>375340</v>
      </c>
      <c r="H8" s="85">
        <v>383183</v>
      </c>
      <c r="I8" s="85">
        <v>374117</v>
      </c>
      <c r="J8" s="32">
        <f t="shared" ref="J8:J15" si="2">IFERROR(H8/G8*100-100,0)</f>
        <v>2.0895721212767171</v>
      </c>
      <c r="K8" s="32">
        <f t="shared" ref="K8:K39" si="3">IFERROR(I8/H8*100-100,0)</f>
        <v>-2.3659713505035427</v>
      </c>
      <c r="L8" s="85">
        <v>130314</v>
      </c>
      <c r="M8" s="85">
        <v>128903</v>
      </c>
      <c r="N8" s="85">
        <v>125157</v>
      </c>
      <c r="O8" s="32">
        <f t="shared" ref="O8:O15" si="4">IFERROR(M8/L8*100-100,0)</f>
        <v>-1.0827693110486933</v>
      </c>
      <c r="P8" s="32">
        <f t="shared" ref="P8:P39" si="5">IFERROR(N8/M8*100-100,0)</f>
        <v>-2.9060611467537569</v>
      </c>
      <c r="Q8" s="373">
        <v>106380</v>
      </c>
      <c r="R8" s="85">
        <v>101923</v>
      </c>
      <c r="S8" s="85">
        <v>97959</v>
      </c>
      <c r="T8" s="32">
        <f t="shared" ref="T8:T15" si="6">IFERROR(R8/Q8*100-100,0)</f>
        <v>-4.1896973115247249</v>
      </c>
      <c r="U8" s="32">
        <f t="shared" ref="U8:U39" si="7">IFERROR(S8/R8*100-100,0)</f>
        <v>-3.8892104824230103</v>
      </c>
    </row>
    <row r="9" spans="1:21" ht="18">
      <c r="A9" s="100" t="s">
        <v>11</v>
      </c>
      <c r="B9" s="85">
        <v>292805</v>
      </c>
      <c r="C9" s="85">
        <v>288861.00599999999</v>
      </c>
      <c r="D9" s="358">
        <v>278712</v>
      </c>
      <c r="E9" s="32">
        <f t="shared" si="1"/>
        <v>-1.3469694848107139</v>
      </c>
      <c r="F9" s="32">
        <f t="shared" si="1"/>
        <v>-3.513456572258832</v>
      </c>
      <c r="G9" s="85">
        <v>55914</v>
      </c>
      <c r="H9" s="85">
        <v>54272</v>
      </c>
      <c r="I9" s="85">
        <v>52725</v>
      </c>
      <c r="J9" s="32">
        <f t="shared" si="2"/>
        <v>-2.9366527166720289</v>
      </c>
      <c r="K9" s="32">
        <f t="shared" si="3"/>
        <v>-2.8504569575471663</v>
      </c>
      <c r="L9" s="85">
        <v>207772.11366626027</v>
      </c>
      <c r="M9" s="85">
        <v>214035.9074</v>
      </c>
      <c r="N9" s="85">
        <v>199980</v>
      </c>
      <c r="O9" s="32">
        <f t="shared" si="4"/>
        <v>3.0147422689269661</v>
      </c>
      <c r="P9" s="32">
        <f t="shared" si="5"/>
        <v>-6.5670791273969087</v>
      </c>
      <c r="Q9" s="373">
        <v>150332</v>
      </c>
      <c r="R9" s="85">
        <v>131567.16999999998</v>
      </c>
      <c r="S9" s="85">
        <v>130573</v>
      </c>
      <c r="T9" s="32">
        <f t="shared" si="6"/>
        <v>-12.482259266157584</v>
      </c>
      <c r="U9" s="32">
        <f t="shared" si="7"/>
        <v>-0.75563683554186412</v>
      </c>
    </row>
    <row r="10" spans="1:21" ht="18">
      <c r="A10" s="101" t="s">
        <v>238</v>
      </c>
      <c r="B10" s="85">
        <v>57995</v>
      </c>
      <c r="C10" s="85">
        <v>58633.942251</v>
      </c>
      <c r="D10" s="358">
        <v>53206</v>
      </c>
      <c r="E10" s="32">
        <f t="shared" si="1"/>
        <v>1.1017195465126406</v>
      </c>
      <c r="F10" s="32">
        <f t="shared" si="1"/>
        <v>-9.257338058157643</v>
      </c>
      <c r="G10" s="87">
        <v>176609</v>
      </c>
      <c r="H10" s="87">
        <v>196790</v>
      </c>
      <c r="I10" s="87">
        <v>191113</v>
      </c>
      <c r="J10" s="32">
        <f t="shared" si="2"/>
        <v>11.426937472042752</v>
      </c>
      <c r="K10" s="32">
        <f t="shared" si="3"/>
        <v>-2.8848010569642781</v>
      </c>
      <c r="L10" s="85">
        <v>58911.498</v>
      </c>
      <c r="M10" s="85">
        <v>53361.434945000008</v>
      </c>
      <c r="N10" s="85">
        <v>50737</v>
      </c>
      <c r="O10" s="32">
        <f t="shared" si="4"/>
        <v>-9.4210183808260837</v>
      </c>
      <c r="P10" s="32">
        <f t="shared" si="5"/>
        <v>-4.918224083938199</v>
      </c>
      <c r="Q10" s="373">
        <v>33426</v>
      </c>
      <c r="R10" s="85">
        <v>32098.44</v>
      </c>
      <c r="S10" s="85">
        <v>32252</v>
      </c>
      <c r="T10" s="32">
        <f t="shared" si="6"/>
        <v>-3.9716388440136541</v>
      </c>
      <c r="U10" s="32">
        <f t="shared" si="7"/>
        <v>0.47840331181203055</v>
      </c>
    </row>
    <row r="11" spans="1:21" ht="18">
      <c r="A11" s="100" t="s">
        <v>13</v>
      </c>
      <c r="B11" s="85">
        <v>76845</v>
      </c>
      <c r="C11" s="85">
        <v>72937.501560000004</v>
      </c>
      <c r="D11" s="358">
        <v>59748</v>
      </c>
      <c r="E11" s="32">
        <f t="shared" si="1"/>
        <v>-5.0849091547921006</v>
      </c>
      <c r="F11" s="32">
        <f t="shared" si="1"/>
        <v>-18.083292240480745</v>
      </c>
      <c r="G11" s="85">
        <v>1655</v>
      </c>
      <c r="H11" s="85">
        <v>2579</v>
      </c>
      <c r="I11" s="85">
        <v>2773</v>
      </c>
      <c r="J11" s="32">
        <f t="shared" si="2"/>
        <v>55.830815709969784</v>
      </c>
      <c r="K11" s="32">
        <f t="shared" si="3"/>
        <v>7.5222954633578922</v>
      </c>
      <c r="L11" s="85">
        <v>62482.780427064208</v>
      </c>
      <c r="M11" s="85">
        <v>66876.856199999995</v>
      </c>
      <c r="N11" s="85">
        <v>63474</v>
      </c>
      <c r="O11" s="32">
        <f t="shared" si="4"/>
        <v>7.0324587716850573</v>
      </c>
      <c r="P11" s="32">
        <f t="shared" si="5"/>
        <v>-5.0882418722308245</v>
      </c>
      <c r="Q11" s="373">
        <v>82834.3</v>
      </c>
      <c r="R11" s="85">
        <v>70678.170000000013</v>
      </c>
      <c r="S11" s="85">
        <v>68893</v>
      </c>
      <c r="T11" s="32">
        <f t="shared" si="6"/>
        <v>-14.675237190390916</v>
      </c>
      <c r="U11" s="32">
        <f t="shared" si="7"/>
        <v>-2.5257728093412908</v>
      </c>
    </row>
    <row r="12" spans="1:21" ht="18">
      <c r="A12" s="100" t="s">
        <v>14</v>
      </c>
      <c r="B12" s="85">
        <v>1346</v>
      </c>
      <c r="C12" s="85">
        <v>1452.864</v>
      </c>
      <c r="D12" s="358">
        <v>1025</v>
      </c>
      <c r="E12" s="32">
        <f t="shared" si="1"/>
        <v>7.9393759286775776</v>
      </c>
      <c r="F12" s="32">
        <f t="shared" si="1"/>
        <v>-29.449693846086078</v>
      </c>
      <c r="G12" s="85">
        <v>141</v>
      </c>
      <c r="H12" s="85">
        <v>162</v>
      </c>
      <c r="I12" s="85">
        <v>289</v>
      </c>
      <c r="J12" s="32">
        <f t="shared" si="2"/>
        <v>14.893617021276611</v>
      </c>
      <c r="K12" s="32">
        <f t="shared" si="3"/>
        <v>78.395061728395063</v>
      </c>
      <c r="L12" s="85">
        <v>1675.7258624309477</v>
      </c>
      <c r="M12" s="85">
        <v>1913.232</v>
      </c>
      <c r="N12" s="85">
        <v>1423</v>
      </c>
      <c r="O12" s="32">
        <f t="shared" si="4"/>
        <v>14.173328877583003</v>
      </c>
      <c r="P12" s="32">
        <f t="shared" si="5"/>
        <v>-25.623238582670581</v>
      </c>
      <c r="Q12" s="373">
        <v>1347.5</v>
      </c>
      <c r="R12" s="85">
        <v>951.65</v>
      </c>
      <c r="S12" s="85">
        <v>795</v>
      </c>
      <c r="T12" s="32">
        <f t="shared" si="6"/>
        <v>-29.376623376623385</v>
      </c>
      <c r="U12" s="32">
        <f t="shared" si="7"/>
        <v>-16.46088372826145</v>
      </c>
    </row>
    <row r="13" spans="1:21" ht="18">
      <c r="A13" s="100" t="s">
        <v>15</v>
      </c>
      <c r="B13" s="85">
        <v>3486</v>
      </c>
      <c r="C13" s="85">
        <v>3763.4180000000001</v>
      </c>
      <c r="D13" s="358">
        <v>2894</v>
      </c>
      <c r="E13" s="32">
        <f t="shared" si="1"/>
        <v>7.9580608146873288</v>
      </c>
      <c r="F13" s="32">
        <f t="shared" si="1"/>
        <v>-23.101818612761065</v>
      </c>
      <c r="G13" s="85">
        <v>0</v>
      </c>
      <c r="H13" s="85">
        <v>10</v>
      </c>
      <c r="I13" s="32">
        <v>10</v>
      </c>
      <c r="J13" s="32">
        <f t="shared" si="2"/>
        <v>0</v>
      </c>
      <c r="K13" s="32">
        <f t="shared" si="3"/>
        <v>0</v>
      </c>
      <c r="L13" s="85">
        <v>4584.5</v>
      </c>
      <c r="M13" s="85">
        <v>4211.09</v>
      </c>
      <c r="N13" s="85">
        <v>3531</v>
      </c>
      <c r="O13" s="32">
        <f t="shared" si="4"/>
        <v>-8.1450539862580484</v>
      </c>
      <c r="P13" s="32">
        <f t="shared" si="5"/>
        <v>-16.14997542204037</v>
      </c>
      <c r="Q13" s="373">
        <v>1636.6100000000001</v>
      </c>
      <c r="R13" s="85">
        <v>1243.77</v>
      </c>
      <c r="S13" s="85">
        <v>1329</v>
      </c>
      <c r="T13" s="32">
        <f t="shared" si="6"/>
        <v>-24.003275062476717</v>
      </c>
      <c r="U13" s="32">
        <f t="shared" si="7"/>
        <v>6.8525531247738627</v>
      </c>
    </row>
    <row r="14" spans="1:21" ht="18">
      <c r="A14" s="100" t="s">
        <v>16</v>
      </c>
      <c r="B14" s="85">
        <v>62511.199999999997</v>
      </c>
      <c r="C14" s="85">
        <v>57019.6</v>
      </c>
      <c r="D14" s="358">
        <v>53372.5</v>
      </c>
      <c r="E14" s="32">
        <f t="shared" si="1"/>
        <v>-8.7849857305570822</v>
      </c>
      <c r="F14" s="32">
        <f t="shared" si="1"/>
        <v>-6.3962216500992639</v>
      </c>
      <c r="G14" s="85">
        <v>27333</v>
      </c>
      <c r="H14" s="85">
        <v>28498</v>
      </c>
      <c r="I14" s="32">
        <v>29077</v>
      </c>
      <c r="J14" s="32">
        <f t="shared" si="2"/>
        <v>4.2622471005743847</v>
      </c>
      <c r="K14" s="32">
        <f t="shared" si="3"/>
        <v>2.0317215243175042</v>
      </c>
      <c r="L14" s="85">
        <v>22733</v>
      </c>
      <c r="M14" s="85">
        <v>22826</v>
      </c>
      <c r="N14" s="85">
        <v>14516</v>
      </c>
      <c r="O14" s="32">
        <f t="shared" si="4"/>
        <v>0.40909690757928274</v>
      </c>
      <c r="P14" s="32">
        <f t="shared" si="5"/>
        <v>-36.405852974677998</v>
      </c>
      <c r="Q14" s="85">
        <v>17369</v>
      </c>
      <c r="R14" s="85">
        <v>18630.05</v>
      </c>
      <c r="S14" s="85">
        <v>18665</v>
      </c>
      <c r="T14" s="32">
        <f t="shared" si="6"/>
        <v>7.260348897460986</v>
      </c>
      <c r="U14" s="32">
        <f t="shared" si="7"/>
        <v>0.187600140633009</v>
      </c>
    </row>
    <row r="15" spans="1:21" ht="18">
      <c r="A15" s="100" t="s">
        <v>17</v>
      </c>
      <c r="B15" s="85">
        <v>5382.2</v>
      </c>
      <c r="C15" s="85">
        <v>5382</v>
      </c>
      <c r="D15" s="358">
        <v>5482.8</v>
      </c>
      <c r="E15" s="32">
        <f t="shared" si="1"/>
        <v>-3.7159525844430163E-3</v>
      </c>
      <c r="F15" s="32">
        <f t="shared" si="1"/>
        <v>1.8729096989966507</v>
      </c>
      <c r="G15" s="85">
        <v>30753</v>
      </c>
      <c r="H15" s="85">
        <v>27291</v>
      </c>
      <c r="I15" s="32">
        <v>30640</v>
      </c>
      <c r="J15" s="32">
        <f t="shared" si="2"/>
        <v>-11.257438298702567</v>
      </c>
      <c r="K15" s="32">
        <f t="shared" si="3"/>
        <v>12.271444798651572</v>
      </c>
      <c r="L15" s="85">
        <v>5</v>
      </c>
      <c r="M15" s="85">
        <v>5</v>
      </c>
      <c r="N15" s="85">
        <v>15</v>
      </c>
      <c r="O15" s="32">
        <f t="shared" si="4"/>
        <v>0</v>
      </c>
      <c r="P15" s="32">
        <f t="shared" si="5"/>
        <v>200</v>
      </c>
      <c r="Q15" s="85">
        <v>362</v>
      </c>
      <c r="R15" s="85">
        <v>363.3</v>
      </c>
      <c r="S15" s="85">
        <v>300.2</v>
      </c>
      <c r="T15" s="32">
        <f t="shared" si="6"/>
        <v>0.3591160220994567</v>
      </c>
      <c r="U15" s="32">
        <f t="shared" si="7"/>
        <v>-17.368565923479224</v>
      </c>
    </row>
    <row r="16" spans="1:21" ht="18">
      <c r="A16" s="100" t="s">
        <v>18</v>
      </c>
      <c r="B16" s="85">
        <v>7153</v>
      </c>
      <c r="C16" s="85">
        <v>7170</v>
      </c>
      <c r="D16" s="358">
        <v>7170</v>
      </c>
      <c r="E16" s="32">
        <f t="shared" si="1"/>
        <v>0.23766251922270953</v>
      </c>
      <c r="F16" s="32">
        <f t="shared" si="1"/>
        <v>0</v>
      </c>
      <c r="G16" s="85">
        <v>175</v>
      </c>
      <c r="H16" s="85">
        <v>177</v>
      </c>
      <c r="I16" s="32">
        <v>152</v>
      </c>
      <c r="J16" s="32"/>
      <c r="K16" s="32">
        <f t="shared" si="3"/>
        <v>-14.124293785310741</v>
      </c>
      <c r="L16" s="85">
        <v>0</v>
      </c>
      <c r="M16" s="85">
        <v>0</v>
      </c>
      <c r="N16" s="85">
        <v>0</v>
      </c>
      <c r="O16" s="32"/>
      <c r="P16" s="32">
        <f t="shared" si="5"/>
        <v>0</v>
      </c>
      <c r="Q16" s="85">
        <v>0</v>
      </c>
      <c r="R16" s="85">
        <v>0</v>
      </c>
      <c r="S16" s="85">
        <v>0</v>
      </c>
      <c r="T16" s="32"/>
      <c r="U16" s="32">
        <f t="shared" si="7"/>
        <v>0</v>
      </c>
    </row>
    <row r="17" spans="1:21" ht="18">
      <c r="A17" s="100" t="s">
        <v>19</v>
      </c>
      <c r="B17" s="85">
        <v>16</v>
      </c>
      <c r="C17" s="85">
        <v>14</v>
      </c>
      <c r="D17" s="358">
        <v>8.5</v>
      </c>
      <c r="E17" s="32">
        <f t="shared" si="1"/>
        <v>-12.5</v>
      </c>
      <c r="F17" s="32">
        <f t="shared" si="1"/>
        <v>-39.285714285714292</v>
      </c>
      <c r="G17" s="85">
        <v>305</v>
      </c>
      <c r="H17" s="85">
        <v>680</v>
      </c>
      <c r="I17" s="32">
        <v>650</v>
      </c>
      <c r="J17" s="32">
        <f t="shared" ref="J17:J39" si="8">IFERROR(H17/G17*100-100,0)</f>
        <v>122.95081967213113</v>
      </c>
      <c r="K17" s="32">
        <f t="shared" si="3"/>
        <v>-4.4117647058823479</v>
      </c>
      <c r="L17" s="85">
        <v>0</v>
      </c>
      <c r="M17" s="85">
        <v>0</v>
      </c>
      <c r="N17" s="85">
        <v>0</v>
      </c>
      <c r="O17" s="32">
        <f t="shared" ref="O17:O39" si="9">IFERROR(M17/L17*100-100,0)</f>
        <v>0</v>
      </c>
      <c r="P17" s="32">
        <f t="shared" si="5"/>
        <v>0</v>
      </c>
      <c r="Q17" s="85">
        <v>0</v>
      </c>
      <c r="R17" s="85">
        <v>0</v>
      </c>
      <c r="S17" s="85">
        <v>0</v>
      </c>
      <c r="T17" s="32">
        <f t="shared" ref="T17:T39" si="10">IFERROR(R17/Q17*100-100,0)</f>
        <v>0</v>
      </c>
      <c r="U17" s="32">
        <f t="shared" si="7"/>
        <v>0</v>
      </c>
    </row>
    <row r="18" spans="1:21" ht="18">
      <c r="A18" s="100" t="s">
        <v>20</v>
      </c>
      <c r="B18" s="85">
        <v>4312</v>
      </c>
      <c r="C18" s="85">
        <v>4305.3999999999996</v>
      </c>
      <c r="D18" s="358">
        <v>4127.75</v>
      </c>
      <c r="E18" s="32">
        <f t="shared" si="1"/>
        <v>-0.15306122448980375</v>
      </c>
      <c r="F18" s="32">
        <f t="shared" si="1"/>
        <v>-4.1262135922330003</v>
      </c>
      <c r="G18" s="85">
        <v>5</v>
      </c>
      <c r="H18" s="85">
        <v>20</v>
      </c>
      <c r="I18" s="32">
        <v>0</v>
      </c>
      <c r="J18" s="32">
        <f t="shared" si="8"/>
        <v>300</v>
      </c>
      <c r="K18" s="32">
        <f t="shared" si="3"/>
        <v>-100</v>
      </c>
      <c r="L18" s="85">
        <v>2426</v>
      </c>
      <c r="M18" s="85">
        <v>2244</v>
      </c>
      <c r="N18" s="85">
        <v>2323</v>
      </c>
      <c r="O18" s="32">
        <f t="shared" si="9"/>
        <v>-7.5020610057708268</v>
      </c>
      <c r="P18" s="32">
        <f t="shared" si="5"/>
        <v>3.5204991087343984</v>
      </c>
      <c r="Q18" s="85">
        <v>3162</v>
      </c>
      <c r="R18" s="85">
        <v>2993.2</v>
      </c>
      <c r="S18" s="85">
        <v>2975</v>
      </c>
      <c r="T18" s="32">
        <f t="shared" si="10"/>
        <v>-5.3383934218848879</v>
      </c>
      <c r="U18" s="32">
        <f t="shared" si="7"/>
        <v>-0.6080449017773617</v>
      </c>
    </row>
    <row r="19" spans="1:21" ht="18">
      <c r="A19" s="100" t="s">
        <v>222</v>
      </c>
      <c r="B19" s="85">
        <v>41019.199999999997</v>
      </c>
      <c r="C19" s="85">
        <v>42258.2</v>
      </c>
      <c r="D19" s="358">
        <v>41579.78</v>
      </c>
      <c r="E19" s="32">
        <f t="shared" si="1"/>
        <v>3.0205367242656962</v>
      </c>
      <c r="F19" s="32">
        <f t="shared" si="1"/>
        <v>-1.60541622690981</v>
      </c>
      <c r="G19" s="85">
        <v>85149</v>
      </c>
      <c r="H19" s="85">
        <v>93081</v>
      </c>
      <c r="I19" s="32">
        <v>88671</v>
      </c>
      <c r="J19" s="32">
        <f t="shared" si="8"/>
        <v>9.3154352957756288</v>
      </c>
      <c r="K19" s="32">
        <f t="shared" si="3"/>
        <v>-4.7378090050601145</v>
      </c>
      <c r="L19" s="374">
        <v>9310</v>
      </c>
      <c r="M19" s="374">
        <v>9240</v>
      </c>
      <c r="N19" s="374">
        <v>5568</v>
      </c>
      <c r="O19" s="32">
        <f>IFERROR(M19/L19*100-100,0)</f>
        <v>-0.75187969924812137</v>
      </c>
      <c r="P19" s="32">
        <f>IFERROR(N19/M19*100-100,0)</f>
        <v>-39.740259740259745</v>
      </c>
      <c r="Q19" s="85">
        <v>8822</v>
      </c>
      <c r="R19" s="85">
        <v>8688.44</v>
      </c>
      <c r="S19" s="85">
        <v>8437.85</v>
      </c>
      <c r="T19" s="32">
        <f t="shared" si="10"/>
        <v>-1.513942416685552</v>
      </c>
      <c r="U19" s="32">
        <f t="shared" si="7"/>
        <v>-2.8841771365170246</v>
      </c>
    </row>
    <row r="20" spans="1:21" ht="18">
      <c r="A20" s="100" t="s">
        <v>21</v>
      </c>
      <c r="B20" s="85">
        <v>38810.400000000001</v>
      </c>
      <c r="C20" s="85">
        <v>37662.400000000001</v>
      </c>
      <c r="D20" s="358">
        <v>37347.1</v>
      </c>
      <c r="E20" s="32">
        <f t="shared" si="1"/>
        <v>-2.9579700286521131</v>
      </c>
      <c r="F20" s="32">
        <f t="shared" si="1"/>
        <v>-0.83717447640087528</v>
      </c>
      <c r="G20" s="85">
        <v>50415</v>
      </c>
      <c r="H20" s="85">
        <v>81395</v>
      </c>
      <c r="I20" s="32">
        <v>58871</v>
      </c>
      <c r="J20" s="32">
        <f t="shared" si="8"/>
        <v>61.4499652881087</v>
      </c>
      <c r="K20" s="32">
        <f t="shared" si="3"/>
        <v>-27.672461453406228</v>
      </c>
      <c r="L20" s="85">
        <v>8918</v>
      </c>
      <c r="M20" s="85">
        <v>8164</v>
      </c>
      <c r="N20" s="85">
        <v>9260.81</v>
      </c>
      <c r="O20" s="32">
        <f>IFERROR(M20/L20*100-100,0)</f>
        <v>-8.4548104956268162</v>
      </c>
      <c r="P20" s="32">
        <f>IFERROR(N20/M20*100-100,0)</f>
        <v>13.434713375796179</v>
      </c>
      <c r="Q20" s="85">
        <v>19779</v>
      </c>
      <c r="R20" s="85">
        <v>20801.75</v>
      </c>
      <c r="S20" s="85">
        <v>19651.79</v>
      </c>
      <c r="T20" s="32">
        <f t="shared" si="10"/>
        <v>5.1708883158905934</v>
      </c>
      <c r="U20" s="32">
        <f t="shared" si="7"/>
        <v>-5.528188734120917</v>
      </c>
    </row>
    <row r="21" spans="1:21" ht="18">
      <c r="A21" s="99" t="s">
        <v>23</v>
      </c>
      <c r="B21" s="83">
        <f>SUM(B22:B23)</f>
        <v>45420.4</v>
      </c>
      <c r="C21" s="83">
        <f>SUM(C22:C23)</f>
        <v>44390.37</v>
      </c>
      <c r="D21" s="154">
        <f>SUM(D22:D23)</f>
        <v>45608.04</v>
      </c>
      <c r="E21" s="84">
        <f t="shared" ref="E21:F39" si="11">IFERROR(C21/B21*100-100,0)</f>
        <v>-2.2677695484848215</v>
      </c>
      <c r="F21" s="84">
        <f t="shared" si="11"/>
        <v>2.7430949550544312</v>
      </c>
      <c r="G21" s="83">
        <f>SUM(G22:G23)</f>
        <v>55912</v>
      </c>
      <c r="H21" s="83">
        <f>SUM(H22:H23)</f>
        <v>61680</v>
      </c>
      <c r="I21" s="83">
        <f>SUM(I22:I23)</f>
        <v>67156</v>
      </c>
      <c r="J21" s="84">
        <f t="shared" si="8"/>
        <v>10.316211189011298</v>
      </c>
      <c r="K21" s="84">
        <f t="shared" si="3"/>
        <v>8.8780804150453889</v>
      </c>
      <c r="L21" s="83">
        <v>30568</v>
      </c>
      <c r="M21" s="83">
        <f>SUM(M22:M23)</f>
        <v>34102</v>
      </c>
      <c r="N21" s="83">
        <f>SUM(N22:N23)</f>
        <v>29435.1</v>
      </c>
      <c r="O21" s="84">
        <f t="shared" si="9"/>
        <v>11.561109657157814</v>
      </c>
      <c r="P21" s="84">
        <f t="shared" si="5"/>
        <v>-13.68512110726644</v>
      </c>
      <c r="Q21" s="83">
        <f>SUM(Q22:Q23)</f>
        <v>18906.359999999997</v>
      </c>
      <c r="R21" s="83">
        <f>SUM(R22:R23)</f>
        <v>21176.469999999998</v>
      </c>
      <c r="S21" s="83">
        <f>SUM(S22:S23)</f>
        <v>19513.96</v>
      </c>
      <c r="T21" s="84">
        <f t="shared" si="10"/>
        <v>12.007123528801955</v>
      </c>
      <c r="U21" s="84">
        <f t="shared" si="7"/>
        <v>-7.8507418847428312</v>
      </c>
    </row>
    <row r="22" spans="1:21" ht="18">
      <c r="A22" s="100" t="s">
        <v>24</v>
      </c>
      <c r="B22" s="85">
        <v>45420.4</v>
      </c>
      <c r="C22" s="85">
        <v>44390.37</v>
      </c>
      <c r="D22" s="155">
        <v>45608.04</v>
      </c>
      <c r="E22" s="31">
        <f t="shared" si="11"/>
        <v>-2.2677695484848215</v>
      </c>
      <c r="F22" s="31">
        <f t="shared" si="11"/>
        <v>2.7430949550544312</v>
      </c>
      <c r="G22" s="85">
        <v>55912</v>
      </c>
      <c r="H22" s="85">
        <v>61680</v>
      </c>
      <c r="I22" s="158">
        <v>67156</v>
      </c>
      <c r="J22" s="31">
        <f t="shared" si="8"/>
        <v>10.316211189011298</v>
      </c>
      <c r="K22" s="31">
        <f t="shared" si="3"/>
        <v>8.8780804150453889</v>
      </c>
      <c r="L22" s="85">
        <v>26276</v>
      </c>
      <c r="M22" s="85">
        <v>25849</v>
      </c>
      <c r="N22" s="85">
        <v>24555.1</v>
      </c>
      <c r="O22" s="31">
        <f t="shared" si="9"/>
        <v>-1.6250570863145128</v>
      </c>
      <c r="P22" s="31">
        <f t="shared" si="5"/>
        <v>-5.0056095013346891</v>
      </c>
      <c r="Q22" s="85">
        <v>18906.359999999997</v>
      </c>
      <c r="R22" s="85">
        <v>21176.469999999998</v>
      </c>
      <c r="S22" s="85">
        <v>19513.96</v>
      </c>
      <c r="T22" s="31">
        <f t="shared" si="10"/>
        <v>12.007123528801955</v>
      </c>
      <c r="U22" s="31">
        <f t="shared" si="7"/>
        <v>-7.8507418847428312</v>
      </c>
    </row>
    <row r="23" spans="1:21" ht="18">
      <c r="A23" s="100" t="s">
        <v>25</v>
      </c>
      <c r="B23" s="85">
        <v>0</v>
      </c>
      <c r="C23" s="85">
        <v>0</v>
      </c>
      <c r="D23" s="155">
        <v>0</v>
      </c>
      <c r="E23" s="32">
        <f t="shared" si="11"/>
        <v>0</v>
      </c>
      <c r="F23" s="32">
        <f t="shared" si="11"/>
        <v>0</v>
      </c>
      <c r="G23" s="85"/>
      <c r="H23" s="85"/>
      <c r="I23" s="152"/>
      <c r="J23" s="32">
        <f t="shared" si="8"/>
        <v>0</v>
      </c>
      <c r="K23" s="32">
        <f t="shared" si="3"/>
        <v>0</v>
      </c>
      <c r="L23" s="85">
        <v>7458</v>
      </c>
      <c r="M23" s="85">
        <v>8253</v>
      </c>
      <c r="N23" s="85">
        <v>4880</v>
      </c>
      <c r="O23" s="32">
        <f t="shared" si="9"/>
        <v>10.659694288012872</v>
      </c>
      <c r="P23" s="32">
        <f t="shared" si="5"/>
        <v>-40.869986671513395</v>
      </c>
      <c r="Q23" s="85">
        <v>0</v>
      </c>
      <c r="R23" s="85">
        <v>0</v>
      </c>
      <c r="S23" s="85">
        <v>0</v>
      </c>
      <c r="T23" s="32">
        <f t="shared" si="10"/>
        <v>0</v>
      </c>
      <c r="U23" s="32">
        <f t="shared" si="7"/>
        <v>0</v>
      </c>
    </row>
    <row r="24" spans="1:21" s="35" customFormat="1" ht="17.25">
      <c r="A24" s="99" t="s">
        <v>163</v>
      </c>
      <c r="B24" s="88">
        <f>SUM(B25:B29)</f>
        <v>27571.200000000001</v>
      </c>
      <c r="C24" s="88">
        <f t="shared" ref="C24:D24" si="12">SUM(C25:C29)</f>
        <v>24336.800000000003</v>
      </c>
      <c r="D24" s="156">
        <f t="shared" si="12"/>
        <v>24744.39</v>
      </c>
      <c r="E24" s="32">
        <f t="shared" si="11"/>
        <v>-11.731081708449381</v>
      </c>
      <c r="F24" s="32">
        <f t="shared" si="11"/>
        <v>1.6747887972124289</v>
      </c>
      <c r="G24" s="88">
        <f>SUM(G25:G29)</f>
        <v>42041</v>
      </c>
      <c r="H24" s="88">
        <f>SUM(H25:H29)</f>
        <v>41363</v>
      </c>
      <c r="I24" s="88">
        <f>SUM(I25:I29)</f>
        <v>44107</v>
      </c>
      <c r="J24" s="32">
        <f t="shared" si="8"/>
        <v>-1.6127114007754386</v>
      </c>
      <c r="K24" s="32">
        <f t="shared" si="3"/>
        <v>6.6339482145879174</v>
      </c>
      <c r="L24" s="88">
        <f>SUM(L25:L29)</f>
        <v>12014</v>
      </c>
      <c r="M24" s="88">
        <f>SUM(M25:M29)</f>
        <v>12342</v>
      </c>
      <c r="N24" s="88">
        <f>SUM(N25:N29)</f>
        <v>9807</v>
      </c>
      <c r="O24" s="32">
        <f t="shared" si="9"/>
        <v>2.7301481604794446</v>
      </c>
      <c r="P24" s="32">
        <f t="shared" si="5"/>
        <v>-20.539620807000489</v>
      </c>
      <c r="Q24" s="88">
        <f>SUM(Q25:Q29)</f>
        <v>17449</v>
      </c>
      <c r="R24" s="88">
        <f>SUM(R25:R29)</f>
        <v>17266.86</v>
      </c>
      <c r="S24" s="88">
        <f>SUM(S25:S29)</f>
        <v>17416.919999999998</v>
      </c>
      <c r="T24" s="32">
        <f t="shared" si="10"/>
        <v>-1.0438420539858981</v>
      </c>
      <c r="U24" s="32">
        <f t="shared" si="7"/>
        <v>0.86906362824508676</v>
      </c>
    </row>
    <row r="25" spans="1:21" ht="18">
      <c r="A25" s="100" t="s">
        <v>26</v>
      </c>
      <c r="B25" s="85">
        <v>6875.1</v>
      </c>
      <c r="C25" s="85">
        <v>6896</v>
      </c>
      <c r="D25" s="358">
        <v>7203.09</v>
      </c>
      <c r="E25" s="31">
        <f t="shared" si="11"/>
        <v>0.30399557824611634</v>
      </c>
      <c r="F25" s="31">
        <f t="shared" si="11"/>
        <v>4.4531612529002302</v>
      </c>
      <c r="G25" s="85">
        <v>0</v>
      </c>
      <c r="H25" s="85">
        <v>0</v>
      </c>
      <c r="I25" s="152">
        <v>0</v>
      </c>
      <c r="J25" s="31">
        <f t="shared" si="8"/>
        <v>0</v>
      </c>
      <c r="K25" s="31">
        <f t="shared" si="3"/>
        <v>0</v>
      </c>
      <c r="L25" s="85">
        <v>5173</v>
      </c>
      <c r="M25" s="85">
        <v>5180</v>
      </c>
      <c r="N25" s="85">
        <v>2887.5</v>
      </c>
      <c r="O25" s="31">
        <f t="shared" si="9"/>
        <v>0.13531799729365446</v>
      </c>
      <c r="P25" s="31">
        <f t="shared" si="5"/>
        <v>-44.256756756756758</v>
      </c>
      <c r="Q25" s="85">
        <v>8135</v>
      </c>
      <c r="R25" s="85">
        <v>8291.5</v>
      </c>
      <c r="S25" s="85">
        <v>8358</v>
      </c>
      <c r="T25" s="31">
        <f t="shared" si="10"/>
        <v>1.9237861094038067</v>
      </c>
      <c r="U25" s="31">
        <f t="shared" si="7"/>
        <v>0.8020261713803194</v>
      </c>
    </row>
    <row r="26" spans="1:21" ht="18">
      <c r="A26" s="100" t="s">
        <v>27</v>
      </c>
      <c r="B26" s="85">
        <v>4765.5</v>
      </c>
      <c r="C26" s="85">
        <v>4812.6000000000004</v>
      </c>
      <c r="D26" s="358">
        <v>4758.6000000000004</v>
      </c>
      <c r="E26" s="32">
        <f t="shared" si="11"/>
        <v>0.98835379288637171</v>
      </c>
      <c r="F26" s="32">
        <f t="shared" si="11"/>
        <v>-1.1220546066575139</v>
      </c>
      <c r="G26" s="85">
        <v>33635</v>
      </c>
      <c r="H26" s="85">
        <v>33570</v>
      </c>
      <c r="I26" s="152">
        <v>33310</v>
      </c>
      <c r="J26" s="32">
        <f t="shared" si="8"/>
        <v>-0.19325107774639605</v>
      </c>
      <c r="K26" s="32">
        <f t="shared" si="3"/>
        <v>-0.77450104259754937</v>
      </c>
      <c r="L26" s="85">
        <v>878</v>
      </c>
      <c r="M26" s="85">
        <v>1048</v>
      </c>
      <c r="N26" s="85">
        <v>996</v>
      </c>
      <c r="O26" s="32">
        <f t="shared" si="9"/>
        <v>19.362186788154887</v>
      </c>
      <c r="P26" s="32">
        <f t="shared" si="5"/>
        <v>-4.961832061068705</v>
      </c>
      <c r="Q26" s="85">
        <v>1232</v>
      </c>
      <c r="R26" s="85">
        <v>1023</v>
      </c>
      <c r="S26" s="85">
        <v>1049</v>
      </c>
      <c r="T26" s="32">
        <f t="shared" si="10"/>
        <v>-16.964285714285708</v>
      </c>
      <c r="U26" s="32">
        <f t="shared" si="7"/>
        <v>2.5415444770283386</v>
      </c>
    </row>
    <row r="27" spans="1:21" ht="18">
      <c r="A27" s="100" t="s">
        <v>28</v>
      </c>
      <c r="B27" s="85">
        <v>8934.1</v>
      </c>
      <c r="C27" s="85">
        <v>6106.8</v>
      </c>
      <c r="D27" s="358">
        <v>5712.6</v>
      </c>
      <c r="E27" s="86">
        <f t="shared" si="11"/>
        <v>-31.646164694820968</v>
      </c>
      <c r="F27" s="86">
        <f t="shared" si="11"/>
        <v>-6.4550992336411781</v>
      </c>
      <c r="G27" s="85">
        <v>3905</v>
      </c>
      <c r="H27" s="85">
        <v>4255</v>
      </c>
      <c r="I27" s="152">
        <v>7442</v>
      </c>
      <c r="J27" s="86">
        <f t="shared" si="8"/>
        <v>8.9628681177976972</v>
      </c>
      <c r="K27" s="86">
        <f t="shared" si="3"/>
        <v>74.900117508813167</v>
      </c>
      <c r="L27" s="85">
        <v>1208</v>
      </c>
      <c r="M27" s="85">
        <v>1140</v>
      </c>
      <c r="N27" s="85">
        <v>1175.5</v>
      </c>
      <c r="O27" s="86">
        <f t="shared" si="9"/>
        <v>-5.6291390728476784</v>
      </c>
      <c r="P27" s="86">
        <f t="shared" si="5"/>
        <v>3.1140350877193015</v>
      </c>
      <c r="Q27" s="85">
        <v>2296</v>
      </c>
      <c r="R27" s="85">
        <v>2610</v>
      </c>
      <c r="S27" s="85">
        <v>2629</v>
      </c>
      <c r="T27" s="85">
        <f t="shared" si="10"/>
        <v>13.675958188153302</v>
      </c>
      <c r="U27" s="85">
        <f t="shared" si="7"/>
        <v>0.72796934865900198</v>
      </c>
    </row>
    <row r="28" spans="1:21" ht="18">
      <c r="A28" s="100" t="s">
        <v>29</v>
      </c>
      <c r="B28" s="85">
        <v>509.2</v>
      </c>
      <c r="C28" s="85">
        <v>477</v>
      </c>
      <c r="D28" s="358">
        <v>462.8</v>
      </c>
      <c r="E28" s="86">
        <f t="shared" si="11"/>
        <v>-6.3236449332285929</v>
      </c>
      <c r="F28" s="86">
        <f t="shared" si="11"/>
        <v>-2.9769392033543056</v>
      </c>
      <c r="G28" s="85">
        <v>0</v>
      </c>
      <c r="H28" s="85">
        <v>0</v>
      </c>
      <c r="I28" s="152">
        <v>0</v>
      </c>
      <c r="J28" s="86">
        <f t="shared" si="8"/>
        <v>0</v>
      </c>
      <c r="K28" s="86">
        <f t="shared" si="3"/>
        <v>0</v>
      </c>
      <c r="L28" s="85">
        <v>257</v>
      </c>
      <c r="M28" s="85">
        <v>265</v>
      </c>
      <c r="N28" s="85">
        <v>228</v>
      </c>
      <c r="O28" s="86">
        <f t="shared" si="9"/>
        <v>3.112840466926059</v>
      </c>
      <c r="P28" s="86">
        <f t="shared" si="5"/>
        <v>-13.962264150943398</v>
      </c>
      <c r="Q28" s="85">
        <v>1968</v>
      </c>
      <c r="R28" s="85">
        <v>1306.44</v>
      </c>
      <c r="S28" s="85">
        <v>1186</v>
      </c>
      <c r="T28" s="85">
        <f t="shared" si="10"/>
        <v>-33.615853658536594</v>
      </c>
      <c r="U28" s="85">
        <f t="shared" si="7"/>
        <v>-9.21894614371881</v>
      </c>
    </row>
    <row r="29" spans="1:21" ht="18">
      <c r="A29" s="100" t="s">
        <v>30</v>
      </c>
      <c r="B29" s="85">
        <v>6487.3</v>
      </c>
      <c r="C29" s="85">
        <v>6044.4</v>
      </c>
      <c r="D29" s="358">
        <v>6607.3</v>
      </c>
      <c r="E29" s="86">
        <f t="shared" si="11"/>
        <v>-6.8271854238281122</v>
      </c>
      <c r="F29" s="86">
        <f t="shared" si="11"/>
        <v>9.3127522996492758</v>
      </c>
      <c r="G29" s="85">
        <v>4501</v>
      </c>
      <c r="H29" s="85">
        <v>3538</v>
      </c>
      <c r="I29" s="152">
        <v>3355</v>
      </c>
      <c r="J29" s="86">
        <f t="shared" si="8"/>
        <v>-21.395245500999778</v>
      </c>
      <c r="K29" s="86">
        <f t="shared" si="3"/>
        <v>-5.1724137931034448</v>
      </c>
      <c r="L29" s="85">
        <v>4498</v>
      </c>
      <c r="M29" s="85">
        <v>4709</v>
      </c>
      <c r="N29" s="85">
        <v>4520</v>
      </c>
      <c r="O29" s="86">
        <f t="shared" si="9"/>
        <v>4.6909737661182618</v>
      </c>
      <c r="P29" s="86">
        <f t="shared" si="5"/>
        <v>-4.0135909959651741</v>
      </c>
      <c r="Q29" s="85">
        <v>3818</v>
      </c>
      <c r="R29" s="85">
        <v>4035.92</v>
      </c>
      <c r="S29" s="85">
        <v>4194.92</v>
      </c>
      <c r="T29" s="86">
        <f t="shared" si="10"/>
        <v>5.7077003666841364</v>
      </c>
      <c r="U29" s="86">
        <f t="shared" si="7"/>
        <v>3.9396221927094643</v>
      </c>
    </row>
    <row r="30" spans="1:21" s="35" customFormat="1" ht="18">
      <c r="A30" s="99" t="s">
        <v>172</v>
      </c>
      <c r="B30" s="89">
        <f>SUM(B31:B36)</f>
        <v>28707.8</v>
      </c>
      <c r="C30" s="89">
        <f>SUM(C31:C36)</f>
        <v>29245.65</v>
      </c>
      <c r="D30" s="157">
        <f>SUM(D31:D36)</f>
        <v>28134.43</v>
      </c>
      <c r="E30" s="86">
        <f>IFERROR(C30/B30*100-100,0)</f>
        <v>1.8735326287629306</v>
      </c>
      <c r="F30" s="86">
        <f t="shared" si="11"/>
        <v>-3.7996078049214219</v>
      </c>
      <c r="G30" s="89">
        <f>SUM(G31:G36)</f>
        <v>8213</v>
      </c>
      <c r="H30" s="89">
        <f>SUM(H31:H36)</f>
        <v>10111</v>
      </c>
      <c r="I30" s="89">
        <f>SUM(I31:I36)</f>
        <v>12168</v>
      </c>
      <c r="J30" s="86">
        <f t="shared" si="8"/>
        <v>23.109704127602583</v>
      </c>
      <c r="K30" s="86">
        <f t="shared" si="3"/>
        <v>20.344179606369295</v>
      </c>
      <c r="L30" s="89">
        <v>4035</v>
      </c>
      <c r="M30" s="89">
        <v>4266</v>
      </c>
      <c r="N30" s="89">
        <v>4477</v>
      </c>
      <c r="O30" s="86">
        <f t="shared" si="9"/>
        <v>5.7249070631970085</v>
      </c>
      <c r="P30" s="86">
        <f t="shared" si="5"/>
        <v>4.9460853258321578</v>
      </c>
      <c r="Q30" s="514">
        <v>7512.55</v>
      </c>
      <c r="R30" s="514">
        <v>7600.5</v>
      </c>
      <c r="S30" s="514">
        <v>7392.99</v>
      </c>
      <c r="T30" s="86">
        <f t="shared" si="10"/>
        <v>1.1707076824779818</v>
      </c>
      <c r="U30" s="86">
        <f t="shared" si="7"/>
        <v>-2.7302151174264964</v>
      </c>
    </row>
    <row r="31" spans="1:21" ht="18">
      <c r="A31" s="100" t="s">
        <v>164</v>
      </c>
      <c r="B31" s="85">
        <v>952</v>
      </c>
      <c r="C31" s="85">
        <v>940.1</v>
      </c>
      <c r="D31" s="358">
        <v>949.6</v>
      </c>
      <c r="E31" s="84">
        <f t="shared" si="11"/>
        <v>-1.25</v>
      </c>
      <c r="F31" s="84">
        <f t="shared" si="11"/>
        <v>1.0105307945963204</v>
      </c>
      <c r="G31" s="85">
        <v>2002</v>
      </c>
      <c r="H31" s="85">
        <v>2239</v>
      </c>
      <c r="I31" s="152">
        <v>2925</v>
      </c>
      <c r="J31" s="84">
        <f t="shared" si="8"/>
        <v>11.838161838161838</v>
      </c>
      <c r="K31" s="84">
        <f t="shared" si="3"/>
        <v>30.638677981241614</v>
      </c>
      <c r="L31" s="85">
        <v>162</v>
      </c>
      <c r="M31" s="85">
        <v>162</v>
      </c>
      <c r="N31" s="85">
        <v>219</v>
      </c>
      <c r="O31" s="84">
        <f t="shared" si="9"/>
        <v>0</v>
      </c>
      <c r="P31" s="86">
        <f>IFERROR(N31/M31*100-100,0)</f>
        <v>35.18518518518519</v>
      </c>
      <c r="Q31" s="85">
        <v>348</v>
      </c>
      <c r="R31" s="85">
        <v>522.28</v>
      </c>
      <c r="S31" s="85">
        <v>549.29</v>
      </c>
      <c r="T31" s="84">
        <f t="shared" si="10"/>
        <v>50.080459770114913</v>
      </c>
      <c r="U31" s="84">
        <f t="shared" si="7"/>
        <v>5.1715554874779883</v>
      </c>
    </row>
    <row r="32" spans="1:21" ht="18">
      <c r="A32" s="100" t="s">
        <v>165</v>
      </c>
      <c r="B32" s="85">
        <v>2139</v>
      </c>
      <c r="C32" s="85">
        <v>2144.5</v>
      </c>
      <c r="D32" s="358">
        <v>1945.6100000000001</v>
      </c>
      <c r="E32" s="86">
        <f t="shared" si="11"/>
        <v>0.25712949976623634</v>
      </c>
      <c r="F32" s="86">
        <f t="shared" si="11"/>
        <v>-9.2744229424108084</v>
      </c>
      <c r="G32" s="85">
        <v>2338</v>
      </c>
      <c r="H32" s="85">
        <v>3193</v>
      </c>
      <c r="I32" s="152">
        <v>3903</v>
      </c>
      <c r="J32" s="86">
        <f t="shared" si="8"/>
        <v>36.569717707442265</v>
      </c>
      <c r="K32" s="86">
        <f t="shared" si="3"/>
        <v>22.23614155966176</v>
      </c>
      <c r="L32" s="85">
        <v>108</v>
      </c>
      <c r="M32" s="85">
        <v>108</v>
      </c>
      <c r="N32" s="85">
        <v>173</v>
      </c>
      <c r="O32" s="86">
        <f t="shared" si="9"/>
        <v>0</v>
      </c>
      <c r="P32" s="86">
        <f t="shared" si="5"/>
        <v>60.18518518518519</v>
      </c>
      <c r="Q32" s="85">
        <v>429</v>
      </c>
      <c r="R32" s="85">
        <v>522</v>
      </c>
      <c r="S32" s="85">
        <v>610</v>
      </c>
      <c r="T32" s="86">
        <f t="shared" si="10"/>
        <v>21.678321678321694</v>
      </c>
      <c r="U32" s="86">
        <f t="shared" si="7"/>
        <v>16.858237547892728</v>
      </c>
    </row>
    <row r="33" spans="1:21" ht="18">
      <c r="A33" s="100" t="s">
        <v>166</v>
      </c>
      <c r="B33" s="85">
        <v>8069</v>
      </c>
      <c r="C33" s="85">
        <v>8052.3</v>
      </c>
      <c r="D33" s="358">
        <v>7466.97</v>
      </c>
      <c r="E33" s="86">
        <f t="shared" si="11"/>
        <v>-0.2069649275003087</v>
      </c>
      <c r="F33" s="86">
        <f t="shared" si="11"/>
        <v>-7.2691032375842894</v>
      </c>
      <c r="G33" s="85">
        <v>1795</v>
      </c>
      <c r="H33" s="85">
        <v>1922</v>
      </c>
      <c r="I33" s="152">
        <v>2050</v>
      </c>
      <c r="J33" s="86">
        <f t="shared" si="8"/>
        <v>7.0752089136490355</v>
      </c>
      <c r="K33" s="86">
        <f t="shared" si="3"/>
        <v>6.6597294484911629</v>
      </c>
      <c r="L33" s="85">
        <v>351</v>
      </c>
      <c r="M33" s="85">
        <v>351</v>
      </c>
      <c r="N33" s="85">
        <v>406</v>
      </c>
      <c r="O33" s="86">
        <f t="shared" si="9"/>
        <v>0</v>
      </c>
      <c r="P33" s="86">
        <f t="shared" si="5"/>
        <v>15.669515669515661</v>
      </c>
      <c r="Q33" s="85">
        <v>1680</v>
      </c>
      <c r="R33" s="85">
        <v>2781.5</v>
      </c>
      <c r="S33" s="85">
        <v>2804</v>
      </c>
      <c r="T33" s="86">
        <f t="shared" si="10"/>
        <v>65.565476190476204</v>
      </c>
      <c r="U33" s="86">
        <f t="shared" si="7"/>
        <v>0.80891605248967835</v>
      </c>
    </row>
    <row r="34" spans="1:21" ht="18">
      <c r="A34" s="100" t="s">
        <v>167</v>
      </c>
      <c r="B34" s="85">
        <v>14684.5</v>
      </c>
      <c r="C34" s="85">
        <v>15226</v>
      </c>
      <c r="D34" s="358">
        <v>14904.5</v>
      </c>
      <c r="E34" s="86">
        <f t="shared" si="11"/>
        <v>3.6875617147332065</v>
      </c>
      <c r="F34" s="86">
        <f t="shared" si="11"/>
        <v>-2.1115197688164926</v>
      </c>
      <c r="G34" s="85">
        <v>0</v>
      </c>
      <c r="H34" s="85">
        <v>0</v>
      </c>
      <c r="I34" s="152">
        <v>0</v>
      </c>
      <c r="J34" s="86">
        <f t="shared" si="8"/>
        <v>0</v>
      </c>
      <c r="K34" s="86">
        <f t="shared" si="3"/>
        <v>0</v>
      </c>
      <c r="L34" s="85">
        <v>814</v>
      </c>
      <c r="M34" s="85">
        <v>814</v>
      </c>
      <c r="N34" s="85">
        <v>823</v>
      </c>
      <c r="O34" s="86">
        <f t="shared" si="9"/>
        <v>0</v>
      </c>
      <c r="P34" s="86">
        <f t="shared" si="5"/>
        <v>1.1056511056511056</v>
      </c>
      <c r="Q34" s="85">
        <v>1781</v>
      </c>
      <c r="R34" s="85">
        <v>1775.5</v>
      </c>
      <c r="S34" s="85">
        <v>1694</v>
      </c>
      <c r="T34" s="86">
        <f t="shared" si="10"/>
        <v>-0.30881527231892392</v>
      </c>
      <c r="U34" s="86">
        <f t="shared" si="7"/>
        <v>-4.5902562658406083</v>
      </c>
    </row>
    <row r="35" spans="1:21" ht="18">
      <c r="A35" s="100" t="s">
        <v>168</v>
      </c>
      <c r="B35" s="85">
        <v>2077.3000000000002</v>
      </c>
      <c r="C35" s="85">
        <v>2076.75</v>
      </c>
      <c r="D35" s="358">
        <v>2070.9499999999998</v>
      </c>
      <c r="E35" s="86">
        <f t="shared" si="11"/>
        <v>-2.6476676455018833E-2</v>
      </c>
      <c r="F35" s="86">
        <f t="shared" si="11"/>
        <v>-0.27928253280367699</v>
      </c>
      <c r="G35" s="85">
        <v>1555</v>
      </c>
      <c r="H35" s="85">
        <v>1687</v>
      </c>
      <c r="I35" s="152">
        <v>2145</v>
      </c>
      <c r="J35" s="86">
        <f t="shared" si="8"/>
        <v>8.4887459807073924</v>
      </c>
      <c r="K35" s="86">
        <f t="shared" si="3"/>
        <v>27.148784825133362</v>
      </c>
      <c r="L35" s="85">
        <v>68</v>
      </c>
      <c r="M35" s="85">
        <v>68</v>
      </c>
      <c r="N35" s="85">
        <v>184</v>
      </c>
      <c r="O35" s="86">
        <f t="shared" si="9"/>
        <v>0</v>
      </c>
      <c r="P35" s="86">
        <f t="shared" si="5"/>
        <v>170.58823529411768</v>
      </c>
      <c r="Q35" s="85">
        <v>559</v>
      </c>
      <c r="R35" s="85">
        <v>454.5</v>
      </c>
      <c r="S35" s="85">
        <v>377</v>
      </c>
      <c r="T35" s="86">
        <f t="shared" si="10"/>
        <v>-18.69409660107334</v>
      </c>
      <c r="U35" s="86">
        <f t="shared" si="7"/>
        <v>-17.051705170517053</v>
      </c>
    </row>
    <row r="36" spans="1:21" ht="18">
      <c r="A36" s="100" t="s">
        <v>169</v>
      </c>
      <c r="B36" s="85">
        <v>786</v>
      </c>
      <c r="C36" s="85">
        <v>806</v>
      </c>
      <c r="D36" s="358">
        <v>796.8</v>
      </c>
      <c r="E36" s="86">
        <f t="shared" si="11"/>
        <v>2.544529262086499</v>
      </c>
      <c r="F36" s="86">
        <f t="shared" si="11"/>
        <v>-1.1414392059553364</v>
      </c>
      <c r="G36" s="85">
        <v>523</v>
      </c>
      <c r="H36" s="85">
        <v>1070</v>
      </c>
      <c r="I36" s="152">
        <v>1145</v>
      </c>
      <c r="J36" s="86">
        <f t="shared" si="8"/>
        <v>104.58891013384323</v>
      </c>
      <c r="K36" s="86">
        <f t="shared" si="3"/>
        <v>7.0093457943925159</v>
      </c>
      <c r="L36" s="85">
        <v>196</v>
      </c>
      <c r="M36" s="85">
        <v>196</v>
      </c>
      <c r="N36" s="85">
        <v>234</v>
      </c>
      <c r="O36" s="86">
        <f t="shared" si="9"/>
        <v>0</v>
      </c>
      <c r="P36" s="86">
        <f t="shared" si="5"/>
        <v>19.387755102040828</v>
      </c>
      <c r="Q36" s="85">
        <v>103</v>
      </c>
      <c r="R36" s="85">
        <v>146.72</v>
      </c>
      <c r="S36" s="85">
        <v>172.7</v>
      </c>
      <c r="T36" s="86">
        <f t="shared" si="10"/>
        <v>42.446601941747559</v>
      </c>
      <c r="U36" s="86">
        <f t="shared" si="7"/>
        <v>17.707197382769891</v>
      </c>
    </row>
    <row r="37" spans="1:21" ht="18">
      <c r="A37" s="99" t="s">
        <v>31</v>
      </c>
      <c r="B37" s="85">
        <v>16473.599999999999</v>
      </c>
      <c r="C37" s="89">
        <v>16500.599999999999</v>
      </c>
      <c r="D37" s="358">
        <v>16604.599999999999</v>
      </c>
      <c r="E37" s="86">
        <f t="shared" si="11"/>
        <v>0.16389860139859991</v>
      </c>
      <c r="F37" s="86">
        <f t="shared" si="11"/>
        <v>0.63028011102626635</v>
      </c>
      <c r="G37" s="91">
        <v>0</v>
      </c>
      <c r="H37" s="92">
        <v>0</v>
      </c>
      <c r="I37" s="152">
        <v>0</v>
      </c>
      <c r="J37" s="86">
        <f t="shared" si="8"/>
        <v>0</v>
      </c>
      <c r="K37" s="86">
        <f t="shared" si="3"/>
        <v>0</v>
      </c>
      <c r="L37" s="85">
        <v>97</v>
      </c>
      <c r="M37" s="85">
        <v>184</v>
      </c>
      <c r="N37" s="85">
        <v>186</v>
      </c>
      <c r="O37" s="86">
        <f t="shared" si="9"/>
        <v>89.690721649484516</v>
      </c>
      <c r="P37" s="86">
        <f t="shared" si="5"/>
        <v>1.0869565217391397</v>
      </c>
      <c r="Q37" s="85">
        <v>55</v>
      </c>
      <c r="R37" s="85">
        <v>64</v>
      </c>
      <c r="S37" s="85">
        <v>69</v>
      </c>
      <c r="T37" s="86">
        <f t="shared" si="10"/>
        <v>16.36363636363636</v>
      </c>
      <c r="U37" s="86">
        <f t="shared" si="7"/>
        <v>7.8125</v>
      </c>
    </row>
    <row r="38" spans="1:21" ht="18">
      <c r="A38" s="102" t="s">
        <v>32</v>
      </c>
      <c r="B38" s="94">
        <v>292</v>
      </c>
      <c r="C38" s="95">
        <v>394</v>
      </c>
      <c r="D38" s="358">
        <v>777.2</v>
      </c>
      <c r="E38" s="84">
        <f t="shared" si="11"/>
        <v>34.93150684931507</v>
      </c>
      <c r="F38" s="84">
        <f t="shared" si="11"/>
        <v>97.258883248730967</v>
      </c>
      <c r="G38" s="96"/>
      <c r="H38" s="97"/>
      <c r="I38" s="152"/>
      <c r="J38" s="84">
        <f t="shared" si="8"/>
        <v>0</v>
      </c>
      <c r="K38" s="84">
        <f t="shared" si="3"/>
        <v>0</v>
      </c>
      <c r="L38" s="96">
        <v>762</v>
      </c>
      <c r="M38" s="97">
        <v>755</v>
      </c>
      <c r="N38" s="85">
        <v>798</v>
      </c>
      <c r="O38" s="84">
        <f t="shared" si="9"/>
        <v>-0.91863517060367883</v>
      </c>
      <c r="P38" s="84">
        <f t="shared" si="5"/>
        <v>5.6953642384105905</v>
      </c>
      <c r="Q38" s="85">
        <v>762.5</v>
      </c>
      <c r="R38" s="85">
        <v>731.1</v>
      </c>
      <c r="S38" s="85">
        <v>873</v>
      </c>
      <c r="T38" s="84">
        <f t="shared" si="10"/>
        <v>-4.1180327868852373</v>
      </c>
      <c r="U38" s="84">
        <f t="shared" si="7"/>
        <v>19.409109560935576</v>
      </c>
    </row>
    <row r="39" spans="1:21" ht="18">
      <c r="A39" s="103"/>
      <c r="B39" s="89">
        <f>B7+B21+B24+B30+B37+B38</f>
        <v>1042763.5199999999</v>
      </c>
      <c r="C39" s="89">
        <f t="shared" ref="C39:D39" si="13">C7+C21+C24+C30+C37+C38</f>
        <v>1018728.7518109999</v>
      </c>
      <c r="D39" s="157">
        <f t="shared" si="13"/>
        <v>989755.09000000008</v>
      </c>
      <c r="E39" s="84">
        <f t="shared" si="11"/>
        <v>-2.3049107230947214</v>
      </c>
      <c r="F39" s="84">
        <f t="shared" si="11"/>
        <v>-2.8440997428896679</v>
      </c>
      <c r="G39" s="89">
        <f>G7+G21+G24+G30+G37+G38</f>
        <v>909960</v>
      </c>
      <c r="H39" s="89">
        <f>H7+H21+H24+H30+H37+H38</f>
        <v>981292</v>
      </c>
      <c r="I39" s="89">
        <f>I7+I21+I24+I30+I37+I38</f>
        <v>952519</v>
      </c>
      <c r="J39" s="84">
        <f t="shared" si="8"/>
        <v>7.8390258912479567</v>
      </c>
      <c r="K39" s="84">
        <f t="shared" si="3"/>
        <v>-2.9321547510832744</v>
      </c>
      <c r="L39" s="89">
        <f>L7+L21+L24+L30+L37+L38</f>
        <v>556608.61795575544</v>
      </c>
      <c r="M39" s="89">
        <f>M7+M21+M24+M30+M37+M38</f>
        <v>563429.52054499998</v>
      </c>
      <c r="N39" s="89">
        <f>N7+N21+N24+N30+N37+N38</f>
        <v>520687.91</v>
      </c>
      <c r="O39" s="84">
        <f t="shared" si="9"/>
        <v>1.225439630147207</v>
      </c>
      <c r="P39" s="84">
        <f t="shared" si="5"/>
        <v>-7.5859728655425158</v>
      </c>
      <c r="Q39" s="89">
        <f>Q7+Q21+Q24+Q30+Q37+Q38</f>
        <v>470135.81999999995</v>
      </c>
      <c r="R39" s="89">
        <f>R7+R21+R24+R30+R37+R38</f>
        <v>436777.87</v>
      </c>
      <c r="S39" s="89">
        <f>S7+S21+S24+S30+S37+S38</f>
        <v>427096.70999999996</v>
      </c>
      <c r="T39" s="84">
        <f t="shared" si="10"/>
        <v>-7.0953857546953003</v>
      </c>
      <c r="U39" s="84">
        <f t="shared" si="7"/>
        <v>-2.2164950802109047</v>
      </c>
    </row>
    <row r="40" spans="1:21" ht="16.5">
      <c r="A40" s="530" t="s">
        <v>2</v>
      </c>
      <c r="B40" s="532" t="s">
        <v>111</v>
      </c>
      <c r="C40" s="532"/>
      <c r="D40" s="532"/>
      <c r="E40" s="532"/>
      <c r="F40" s="532"/>
      <c r="G40" s="532" t="s">
        <v>124</v>
      </c>
      <c r="H40" s="532"/>
      <c r="I40" s="532"/>
      <c r="J40" s="532"/>
      <c r="K40" s="532"/>
      <c r="L40" s="532" t="s">
        <v>125</v>
      </c>
      <c r="M40" s="532"/>
      <c r="N40" s="532"/>
      <c r="O40" s="532"/>
      <c r="P40" s="532"/>
      <c r="Q40" s="534" t="s">
        <v>35</v>
      </c>
      <c r="R40" s="534"/>
      <c r="S40" s="534"/>
      <c r="T40" s="534"/>
      <c r="U40" s="534"/>
    </row>
    <row r="41" spans="1:21" ht="15.75">
      <c r="A41" s="531"/>
      <c r="B41" s="105" t="s">
        <v>4</v>
      </c>
      <c r="C41" s="105" t="s">
        <v>5</v>
      </c>
      <c r="D41" s="105" t="s">
        <v>6</v>
      </c>
      <c r="E41" s="533" t="s">
        <v>7</v>
      </c>
      <c r="F41" s="533" t="s">
        <v>8</v>
      </c>
      <c r="G41" s="105" t="s">
        <v>4</v>
      </c>
      <c r="H41" s="105" t="s">
        <v>5</v>
      </c>
      <c r="I41" s="105" t="s">
        <v>6</v>
      </c>
      <c r="J41" s="533" t="s">
        <v>7</v>
      </c>
      <c r="K41" s="533" t="s">
        <v>8</v>
      </c>
      <c r="L41" s="105" t="s">
        <v>4</v>
      </c>
      <c r="M41" s="105" t="s">
        <v>5</v>
      </c>
      <c r="N41" s="105" t="s">
        <v>6</v>
      </c>
      <c r="O41" s="533" t="s">
        <v>7</v>
      </c>
      <c r="P41" s="533" t="s">
        <v>8</v>
      </c>
      <c r="Q41" s="105" t="s">
        <v>4</v>
      </c>
      <c r="R41" s="105" t="s">
        <v>5</v>
      </c>
      <c r="S41" s="105" t="s">
        <v>6</v>
      </c>
      <c r="T41" s="533" t="s">
        <v>7</v>
      </c>
      <c r="U41" s="533" t="s">
        <v>8</v>
      </c>
    </row>
    <row r="42" spans="1:21" ht="45">
      <c r="A42" s="531"/>
      <c r="B42" s="427" t="s">
        <v>495</v>
      </c>
      <c r="C42" s="427" t="s">
        <v>496</v>
      </c>
      <c r="D42" s="427" t="s">
        <v>497</v>
      </c>
      <c r="E42" s="533"/>
      <c r="F42" s="533"/>
      <c r="G42" s="427" t="s">
        <v>495</v>
      </c>
      <c r="H42" s="427" t="s">
        <v>496</v>
      </c>
      <c r="I42" s="427" t="s">
        <v>497</v>
      </c>
      <c r="J42" s="533"/>
      <c r="K42" s="533"/>
      <c r="L42" s="427" t="s">
        <v>495</v>
      </c>
      <c r="M42" s="427" t="s">
        <v>496</v>
      </c>
      <c r="N42" s="427" t="s">
        <v>497</v>
      </c>
      <c r="O42" s="533"/>
      <c r="P42" s="533"/>
      <c r="Q42" s="427" t="s">
        <v>495</v>
      </c>
      <c r="R42" s="427" t="s">
        <v>496</v>
      </c>
      <c r="S42" s="427" t="s">
        <v>497</v>
      </c>
      <c r="T42" s="533"/>
      <c r="U42" s="533"/>
    </row>
    <row r="43" spans="1:21" ht="18">
      <c r="A43" s="99" t="s">
        <v>9</v>
      </c>
      <c r="B43" s="83">
        <f>SUM(B44:B56)</f>
        <v>780187</v>
      </c>
      <c r="C43" s="83">
        <f>SUM(C44:C56)</f>
        <v>766129.6</v>
      </c>
      <c r="D43" s="83">
        <f>SUM(D44:D56)</f>
        <v>767453</v>
      </c>
      <c r="E43" s="31">
        <f>IFERROR(C43/B43*100-100,0)</f>
        <v>-1.8017987995185791</v>
      </c>
      <c r="F43" s="31">
        <f>IFERROR(D43/C43*100-100,0)</f>
        <v>0.17273839830752991</v>
      </c>
      <c r="G43" s="83">
        <f>SUM(G44:G56)</f>
        <v>317193.24977130035</v>
      </c>
      <c r="H43" s="83">
        <f>SUM(H44:H56)</f>
        <v>313908.25</v>
      </c>
      <c r="I43" s="83">
        <f>SUM(I44:I56)</f>
        <v>303199.25</v>
      </c>
      <c r="J43" s="31">
        <f>IFERROR(H43/G43*100-100,0)</f>
        <v>-1.0356461789993574</v>
      </c>
      <c r="K43" s="31">
        <f>IFERROR(I43/H43*100-100,0)</f>
        <v>-3.4115063876148497</v>
      </c>
      <c r="L43" s="83">
        <f>SUM(L44:L56)</f>
        <v>314049</v>
      </c>
      <c r="M43" s="83">
        <f>SUM(M44:M56)</f>
        <v>295984</v>
      </c>
      <c r="N43" s="83">
        <f>SUM(N44:N56)</f>
        <v>292566.66956624767</v>
      </c>
      <c r="O43" s="31">
        <f>IFERROR(M43/L43*100-100,0)</f>
        <v>-5.7522870634837204</v>
      </c>
      <c r="P43" s="31">
        <f>IFERROR(N43/M43*100-100,0)</f>
        <v>-1.1545659338857348</v>
      </c>
      <c r="Q43" s="83">
        <f t="shared" ref="Q43:S58" si="14">B7+G7+L7+Q7+B43+G43+L43</f>
        <v>4074104.7977270558</v>
      </c>
      <c r="R43" s="83">
        <f>C7+H7+M7+R7+C43+H43+M43</f>
        <v>4049740.6423559999</v>
      </c>
      <c r="S43" s="83">
        <f>D7+I7+N7+S7+D43+I43+N43</f>
        <v>3924008.9995662477</v>
      </c>
      <c r="T43" s="84">
        <f>IFERROR(R43/Q43*100-100,0)</f>
        <v>-0.59802475833828339</v>
      </c>
      <c r="U43" s="84">
        <f>IFERROR(S43/R43*100-100,0)</f>
        <v>-3.1046838277674453</v>
      </c>
    </row>
    <row r="44" spans="1:21" ht="18">
      <c r="A44" s="100" t="s">
        <v>10</v>
      </c>
      <c r="B44" s="85">
        <v>303269</v>
      </c>
      <c r="C44" s="85">
        <v>300788</v>
      </c>
      <c r="D44" s="85">
        <v>299769</v>
      </c>
      <c r="E44" s="32">
        <f t="shared" ref="E44:E51" si="15">IFERROR(C44/B44*100-100,0)</f>
        <v>-0.81808559397762792</v>
      </c>
      <c r="F44" s="32">
        <f t="shared" ref="F44:F75" si="16">IFERROR(D44/C44*100-100,0)</f>
        <v>-0.33877681290476858</v>
      </c>
      <c r="G44" s="85">
        <v>38627</v>
      </c>
      <c r="H44" s="85">
        <v>41904</v>
      </c>
      <c r="I44" s="85">
        <v>39763</v>
      </c>
      <c r="J44" s="32">
        <f t="shared" ref="J44:J51" si="17">IFERROR(H44/G44*100-100,0)</f>
        <v>8.4837031092241233</v>
      </c>
      <c r="K44" s="32">
        <f t="shared" ref="K44:K75" si="18">IFERROR(I44/H44*100-100,0)</f>
        <v>-5.109297441771659</v>
      </c>
      <c r="L44" s="85">
        <v>161435</v>
      </c>
      <c r="M44" s="85">
        <v>156289</v>
      </c>
      <c r="N44" s="85">
        <v>151159</v>
      </c>
      <c r="O44" s="32">
        <f t="shared" ref="O44:O51" si="19">IFERROR(M44/L44*100-100,0)</f>
        <v>-3.1876606683804596</v>
      </c>
      <c r="P44" s="32">
        <f t="shared" ref="P44:P75" si="20">IFERROR(N44/M44*100-100,0)</f>
        <v>-3.2823807177728526</v>
      </c>
      <c r="Q44" s="83">
        <f t="shared" si="14"/>
        <v>1447982.52</v>
      </c>
      <c r="R44" s="83">
        <f t="shared" si="14"/>
        <v>1437391</v>
      </c>
      <c r="S44" s="83">
        <f t="shared" si="14"/>
        <v>1417137</v>
      </c>
      <c r="T44" s="86">
        <f t="shared" ref="T44:U75" si="21">IFERROR(R44/Q44*100-100,0)</f>
        <v>-0.73146739368097258</v>
      </c>
      <c r="U44" s="86">
        <f t="shared" si="21"/>
        <v>-1.4090807581235651</v>
      </c>
    </row>
    <row r="45" spans="1:21" ht="18">
      <c r="A45" s="100" t="s">
        <v>11</v>
      </c>
      <c r="B45" s="85">
        <v>143065</v>
      </c>
      <c r="C45" s="85">
        <v>133437</v>
      </c>
      <c r="D45" s="85">
        <v>137962</v>
      </c>
      <c r="E45" s="32">
        <f t="shared" si="15"/>
        <v>-6.7298081291720564</v>
      </c>
      <c r="F45" s="32">
        <f t="shared" si="16"/>
        <v>3.3911134093242481</v>
      </c>
      <c r="G45" s="85">
        <v>85402.474741829355</v>
      </c>
      <c r="H45" s="85">
        <v>87213</v>
      </c>
      <c r="I45" s="85">
        <v>83586</v>
      </c>
      <c r="J45" s="32">
        <f t="shared" si="17"/>
        <v>2.1199915618883836</v>
      </c>
      <c r="K45" s="32">
        <f t="shared" si="18"/>
        <v>-4.158783667572493</v>
      </c>
      <c r="L45" s="85">
        <v>48542</v>
      </c>
      <c r="M45" s="85">
        <v>40062</v>
      </c>
      <c r="N45" s="85">
        <v>41653.658041881274</v>
      </c>
      <c r="O45" s="32">
        <f t="shared" si="19"/>
        <v>-17.469407935396148</v>
      </c>
      <c r="P45" s="32">
        <f t="shared" si="20"/>
        <v>3.9729869748920947</v>
      </c>
      <c r="Q45" s="83">
        <f t="shared" si="14"/>
        <v>983832.58840808959</v>
      </c>
      <c r="R45" s="83">
        <f t="shared" si="14"/>
        <v>949448.08339999989</v>
      </c>
      <c r="S45" s="83">
        <f t="shared" si="14"/>
        <v>925191.65804188128</v>
      </c>
      <c r="T45" s="86">
        <f t="shared" si="21"/>
        <v>-3.4949548747644457</v>
      </c>
      <c r="U45" s="86">
        <f t="shared" si="21"/>
        <v>-2.5547921768671813</v>
      </c>
    </row>
    <row r="46" spans="1:21" ht="18">
      <c r="A46" s="101" t="s">
        <v>238</v>
      </c>
      <c r="B46" s="85">
        <v>162395</v>
      </c>
      <c r="C46" s="85">
        <v>163189</v>
      </c>
      <c r="D46" s="85">
        <v>164385</v>
      </c>
      <c r="E46" s="32">
        <f t="shared" si="15"/>
        <v>0.4889313094615062</v>
      </c>
      <c r="F46" s="32">
        <f t="shared" si="16"/>
        <v>0.73289253564885826</v>
      </c>
      <c r="G46" s="85">
        <v>73919</v>
      </c>
      <c r="H46" s="85">
        <v>73204</v>
      </c>
      <c r="I46" s="85">
        <v>69643</v>
      </c>
      <c r="J46" s="32">
        <f t="shared" si="17"/>
        <v>-0.96727499019196728</v>
      </c>
      <c r="K46" s="32">
        <f t="shared" si="18"/>
        <v>-4.8644882793289952</v>
      </c>
      <c r="L46" s="85">
        <v>0</v>
      </c>
      <c r="M46" s="85">
        <v>0</v>
      </c>
      <c r="N46" s="85">
        <v>0</v>
      </c>
      <c r="O46" s="32">
        <f t="shared" si="19"/>
        <v>0</v>
      </c>
      <c r="P46" s="32">
        <f t="shared" si="20"/>
        <v>0</v>
      </c>
      <c r="Q46" s="83">
        <f t="shared" si="14"/>
        <v>563255.49800000002</v>
      </c>
      <c r="R46" s="83">
        <f t="shared" si="14"/>
        <v>577276.81719600002</v>
      </c>
      <c r="S46" s="83">
        <f t="shared" si="14"/>
        <v>561336</v>
      </c>
      <c r="T46" s="86">
        <f t="shared" si="21"/>
        <v>2.4893355228287533</v>
      </c>
      <c r="U46" s="86">
        <f t="shared" si="21"/>
        <v>-2.7613818398994709</v>
      </c>
    </row>
    <row r="47" spans="1:21" ht="18">
      <c r="A47" s="100" t="s">
        <v>13</v>
      </c>
      <c r="B47" s="85">
        <v>9839</v>
      </c>
      <c r="C47" s="85">
        <v>10464</v>
      </c>
      <c r="D47" s="85">
        <v>9675</v>
      </c>
      <c r="E47" s="32">
        <f t="shared" si="15"/>
        <v>6.3522715723142653</v>
      </c>
      <c r="F47" s="32">
        <f t="shared" si="16"/>
        <v>-7.5401376146788976</v>
      </c>
      <c r="G47" s="85">
        <v>22998.850578467667</v>
      </c>
      <c r="H47" s="85">
        <v>16523</v>
      </c>
      <c r="I47" s="85">
        <v>14620</v>
      </c>
      <c r="J47" s="32">
        <f t="shared" si="17"/>
        <v>-28.157279236078807</v>
      </c>
      <c r="K47" s="32">
        <f t="shared" si="18"/>
        <v>-11.517278944501612</v>
      </c>
      <c r="L47" s="85">
        <v>19398</v>
      </c>
      <c r="M47" s="85">
        <v>13959</v>
      </c>
      <c r="N47" s="85">
        <v>15127.242717825928</v>
      </c>
      <c r="O47" s="32">
        <f t="shared" si="19"/>
        <v>-28.038973090009279</v>
      </c>
      <c r="P47" s="32">
        <f t="shared" si="20"/>
        <v>8.3691003497809788</v>
      </c>
      <c r="Q47" s="83">
        <f t="shared" si="14"/>
        <v>276052.93100553186</v>
      </c>
      <c r="R47" s="83">
        <f t="shared" si="14"/>
        <v>254017.52776</v>
      </c>
      <c r="S47" s="83">
        <f t="shared" si="14"/>
        <v>234310.24271782592</v>
      </c>
      <c r="T47" s="86">
        <f t="shared" si="21"/>
        <v>-7.982310915978033</v>
      </c>
      <c r="U47" s="86">
        <f t="shared" si="21"/>
        <v>-7.758238266452949</v>
      </c>
    </row>
    <row r="48" spans="1:21" ht="18">
      <c r="A48" s="100" t="s">
        <v>14</v>
      </c>
      <c r="B48" s="85">
        <v>2479</v>
      </c>
      <c r="C48" s="85">
        <v>2970</v>
      </c>
      <c r="D48" s="85">
        <v>2811</v>
      </c>
      <c r="E48" s="32">
        <f t="shared" si="15"/>
        <v>19.806373537716809</v>
      </c>
      <c r="F48" s="32">
        <f t="shared" si="16"/>
        <v>-5.3535353535353494</v>
      </c>
      <c r="G48" s="85">
        <v>9385.6600203031376</v>
      </c>
      <c r="H48" s="85">
        <v>6260</v>
      </c>
      <c r="I48" s="85">
        <v>6173</v>
      </c>
      <c r="J48" s="32">
        <f t="shared" si="17"/>
        <v>-33.302506307938756</v>
      </c>
      <c r="K48" s="32">
        <f t="shared" si="18"/>
        <v>-1.389776357827472</v>
      </c>
      <c r="L48" s="85">
        <v>0</v>
      </c>
      <c r="M48" s="85">
        <v>0</v>
      </c>
      <c r="N48" s="85">
        <v>0</v>
      </c>
      <c r="O48" s="32">
        <f t="shared" si="19"/>
        <v>0</v>
      </c>
      <c r="P48" s="32">
        <f t="shared" si="20"/>
        <v>0</v>
      </c>
      <c r="Q48" s="83">
        <f t="shared" si="14"/>
        <v>16374.885882734085</v>
      </c>
      <c r="R48" s="83">
        <f t="shared" si="14"/>
        <v>13709.745999999999</v>
      </c>
      <c r="S48" s="83">
        <f t="shared" si="14"/>
        <v>12516</v>
      </c>
      <c r="T48" s="86">
        <f t="shared" si="21"/>
        <v>-16.275776831789997</v>
      </c>
      <c r="U48" s="86">
        <f t="shared" si="21"/>
        <v>-8.7072802078171208</v>
      </c>
    </row>
    <row r="49" spans="1:21" ht="18">
      <c r="A49" s="100" t="s">
        <v>15</v>
      </c>
      <c r="B49" s="85">
        <v>2314</v>
      </c>
      <c r="C49" s="85">
        <v>805</v>
      </c>
      <c r="D49" s="85">
        <v>755</v>
      </c>
      <c r="E49" s="32">
        <f t="shared" si="15"/>
        <v>-65.21175453759723</v>
      </c>
      <c r="F49" s="32">
        <f t="shared" si="16"/>
        <v>-6.2111801242236027</v>
      </c>
      <c r="G49" s="85">
        <v>3843.2644307001792</v>
      </c>
      <c r="H49" s="85">
        <v>2959</v>
      </c>
      <c r="I49" s="85">
        <v>2598</v>
      </c>
      <c r="J49" s="32">
        <f t="shared" si="17"/>
        <v>-23.008160032826069</v>
      </c>
      <c r="K49" s="32">
        <f t="shared" si="18"/>
        <v>-12.20006759040217</v>
      </c>
      <c r="L49" s="85">
        <v>354</v>
      </c>
      <c r="M49" s="85">
        <v>62</v>
      </c>
      <c r="N49" s="85">
        <v>165.30880654047809</v>
      </c>
      <c r="O49" s="32">
        <f t="shared" si="19"/>
        <v>-82.485875706214685</v>
      </c>
      <c r="P49" s="32">
        <f t="shared" si="20"/>
        <v>166.62710732335177</v>
      </c>
      <c r="Q49" s="83">
        <f t="shared" si="14"/>
        <v>16218.37443070018</v>
      </c>
      <c r="R49" s="83">
        <f t="shared" si="14"/>
        <v>13054.278</v>
      </c>
      <c r="S49" s="83">
        <f t="shared" si="14"/>
        <v>11282.308806540477</v>
      </c>
      <c r="T49" s="86">
        <f t="shared" si="21"/>
        <v>-19.509331494473201</v>
      </c>
      <c r="U49" s="86">
        <f t="shared" si="21"/>
        <v>-13.573858266688688</v>
      </c>
    </row>
    <row r="50" spans="1:21" ht="18">
      <c r="A50" s="100" t="s">
        <v>16</v>
      </c>
      <c r="B50" s="85">
        <v>21784</v>
      </c>
      <c r="C50" s="85">
        <v>21959</v>
      </c>
      <c r="D50" s="85">
        <v>21361</v>
      </c>
      <c r="E50" s="32">
        <f t="shared" si="15"/>
        <v>0.80334190231361902</v>
      </c>
      <c r="F50" s="32">
        <f t="shared" si="16"/>
        <v>-2.7232569789152592</v>
      </c>
      <c r="G50" s="85">
        <v>48648</v>
      </c>
      <c r="H50" s="85">
        <v>43373</v>
      </c>
      <c r="I50" s="85">
        <v>50785</v>
      </c>
      <c r="J50" s="32">
        <f t="shared" si="17"/>
        <v>-10.84320013155731</v>
      </c>
      <c r="K50" s="32">
        <f t="shared" si="18"/>
        <v>17.088972402185703</v>
      </c>
      <c r="L50" s="85">
        <v>18976</v>
      </c>
      <c r="M50" s="85">
        <v>16331</v>
      </c>
      <c r="N50" s="85">
        <v>14116</v>
      </c>
      <c r="O50" s="32">
        <f t="shared" si="19"/>
        <v>-13.938659359190552</v>
      </c>
      <c r="P50" s="32">
        <f t="shared" si="20"/>
        <v>-13.5631620843794</v>
      </c>
      <c r="Q50" s="83">
        <f t="shared" si="14"/>
        <v>219354.2</v>
      </c>
      <c r="R50" s="83">
        <f t="shared" si="14"/>
        <v>208636.65000000002</v>
      </c>
      <c r="S50" s="83">
        <f t="shared" si="14"/>
        <v>201892.5</v>
      </c>
      <c r="T50" s="86">
        <f t="shared" si="21"/>
        <v>-4.8859561385193473</v>
      </c>
      <c r="U50" s="86">
        <f t="shared" si="21"/>
        <v>-3.2324857593332865</v>
      </c>
    </row>
    <row r="51" spans="1:21" ht="18">
      <c r="A51" s="100" t="s">
        <v>17</v>
      </c>
      <c r="B51" s="85">
        <v>7551</v>
      </c>
      <c r="C51" s="85">
        <v>7379</v>
      </c>
      <c r="D51" s="85">
        <v>7127</v>
      </c>
      <c r="E51" s="32">
        <f t="shared" si="15"/>
        <v>-2.2778439941729545</v>
      </c>
      <c r="F51" s="32">
        <f t="shared" si="16"/>
        <v>-3.4150968965984561</v>
      </c>
      <c r="G51" s="85">
        <v>12</v>
      </c>
      <c r="H51" s="85">
        <v>14.25</v>
      </c>
      <c r="I51" s="85">
        <v>13.25</v>
      </c>
      <c r="J51" s="32">
        <f t="shared" si="17"/>
        <v>18.75</v>
      </c>
      <c r="K51" s="32">
        <f t="shared" si="18"/>
        <v>-7.0175438596491233</v>
      </c>
      <c r="L51" s="85">
        <v>6251</v>
      </c>
      <c r="M51" s="85">
        <v>6285</v>
      </c>
      <c r="N51" s="85">
        <v>6309.97</v>
      </c>
      <c r="O51" s="32">
        <f t="shared" si="19"/>
        <v>0.54391297392417925</v>
      </c>
      <c r="P51" s="32">
        <f t="shared" si="20"/>
        <v>0.39729514717581083</v>
      </c>
      <c r="Q51" s="83">
        <f t="shared" si="14"/>
        <v>50316.2</v>
      </c>
      <c r="R51" s="83">
        <f t="shared" si="14"/>
        <v>46719.55</v>
      </c>
      <c r="S51" s="83">
        <f t="shared" si="14"/>
        <v>49888.22</v>
      </c>
      <c r="T51" s="86">
        <f t="shared" si="21"/>
        <v>-7.1480954444095346</v>
      </c>
      <c r="U51" s="86">
        <f t="shared" si="21"/>
        <v>6.7823213194476324</v>
      </c>
    </row>
    <row r="52" spans="1:21" ht="18">
      <c r="A52" s="100" t="s">
        <v>18</v>
      </c>
      <c r="B52" s="85">
        <v>0</v>
      </c>
      <c r="C52" s="85">
        <v>0</v>
      </c>
      <c r="D52" s="85">
        <v>0</v>
      </c>
      <c r="E52" s="32"/>
      <c r="F52" s="32">
        <f t="shared" si="16"/>
        <v>0</v>
      </c>
      <c r="G52" s="85">
        <v>0</v>
      </c>
      <c r="H52" s="85">
        <v>0</v>
      </c>
      <c r="I52" s="85">
        <v>0</v>
      </c>
      <c r="J52" s="32"/>
      <c r="K52" s="32">
        <f t="shared" si="18"/>
        <v>0</v>
      </c>
      <c r="L52" s="85">
        <v>0</v>
      </c>
      <c r="M52" s="85">
        <v>0</v>
      </c>
      <c r="N52" s="85">
        <v>0</v>
      </c>
      <c r="O52" s="32"/>
      <c r="P52" s="32">
        <f t="shared" si="20"/>
        <v>0</v>
      </c>
      <c r="Q52" s="83">
        <f t="shared" si="14"/>
        <v>7328</v>
      </c>
      <c r="R52" s="83">
        <f t="shared" si="14"/>
        <v>7347</v>
      </c>
      <c r="S52" s="83">
        <f>N52+I52+D52+S16+N16+I16+D16</f>
        <v>7322</v>
      </c>
      <c r="T52" s="86">
        <f t="shared" si="21"/>
        <v>0.25927947598253809</v>
      </c>
      <c r="U52" s="86">
        <f t="shared" si="21"/>
        <v>-0.3402749421532576</v>
      </c>
    </row>
    <row r="53" spans="1:21" ht="18">
      <c r="A53" s="100" t="s">
        <v>19</v>
      </c>
      <c r="B53" s="85">
        <v>0</v>
      </c>
      <c r="C53" s="85">
        <v>0</v>
      </c>
      <c r="D53" s="85">
        <v>0</v>
      </c>
      <c r="E53" s="32">
        <f t="shared" ref="E53:E75" si="22">IFERROR(C53/B53*100-100,0)</f>
        <v>0</v>
      </c>
      <c r="F53" s="32">
        <f t="shared" si="16"/>
        <v>0</v>
      </c>
      <c r="G53" s="85">
        <v>0</v>
      </c>
      <c r="H53" s="85">
        <v>0</v>
      </c>
      <c r="I53" s="85">
        <v>0</v>
      </c>
      <c r="J53" s="32">
        <f t="shared" ref="J53:J75" si="23">IFERROR(H53/G53*100-100,0)</f>
        <v>0</v>
      </c>
      <c r="K53" s="32">
        <f t="shared" si="18"/>
        <v>0</v>
      </c>
      <c r="L53" s="85">
        <v>0</v>
      </c>
      <c r="M53" s="85">
        <v>0</v>
      </c>
      <c r="N53" s="85">
        <v>15</v>
      </c>
      <c r="O53" s="32">
        <f t="shared" ref="O53:O75" si="24">IFERROR(M53/L53*100-100,0)</f>
        <v>0</v>
      </c>
      <c r="P53" s="32">
        <f t="shared" si="20"/>
        <v>0</v>
      </c>
      <c r="Q53" s="83">
        <f t="shared" si="14"/>
        <v>321</v>
      </c>
      <c r="R53" s="83">
        <f t="shared" si="14"/>
        <v>694</v>
      </c>
      <c r="S53" s="83">
        <f t="shared" si="14"/>
        <v>673.5</v>
      </c>
      <c r="T53" s="86">
        <f t="shared" si="21"/>
        <v>116.19937694704049</v>
      </c>
      <c r="U53" s="86">
        <f>IFERROR(S53/R53*100-100,0)</f>
        <v>-2.9538904899135474</v>
      </c>
    </row>
    <row r="54" spans="1:21" ht="18">
      <c r="A54" s="100" t="s">
        <v>20</v>
      </c>
      <c r="B54" s="85">
        <v>1442</v>
      </c>
      <c r="C54" s="85">
        <v>1561.6</v>
      </c>
      <c r="D54" s="85">
        <v>1770</v>
      </c>
      <c r="E54" s="32">
        <f t="shared" si="22"/>
        <v>8.2940360610263468</v>
      </c>
      <c r="F54" s="32">
        <f t="shared" si="16"/>
        <v>13.345286885245898</v>
      </c>
      <c r="G54" s="85">
        <v>4764</v>
      </c>
      <c r="H54" s="85">
        <v>4636</v>
      </c>
      <c r="I54" s="85">
        <v>4546</v>
      </c>
      <c r="J54" s="32">
        <f t="shared" si="23"/>
        <v>-2.6868178001679297</v>
      </c>
      <c r="K54" s="32">
        <f t="shared" si="18"/>
        <v>-1.941328731665223</v>
      </c>
      <c r="L54" s="85">
        <v>8881</v>
      </c>
      <c r="M54" s="85">
        <v>9020</v>
      </c>
      <c r="N54" s="85">
        <v>8832</v>
      </c>
      <c r="O54" s="32">
        <f t="shared" si="24"/>
        <v>1.5651390609165503</v>
      </c>
      <c r="P54" s="32">
        <f t="shared" si="20"/>
        <v>-2.0842572062084344</v>
      </c>
      <c r="Q54" s="83">
        <f t="shared" si="14"/>
        <v>24992</v>
      </c>
      <c r="R54" s="83">
        <f t="shared" si="14"/>
        <v>24780.199999999997</v>
      </c>
      <c r="S54" s="83">
        <f t="shared" si="14"/>
        <v>24573.75</v>
      </c>
      <c r="T54" s="86">
        <f t="shared" si="21"/>
        <v>-0.84747119078105015</v>
      </c>
      <c r="U54" s="86">
        <f t="shared" si="21"/>
        <v>-0.83312483353643074</v>
      </c>
    </row>
    <row r="55" spans="1:21" ht="18">
      <c r="A55" s="100" t="s">
        <v>222</v>
      </c>
      <c r="B55" s="85">
        <v>61709</v>
      </c>
      <c r="C55" s="85">
        <v>61163</v>
      </c>
      <c r="D55" s="85">
        <v>60033</v>
      </c>
      <c r="E55" s="32">
        <f t="shared" si="22"/>
        <v>-0.88479800353270832</v>
      </c>
      <c r="F55" s="32">
        <f t="shared" si="16"/>
        <v>-1.8475221947909688</v>
      </c>
      <c r="G55" s="85">
        <v>9581</v>
      </c>
      <c r="H55" s="85">
        <v>15562</v>
      </c>
      <c r="I55" s="85">
        <v>9486</v>
      </c>
      <c r="J55" s="32">
        <f t="shared" si="23"/>
        <v>62.425634067425108</v>
      </c>
      <c r="K55" s="32">
        <f t="shared" si="18"/>
        <v>-39.04382470119522</v>
      </c>
      <c r="L55" s="85">
        <v>26145</v>
      </c>
      <c r="M55" s="85">
        <v>27675</v>
      </c>
      <c r="N55" s="85">
        <v>29456.489999999998</v>
      </c>
      <c r="O55" s="32">
        <f t="shared" si="24"/>
        <v>5.8519793459552432</v>
      </c>
      <c r="P55" s="32">
        <f t="shared" si="20"/>
        <v>6.4371815718157137</v>
      </c>
      <c r="Q55" s="83">
        <f t="shared" ref="Q55:S56" si="25">B19+G19+L19+Q19+B55+G55+L55</f>
        <v>241735.2</v>
      </c>
      <c r="R55" s="83">
        <f t="shared" si="25"/>
        <v>257667.64</v>
      </c>
      <c r="S55" s="83">
        <f t="shared" si="25"/>
        <v>243232.12</v>
      </c>
      <c r="T55" s="86">
        <f t="shared" si="21"/>
        <v>6.5908647147788031</v>
      </c>
      <c r="U55" s="86">
        <f t="shared" si="21"/>
        <v>-5.60237987199325</v>
      </c>
    </row>
    <row r="56" spans="1:21" ht="18">
      <c r="A56" s="100" t="s">
        <v>21</v>
      </c>
      <c r="B56" s="85">
        <v>64340</v>
      </c>
      <c r="C56" s="85">
        <v>62414</v>
      </c>
      <c r="D56" s="85">
        <v>61805</v>
      </c>
      <c r="E56" s="32">
        <f t="shared" si="22"/>
        <v>-2.9934721790488084</v>
      </c>
      <c r="F56" s="32">
        <f t="shared" si="16"/>
        <v>-0.97574262184765814</v>
      </c>
      <c r="G56" s="85">
        <v>20012</v>
      </c>
      <c r="H56" s="85">
        <v>22260</v>
      </c>
      <c r="I56" s="85">
        <v>21986</v>
      </c>
      <c r="J56" s="32">
        <f t="shared" si="23"/>
        <v>11.23326004397363</v>
      </c>
      <c r="K56" s="32">
        <f t="shared" si="18"/>
        <v>-1.2309074573225445</v>
      </c>
      <c r="L56" s="85">
        <v>24067</v>
      </c>
      <c r="M56" s="85">
        <v>26301</v>
      </c>
      <c r="N56" s="85">
        <v>25732</v>
      </c>
      <c r="O56" s="32">
        <f t="shared" si="24"/>
        <v>9.2824199110815613</v>
      </c>
      <c r="P56" s="32">
        <f t="shared" si="20"/>
        <v>-2.1634158397019121</v>
      </c>
      <c r="Q56" s="83">
        <f t="shared" si="25"/>
        <v>226341.4</v>
      </c>
      <c r="R56" s="83">
        <f t="shared" si="25"/>
        <v>258998.15</v>
      </c>
      <c r="S56" s="83">
        <f t="shared" si="25"/>
        <v>234653.7</v>
      </c>
      <c r="T56" s="86">
        <f t="shared" si="21"/>
        <v>14.428094020802206</v>
      </c>
      <c r="U56" s="86">
        <f t="shared" si="21"/>
        <v>-9.3994686834635672</v>
      </c>
    </row>
    <row r="57" spans="1:21" ht="18">
      <c r="A57" s="99" t="s">
        <v>23</v>
      </c>
      <c r="B57" s="83">
        <f>SUM(B58:B59)</f>
        <v>37265</v>
      </c>
      <c r="C57" s="83">
        <f>SUM(C58:C59)</f>
        <v>38059.300000000003</v>
      </c>
      <c r="D57" s="83">
        <f>SUM(D58:D59)</f>
        <v>35918</v>
      </c>
      <c r="E57" s="84">
        <f t="shared" si="22"/>
        <v>2.1314906748960141</v>
      </c>
      <c r="F57" s="84">
        <f t="shared" si="16"/>
        <v>-5.6262201354202546</v>
      </c>
      <c r="G57" s="83">
        <f>SUM(G58:G59)</f>
        <v>20492</v>
      </c>
      <c r="H57" s="83">
        <f>SUM(H58:H59)</f>
        <v>21029</v>
      </c>
      <c r="I57" s="83">
        <f>SUM(I58:I59)</f>
        <v>28154</v>
      </c>
      <c r="J57" s="84">
        <f t="shared" si="23"/>
        <v>2.62053484286551</v>
      </c>
      <c r="K57" s="84">
        <f t="shared" si="18"/>
        <v>33.881782300632466</v>
      </c>
      <c r="L57" s="83">
        <f>SUM(L58:L59)</f>
        <v>23769.5</v>
      </c>
      <c r="M57" s="83">
        <f>SUM(M58:M59)</f>
        <v>26698</v>
      </c>
      <c r="N57" s="83">
        <f>SUM(N58:N59)</f>
        <v>27032.5</v>
      </c>
      <c r="O57" s="85">
        <f t="shared" si="24"/>
        <v>12.320410610235811</v>
      </c>
      <c r="P57" s="85">
        <f t="shared" si="20"/>
        <v>1.2529028391639656</v>
      </c>
      <c r="Q57" s="83">
        <f t="shared" si="14"/>
        <v>232333.25999999998</v>
      </c>
      <c r="R57" s="83">
        <f t="shared" si="14"/>
        <v>247135.14</v>
      </c>
      <c r="S57" s="83">
        <f t="shared" si="14"/>
        <v>252817.6</v>
      </c>
      <c r="T57" s="84">
        <f t="shared" si="21"/>
        <v>6.37096901235752</v>
      </c>
      <c r="U57" s="84">
        <f t="shared" si="21"/>
        <v>2.2993330693481937</v>
      </c>
    </row>
    <row r="58" spans="1:21" ht="18">
      <c r="A58" s="100" t="s">
        <v>24</v>
      </c>
      <c r="B58" s="85">
        <v>37265</v>
      </c>
      <c r="C58" s="85">
        <v>38059.300000000003</v>
      </c>
      <c r="D58" s="85">
        <v>35918</v>
      </c>
      <c r="E58" s="31">
        <f t="shared" si="22"/>
        <v>2.1314906748960141</v>
      </c>
      <c r="F58" s="31">
        <f t="shared" si="16"/>
        <v>-5.6262201354202546</v>
      </c>
      <c r="G58" s="85">
        <v>14872</v>
      </c>
      <c r="H58" s="85">
        <v>15182</v>
      </c>
      <c r="I58" s="85">
        <v>22215</v>
      </c>
      <c r="J58" s="31">
        <f t="shared" si="23"/>
        <v>2.0844540075309226</v>
      </c>
      <c r="K58" s="31">
        <f t="shared" si="18"/>
        <v>46.324594915030957</v>
      </c>
      <c r="L58" s="85">
        <v>23769.5</v>
      </c>
      <c r="M58" s="85">
        <v>26698</v>
      </c>
      <c r="N58" s="85">
        <v>26352.5</v>
      </c>
      <c r="O58" s="85">
        <f t="shared" si="24"/>
        <v>12.320410610235811</v>
      </c>
      <c r="P58" s="85">
        <f t="shared" si="20"/>
        <v>-1.2941044272979241</v>
      </c>
      <c r="Q58" s="83">
        <f t="shared" si="14"/>
        <v>222421.25999999998</v>
      </c>
      <c r="R58" s="83">
        <f t="shared" si="14"/>
        <v>233035.14</v>
      </c>
      <c r="S58" s="83">
        <f t="shared" si="14"/>
        <v>241318.6</v>
      </c>
      <c r="T58" s="86">
        <f t="shared" si="21"/>
        <v>4.7719718879391451</v>
      </c>
      <c r="U58" s="86">
        <f t="shared" si="21"/>
        <v>3.55459695906805</v>
      </c>
    </row>
    <row r="59" spans="1:21" ht="18">
      <c r="A59" s="100" t="s">
        <v>25</v>
      </c>
      <c r="B59" s="85"/>
      <c r="C59" s="85"/>
      <c r="D59" s="85"/>
      <c r="E59" s="32">
        <f t="shared" si="22"/>
        <v>0</v>
      </c>
      <c r="F59" s="32">
        <f t="shared" si="16"/>
        <v>0</v>
      </c>
      <c r="G59" s="85">
        <v>5620</v>
      </c>
      <c r="H59" s="85">
        <v>5847</v>
      </c>
      <c r="I59" s="85">
        <v>5939</v>
      </c>
      <c r="J59" s="32">
        <f t="shared" si="23"/>
        <v>4.039145907473312</v>
      </c>
      <c r="K59" s="32">
        <f t="shared" si="18"/>
        <v>1.573456473405173</v>
      </c>
      <c r="L59" s="85">
        <v>0</v>
      </c>
      <c r="M59" s="85">
        <v>0</v>
      </c>
      <c r="N59" s="85">
        <v>680</v>
      </c>
      <c r="O59" s="85">
        <f t="shared" si="24"/>
        <v>0</v>
      </c>
      <c r="P59" s="85">
        <f t="shared" si="20"/>
        <v>0</v>
      </c>
      <c r="Q59" s="83">
        <f t="shared" ref="Q59:S74" si="26">B23+G23+L23+Q23+B59+G59+L59</f>
        <v>13078</v>
      </c>
      <c r="R59" s="83">
        <f>C23+H23+M23+R23+C59+H59+M59</f>
        <v>14100</v>
      </c>
      <c r="S59" s="83">
        <f>D23+I23+N23+S23+D59+I59+N59</f>
        <v>11499</v>
      </c>
      <c r="T59" s="86">
        <f t="shared" si="21"/>
        <v>7.814650558189328</v>
      </c>
      <c r="U59" s="86">
        <f t="shared" si="21"/>
        <v>-18.446808510638306</v>
      </c>
    </row>
    <row r="60" spans="1:21" s="35" customFormat="1" ht="18">
      <c r="A60" s="99" t="s">
        <v>163</v>
      </c>
      <c r="B60" s="88">
        <f>SUM(B61:B65)</f>
        <v>18757</v>
      </c>
      <c r="C60" s="88">
        <f>SUM(C61:C65)</f>
        <v>17763</v>
      </c>
      <c r="D60" s="89">
        <f>SUM(D61:D65)</f>
        <v>18579.3</v>
      </c>
      <c r="E60" s="32">
        <f t="shared" si="22"/>
        <v>-5.299354907501197</v>
      </c>
      <c r="F60" s="32">
        <f t="shared" si="16"/>
        <v>4.5955075156223586</v>
      </c>
      <c r="G60" s="88">
        <f>SUM(G61:G65)</f>
        <v>29723</v>
      </c>
      <c r="H60" s="88">
        <f t="shared" ref="H60:I60" si="27">SUM(H61:H65)</f>
        <v>33534</v>
      </c>
      <c r="I60" s="88">
        <f t="shared" si="27"/>
        <v>36274</v>
      </c>
      <c r="J60" s="32">
        <f t="shared" si="23"/>
        <v>12.821720553107014</v>
      </c>
      <c r="K60" s="32">
        <f t="shared" si="18"/>
        <v>8.1708117134848095</v>
      </c>
      <c r="L60" s="88">
        <f t="shared" ref="L60" si="28">SUM(L61:L65)</f>
        <v>10272.629999999999</v>
      </c>
      <c r="M60" s="88">
        <f t="shared" ref="M60" si="29">SUM(M61:M65)</f>
        <v>10102.5</v>
      </c>
      <c r="N60" s="88">
        <f t="shared" ref="N60" si="30">SUM(N61:N65)</f>
        <v>9824.39</v>
      </c>
      <c r="O60" s="32">
        <f t="shared" si="24"/>
        <v>-1.656148425476232</v>
      </c>
      <c r="P60" s="32">
        <f t="shared" si="20"/>
        <v>-2.7528829497649099</v>
      </c>
      <c r="Q60" s="83">
        <f t="shared" si="26"/>
        <v>157827.83000000002</v>
      </c>
      <c r="R60" s="83">
        <f t="shared" si="26"/>
        <v>156708.16</v>
      </c>
      <c r="S60" s="83">
        <f t="shared" si="26"/>
        <v>160753</v>
      </c>
      <c r="T60" s="84">
        <f t="shared" si="21"/>
        <v>-0.70942494742530471</v>
      </c>
      <c r="U60" s="84">
        <f t="shared" si="21"/>
        <v>2.5811291511558636</v>
      </c>
    </row>
    <row r="61" spans="1:21" ht="18">
      <c r="A61" s="100" t="s">
        <v>26</v>
      </c>
      <c r="B61" s="85">
        <v>3244</v>
      </c>
      <c r="C61" s="85">
        <v>3363</v>
      </c>
      <c r="D61" s="85">
        <v>3930</v>
      </c>
      <c r="E61" s="31">
        <f t="shared" si="22"/>
        <v>3.668310727496916</v>
      </c>
      <c r="F61" s="31">
        <f t="shared" si="16"/>
        <v>16.859946476360392</v>
      </c>
      <c r="G61" s="85">
        <v>4376</v>
      </c>
      <c r="H61" s="85">
        <v>3874</v>
      </c>
      <c r="I61" s="85">
        <v>6270</v>
      </c>
      <c r="J61" s="31">
        <f t="shared" si="23"/>
        <v>-11.471663619744049</v>
      </c>
      <c r="K61" s="31">
        <f t="shared" si="18"/>
        <v>61.848218895198755</v>
      </c>
      <c r="L61" s="85">
        <v>2782</v>
      </c>
      <c r="M61" s="85">
        <v>2900</v>
      </c>
      <c r="N61" s="85">
        <v>2927</v>
      </c>
      <c r="O61" s="31">
        <f t="shared" si="24"/>
        <v>4.2415528396836777</v>
      </c>
      <c r="P61" s="31">
        <f t="shared" si="20"/>
        <v>0.93103448275861922</v>
      </c>
      <c r="Q61" s="83">
        <f t="shared" si="26"/>
        <v>30585.1</v>
      </c>
      <c r="R61" s="83">
        <f t="shared" si="26"/>
        <v>30504.5</v>
      </c>
      <c r="S61" s="83">
        <f t="shared" si="26"/>
        <v>31575.59</v>
      </c>
      <c r="T61" s="86">
        <f t="shared" si="21"/>
        <v>-0.26352701151867564</v>
      </c>
      <c r="U61" s="86">
        <f t="shared" si="21"/>
        <v>3.5112524381648598</v>
      </c>
    </row>
    <row r="62" spans="1:21" ht="18">
      <c r="A62" s="100" t="s">
        <v>27</v>
      </c>
      <c r="B62" s="85">
        <v>4863</v>
      </c>
      <c r="C62" s="85">
        <v>4684</v>
      </c>
      <c r="D62" s="85">
        <v>5452</v>
      </c>
      <c r="E62" s="32">
        <f t="shared" si="22"/>
        <v>-3.6808554390294006</v>
      </c>
      <c r="F62" s="32">
        <f t="shared" si="16"/>
        <v>16.39624252775404</v>
      </c>
      <c r="G62" s="85">
        <v>2502</v>
      </c>
      <c r="H62" s="85">
        <v>2102</v>
      </c>
      <c r="I62" s="85">
        <v>2124</v>
      </c>
      <c r="J62" s="32">
        <f t="shared" si="23"/>
        <v>-15.987210231814558</v>
      </c>
      <c r="K62" s="32">
        <f t="shared" si="18"/>
        <v>1.0466222645100061</v>
      </c>
      <c r="L62" s="85">
        <v>1676.06</v>
      </c>
      <c r="M62" s="85">
        <v>1615</v>
      </c>
      <c r="N62" s="85">
        <v>1798</v>
      </c>
      <c r="O62" s="32">
        <f t="shared" si="24"/>
        <v>-3.6430676706084455</v>
      </c>
      <c r="P62" s="32">
        <f t="shared" si="20"/>
        <v>11.331269349845201</v>
      </c>
      <c r="Q62" s="83">
        <f t="shared" si="26"/>
        <v>49551.56</v>
      </c>
      <c r="R62" s="83">
        <f t="shared" si="26"/>
        <v>48854.6</v>
      </c>
      <c r="S62" s="83">
        <f t="shared" si="26"/>
        <v>49487.6</v>
      </c>
      <c r="T62" s="86">
        <f t="shared" si="21"/>
        <v>-1.4065349304845256</v>
      </c>
      <c r="U62" s="86">
        <f t="shared" si="21"/>
        <v>1.2956814711408953</v>
      </c>
    </row>
    <row r="63" spans="1:21" ht="18">
      <c r="A63" s="100" t="s">
        <v>28</v>
      </c>
      <c r="B63" s="85">
        <v>6217</v>
      </c>
      <c r="C63" s="85">
        <v>5573</v>
      </c>
      <c r="D63" s="85">
        <v>5488.8</v>
      </c>
      <c r="E63" s="86">
        <f t="shared" si="22"/>
        <v>-10.358693903812139</v>
      </c>
      <c r="F63" s="86">
        <f t="shared" si="16"/>
        <v>-1.5108559124349483</v>
      </c>
      <c r="G63" s="85">
        <v>737</v>
      </c>
      <c r="H63" s="85">
        <v>562</v>
      </c>
      <c r="I63" s="85">
        <v>803</v>
      </c>
      <c r="J63" s="86">
        <f t="shared" si="23"/>
        <v>-23.744911804613295</v>
      </c>
      <c r="K63" s="86">
        <f t="shared" si="18"/>
        <v>42.882562277580064</v>
      </c>
      <c r="L63" s="85">
        <v>2111.0699999999997</v>
      </c>
      <c r="M63" s="85">
        <v>2221.5</v>
      </c>
      <c r="N63" s="85">
        <v>1991.03</v>
      </c>
      <c r="O63" s="86">
        <f t="shared" si="24"/>
        <v>5.2309966036180811</v>
      </c>
      <c r="P63" s="86">
        <f t="shared" si="20"/>
        <v>-10.374521719558857</v>
      </c>
      <c r="Q63" s="83">
        <f t="shared" si="26"/>
        <v>25408.17</v>
      </c>
      <c r="R63" s="83">
        <f t="shared" si="26"/>
        <v>22468.3</v>
      </c>
      <c r="S63" s="83">
        <f t="shared" si="26"/>
        <v>25241.929999999997</v>
      </c>
      <c r="T63" s="86">
        <f t="shared" si="21"/>
        <v>-11.570569623865083</v>
      </c>
      <c r="U63" s="86">
        <f t="shared" si="21"/>
        <v>12.344636665880373</v>
      </c>
    </row>
    <row r="64" spans="1:21" ht="18">
      <c r="A64" s="100" t="s">
        <v>29</v>
      </c>
      <c r="B64" s="85">
        <v>680</v>
      </c>
      <c r="C64" s="85">
        <v>631</v>
      </c>
      <c r="D64" s="85">
        <v>737</v>
      </c>
      <c r="E64" s="86">
        <f t="shared" si="22"/>
        <v>-7.205882352941174</v>
      </c>
      <c r="F64" s="86">
        <f t="shared" si="16"/>
        <v>16.7987321711569</v>
      </c>
      <c r="G64" s="85">
        <v>20967</v>
      </c>
      <c r="H64" s="85">
        <v>24917</v>
      </c>
      <c r="I64" s="85">
        <v>25005</v>
      </c>
      <c r="J64" s="86">
        <f t="shared" si="23"/>
        <v>18.839128153765444</v>
      </c>
      <c r="K64" s="86">
        <f t="shared" si="18"/>
        <v>0.35317253280892658</v>
      </c>
      <c r="L64" s="85">
        <v>535</v>
      </c>
      <c r="M64" s="85">
        <v>522</v>
      </c>
      <c r="N64" s="85">
        <v>566.36</v>
      </c>
      <c r="O64" s="86">
        <f t="shared" si="24"/>
        <v>-2.4299065420560737</v>
      </c>
      <c r="P64" s="86">
        <f t="shared" si="20"/>
        <v>8.4980842911877517</v>
      </c>
      <c r="Q64" s="83">
        <f t="shared" si="26"/>
        <v>24916.2</v>
      </c>
      <c r="R64" s="83">
        <f t="shared" si="26"/>
        <v>28118.44</v>
      </c>
      <c r="S64" s="83">
        <f t="shared" si="26"/>
        <v>28185.16</v>
      </c>
      <c r="T64" s="86">
        <f t="shared" si="21"/>
        <v>12.85204003820806</v>
      </c>
      <c r="U64" s="86">
        <f t="shared" si="21"/>
        <v>0.23728201137758731</v>
      </c>
    </row>
    <row r="65" spans="1:21" ht="18">
      <c r="A65" s="100" t="s">
        <v>30</v>
      </c>
      <c r="B65" s="85">
        <v>3753</v>
      </c>
      <c r="C65" s="85">
        <v>3512</v>
      </c>
      <c r="D65" s="85">
        <v>2971.5</v>
      </c>
      <c r="E65" s="86">
        <f t="shared" si="22"/>
        <v>-6.4215294431121777</v>
      </c>
      <c r="F65" s="86">
        <f t="shared" si="16"/>
        <v>-15.390091116173124</v>
      </c>
      <c r="G65" s="85">
        <v>1141</v>
      </c>
      <c r="H65" s="85">
        <v>2079</v>
      </c>
      <c r="I65" s="85">
        <v>2072</v>
      </c>
      <c r="J65" s="86">
        <f t="shared" si="23"/>
        <v>82.208588957055213</v>
      </c>
      <c r="K65" s="86">
        <f t="shared" si="18"/>
        <v>-0.33670033670033206</v>
      </c>
      <c r="L65" s="85">
        <v>3168.5</v>
      </c>
      <c r="M65" s="85">
        <v>2844</v>
      </c>
      <c r="N65" s="85">
        <v>2542</v>
      </c>
      <c r="O65" s="86">
        <f t="shared" si="24"/>
        <v>-10.241439166798173</v>
      </c>
      <c r="P65" s="86">
        <f t="shared" si="20"/>
        <v>-10.618846694796062</v>
      </c>
      <c r="Q65" s="83">
        <f t="shared" si="26"/>
        <v>27366.799999999999</v>
      </c>
      <c r="R65" s="83">
        <f t="shared" si="26"/>
        <v>26762.32</v>
      </c>
      <c r="S65" s="83">
        <f t="shared" si="26"/>
        <v>26262.720000000001</v>
      </c>
      <c r="T65" s="86">
        <f t="shared" si="21"/>
        <v>-2.2088077524591796</v>
      </c>
      <c r="U65" s="86">
        <f t="shared" si="21"/>
        <v>-1.8668037748595765</v>
      </c>
    </row>
    <row r="66" spans="1:21" s="35" customFormat="1" ht="18">
      <c r="A66" s="99" t="s">
        <v>173</v>
      </c>
      <c r="B66" s="89">
        <f>SUM(B67:B72)</f>
        <v>10261.119999999999</v>
      </c>
      <c r="C66" s="89">
        <f t="shared" ref="C66:D66" si="31">SUM(C67:C72)</f>
        <v>10668.4</v>
      </c>
      <c r="D66" s="89">
        <f t="shared" si="31"/>
        <v>9219.9499999999989</v>
      </c>
      <c r="E66" s="86">
        <f t="shared" si="22"/>
        <v>3.9691573629389438</v>
      </c>
      <c r="F66" s="86">
        <f t="shared" si="16"/>
        <v>-13.577012485471116</v>
      </c>
      <c r="G66" s="89">
        <f>SUM(G67:G72)</f>
        <v>6392</v>
      </c>
      <c r="H66" s="89">
        <f t="shared" ref="H66:I66" si="32">SUM(H67:H72)</f>
        <v>5351</v>
      </c>
      <c r="I66" s="89">
        <f t="shared" si="32"/>
        <v>5788</v>
      </c>
      <c r="J66" s="86">
        <f t="shared" si="23"/>
        <v>-16.285982478097623</v>
      </c>
      <c r="K66" s="86">
        <f t="shared" si="18"/>
        <v>8.1666978134927888</v>
      </c>
      <c r="L66" s="89">
        <v>7852.5</v>
      </c>
      <c r="M66" s="89">
        <v>8029</v>
      </c>
      <c r="N66" s="89">
        <v>7337</v>
      </c>
      <c r="O66" s="86">
        <f t="shared" si="24"/>
        <v>2.2476918178923881</v>
      </c>
      <c r="P66" s="86">
        <f t="shared" si="20"/>
        <v>-8.6187570058537801</v>
      </c>
      <c r="Q66" s="83">
        <f>B30+G30+L30+Q30+B66+H66+L66</f>
        <v>71932.97</v>
      </c>
      <c r="R66" s="83">
        <f>C30+H30+M30+R30+C66+I66+M66</f>
        <v>75708.55</v>
      </c>
      <c r="S66" s="83">
        <f>D30+I30+N30+S30+D66+I66+N66</f>
        <v>74517.37</v>
      </c>
      <c r="T66" s="84">
        <f t="shared" si="21"/>
        <v>5.2487475492809494</v>
      </c>
      <c r="U66" s="84">
        <f t="shared" si="21"/>
        <v>-1.5733757944116036</v>
      </c>
    </row>
    <row r="67" spans="1:21" ht="18">
      <c r="A67" s="100" t="s">
        <v>164</v>
      </c>
      <c r="B67" s="85">
        <v>2252</v>
      </c>
      <c r="C67" s="85">
        <v>2483</v>
      </c>
      <c r="D67" s="85">
        <v>2541.1999999999998</v>
      </c>
      <c r="E67" s="84">
        <f t="shared" si="22"/>
        <v>10.257548845470694</v>
      </c>
      <c r="F67" s="84">
        <f t="shared" si="16"/>
        <v>2.3439387837293566</v>
      </c>
      <c r="G67" s="85">
        <v>860</v>
      </c>
      <c r="H67" s="85">
        <v>808</v>
      </c>
      <c r="I67" s="85">
        <v>836</v>
      </c>
      <c r="J67" s="84">
        <f t="shared" si="23"/>
        <v>-6.0465116279069804</v>
      </c>
      <c r="K67" s="84">
        <f t="shared" si="18"/>
        <v>3.4653465346534631</v>
      </c>
      <c r="L67" s="171">
        <v>0</v>
      </c>
      <c r="M67" s="171">
        <v>0</v>
      </c>
      <c r="N67" s="85">
        <v>0</v>
      </c>
      <c r="O67" s="84">
        <f t="shared" si="24"/>
        <v>0</v>
      </c>
      <c r="P67" s="84">
        <f t="shared" si="20"/>
        <v>0</v>
      </c>
      <c r="Q67" s="83">
        <f t="shared" si="26"/>
        <v>6576</v>
      </c>
      <c r="R67" s="83">
        <f t="shared" si="26"/>
        <v>7154.38</v>
      </c>
      <c r="S67" s="83">
        <f t="shared" si="26"/>
        <v>8020.0899999999992</v>
      </c>
      <c r="T67" s="86">
        <f t="shared" si="21"/>
        <v>8.795316301703167</v>
      </c>
      <c r="U67" s="86">
        <f t="shared" si="21"/>
        <v>12.10041960309627</v>
      </c>
    </row>
    <row r="68" spans="1:21" ht="18">
      <c r="A68" s="100" t="s">
        <v>165</v>
      </c>
      <c r="B68" s="85">
        <v>1429.12</v>
      </c>
      <c r="C68" s="85">
        <v>1340</v>
      </c>
      <c r="D68" s="85">
        <v>1172.0999999999999</v>
      </c>
      <c r="E68" s="86">
        <f t="shared" si="22"/>
        <v>-6.2360053739364076</v>
      </c>
      <c r="F68" s="86">
        <f t="shared" si="16"/>
        <v>-12.529850746268664</v>
      </c>
      <c r="G68" s="85">
        <v>1385</v>
      </c>
      <c r="H68" s="85">
        <v>1125</v>
      </c>
      <c r="I68" s="85">
        <v>1253</v>
      </c>
      <c r="J68" s="86">
        <f t="shared" si="23"/>
        <v>-18.772563176895304</v>
      </c>
      <c r="K68" s="86">
        <f t="shared" si="18"/>
        <v>11.37777777777778</v>
      </c>
      <c r="L68" s="85"/>
      <c r="M68" s="85"/>
      <c r="N68" s="85"/>
      <c r="O68" s="85">
        <f t="shared" si="24"/>
        <v>0</v>
      </c>
      <c r="P68" s="86">
        <f t="shared" si="20"/>
        <v>0</v>
      </c>
      <c r="Q68" s="83">
        <f t="shared" si="26"/>
        <v>7828.12</v>
      </c>
      <c r="R68" s="83">
        <f t="shared" si="26"/>
        <v>8432.5</v>
      </c>
      <c r="S68" s="83">
        <f t="shared" si="26"/>
        <v>9056.7100000000009</v>
      </c>
      <c r="T68" s="86">
        <f t="shared" si="21"/>
        <v>7.7206276858300669</v>
      </c>
      <c r="U68" s="86">
        <f t="shared" si="21"/>
        <v>7.4024310702638871</v>
      </c>
    </row>
    <row r="69" spans="1:21" ht="18">
      <c r="A69" s="100" t="s">
        <v>166</v>
      </c>
      <c r="B69" s="85">
        <v>4134</v>
      </c>
      <c r="C69" s="85">
        <v>4026</v>
      </c>
      <c r="D69" s="85">
        <v>3452</v>
      </c>
      <c r="E69" s="86">
        <f t="shared" si="22"/>
        <v>-2.6124818577648767</v>
      </c>
      <c r="F69" s="86">
        <f t="shared" si="16"/>
        <v>-14.257327372081477</v>
      </c>
      <c r="G69" s="85">
        <v>2778</v>
      </c>
      <c r="H69" s="85">
        <v>2368</v>
      </c>
      <c r="I69" s="85">
        <v>2500</v>
      </c>
      <c r="J69" s="86">
        <f t="shared" si="23"/>
        <v>-14.758819294456444</v>
      </c>
      <c r="K69" s="86">
        <f t="shared" si="18"/>
        <v>5.5743243243243228</v>
      </c>
      <c r="L69" s="85"/>
      <c r="M69" s="85"/>
      <c r="N69" s="85"/>
      <c r="O69" s="86">
        <f t="shared" si="24"/>
        <v>0</v>
      </c>
      <c r="P69" s="86">
        <f t="shared" si="20"/>
        <v>0</v>
      </c>
      <c r="Q69" s="83">
        <f t="shared" si="26"/>
        <v>18807</v>
      </c>
      <c r="R69" s="83">
        <f t="shared" si="26"/>
        <v>19500.8</v>
      </c>
      <c r="S69" s="83">
        <f t="shared" si="26"/>
        <v>18678.97</v>
      </c>
      <c r="T69" s="86">
        <f t="shared" si="21"/>
        <v>3.6890519487424882</v>
      </c>
      <c r="U69" s="86">
        <f t="shared" si="21"/>
        <v>-4.2143399245159117</v>
      </c>
    </row>
    <row r="70" spans="1:21" ht="18">
      <c r="A70" s="100" t="s">
        <v>167</v>
      </c>
      <c r="B70" s="85">
        <v>115</v>
      </c>
      <c r="C70" s="85">
        <v>137</v>
      </c>
      <c r="D70" s="85">
        <v>133.15</v>
      </c>
      <c r="E70" s="86">
        <f t="shared" si="22"/>
        <v>19.130434782608702</v>
      </c>
      <c r="F70" s="86">
        <f t="shared" si="16"/>
        <v>-2.8102189781021849</v>
      </c>
      <c r="G70" s="85">
        <v>108</v>
      </c>
      <c r="H70" s="85">
        <v>83</v>
      </c>
      <c r="I70" s="85">
        <v>85</v>
      </c>
      <c r="J70" s="86">
        <f t="shared" si="23"/>
        <v>-23.148148148148152</v>
      </c>
      <c r="K70" s="86">
        <f t="shared" si="18"/>
        <v>2.409638554216869</v>
      </c>
      <c r="L70" s="85"/>
      <c r="M70" s="85"/>
      <c r="N70" s="85"/>
      <c r="O70" s="86">
        <f t="shared" si="24"/>
        <v>0</v>
      </c>
      <c r="P70" s="86">
        <f t="shared" si="20"/>
        <v>0</v>
      </c>
      <c r="Q70" s="83">
        <f t="shared" si="26"/>
        <v>17502.5</v>
      </c>
      <c r="R70" s="83">
        <f t="shared" si="26"/>
        <v>18035.5</v>
      </c>
      <c r="S70" s="83">
        <f t="shared" si="26"/>
        <v>17639.650000000001</v>
      </c>
      <c r="T70" s="86">
        <f t="shared" si="21"/>
        <v>3.0452792458220301</v>
      </c>
      <c r="U70" s="86">
        <f t="shared" si="21"/>
        <v>-2.1948379584707851</v>
      </c>
    </row>
    <row r="71" spans="1:21" ht="18">
      <c r="A71" s="100" t="s">
        <v>168</v>
      </c>
      <c r="B71" s="85">
        <v>1123</v>
      </c>
      <c r="C71" s="85">
        <v>1543.4</v>
      </c>
      <c r="D71" s="85">
        <v>1276</v>
      </c>
      <c r="E71" s="86">
        <f t="shared" si="22"/>
        <v>37.43544078361532</v>
      </c>
      <c r="F71" s="86">
        <f t="shared" si="16"/>
        <v>-17.325385512504866</v>
      </c>
      <c r="G71" s="85">
        <v>1062</v>
      </c>
      <c r="H71" s="85">
        <v>822</v>
      </c>
      <c r="I71" s="85">
        <v>954</v>
      </c>
      <c r="J71" s="86">
        <f t="shared" si="23"/>
        <v>-22.598870056497177</v>
      </c>
      <c r="K71" s="86">
        <f t="shared" si="18"/>
        <v>16.058394160583944</v>
      </c>
      <c r="L71" s="85"/>
      <c r="M71" s="85"/>
      <c r="N71" s="85"/>
      <c r="O71" s="86">
        <f t="shared" si="24"/>
        <v>0</v>
      </c>
      <c r="P71" s="86">
        <f t="shared" si="20"/>
        <v>0</v>
      </c>
      <c r="Q71" s="83">
        <f t="shared" si="26"/>
        <v>6444.3</v>
      </c>
      <c r="R71" s="83">
        <f t="shared" si="26"/>
        <v>6651.65</v>
      </c>
      <c r="S71" s="83">
        <f t="shared" si="26"/>
        <v>7006.95</v>
      </c>
      <c r="T71" s="86">
        <f t="shared" si="21"/>
        <v>3.2175721179957435</v>
      </c>
      <c r="U71" s="86">
        <f t="shared" si="21"/>
        <v>5.341531800380352</v>
      </c>
    </row>
    <row r="72" spans="1:21" ht="18">
      <c r="A72" s="100" t="s">
        <v>169</v>
      </c>
      <c r="B72" s="85">
        <v>1208</v>
      </c>
      <c r="C72" s="85">
        <v>1139</v>
      </c>
      <c r="D72" s="85">
        <v>645.5</v>
      </c>
      <c r="E72" s="86">
        <f t="shared" si="22"/>
        <v>-5.7119205298013327</v>
      </c>
      <c r="F72" s="86">
        <f t="shared" si="16"/>
        <v>-43.327480245829676</v>
      </c>
      <c r="G72" s="85">
        <v>199</v>
      </c>
      <c r="H72" s="85">
        <v>145</v>
      </c>
      <c r="I72" s="85">
        <v>160</v>
      </c>
      <c r="J72" s="86">
        <f t="shared" si="23"/>
        <v>-27.1356783919598</v>
      </c>
      <c r="K72" s="86">
        <f t="shared" si="18"/>
        <v>10.34482758620689</v>
      </c>
      <c r="L72" s="85"/>
      <c r="M72" s="85"/>
      <c r="N72" s="85"/>
      <c r="O72" s="86">
        <f t="shared" si="24"/>
        <v>0</v>
      </c>
      <c r="P72" s="86">
        <f t="shared" si="20"/>
        <v>0</v>
      </c>
      <c r="Q72" s="83">
        <f t="shared" si="26"/>
        <v>3015</v>
      </c>
      <c r="R72" s="83">
        <f t="shared" si="26"/>
        <v>3502.72</v>
      </c>
      <c r="S72" s="83">
        <f t="shared" si="26"/>
        <v>3154</v>
      </c>
      <c r="T72" s="86">
        <f t="shared" si="21"/>
        <v>16.176451077943611</v>
      </c>
      <c r="U72" s="86">
        <f t="shared" si="21"/>
        <v>-9.9556915768317111</v>
      </c>
    </row>
    <row r="73" spans="1:21" ht="18">
      <c r="A73" s="99" t="s">
        <v>174</v>
      </c>
      <c r="B73" s="90">
        <v>0</v>
      </c>
      <c r="C73" s="85">
        <v>0</v>
      </c>
      <c r="D73" s="85">
        <v>0</v>
      </c>
      <c r="E73" s="86">
        <f t="shared" si="22"/>
        <v>0</v>
      </c>
      <c r="F73" s="86">
        <f t="shared" si="16"/>
        <v>0</v>
      </c>
      <c r="G73" s="91">
        <v>0</v>
      </c>
      <c r="H73" s="92">
        <v>0</v>
      </c>
      <c r="I73" s="85">
        <v>0</v>
      </c>
      <c r="J73" s="86">
        <f t="shared" si="23"/>
        <v>0</v>
      </c>
      <c r="K73" s="86">
        <f t="shared" si="18"/>
        <v>0</v>
      </c>
      <c r="L73" s="91"/>
      <c r="M73" s="92"/>
      <c r="N73" s="85"/>
      <c r="O73" s="86">
        <f t="shared" si="24"/>
        <v>0</v>
      </c>
      <c r="P73" s="86">
        <f t="shared" si="20"/>
        <v>0</v>
      </c>
      <c r="Q73" s="83">
        <f t="shared" si="26"/>
        <v>16625.599999999999</v>
      </c>
      <c r="R73" s="83">
        <f t="shared" si="26"/>
        <v>16748.599999999999</v>
      </c>
      <c r="S73" s="83">
        <f>N73+I73+D73+S37+N37+I37+D37</f>
        <v>16859.599999999999</v>
      </c>
      <c r="T73" s="86">
        <f t="shared" si="21"/>
        <v>0.73982292368395974</v>
      </c>
      <c r="U73" s="84">
        <f t="shared" si="21"/>
        <v>0.66274196052206946</v>
      </c>
    </row>
    <row r="74" spans="1:21" ht="18">
      <c r="A74" s="99" t="s">
        <v>175</v>
      </c>
      <c r="B74" s="85">
        <v>322</v>
      </c>
      <c r="C74" s="94">
        <v>270</v>
      </c>
      <c r="D74" s="85">
        <v>174</v>
      </c>
      <c r="E74" s="84">
        <f t="shared" si="22"/>
        <v>-16.149068322981364</v>
      </c>
      <c r="F74" s="84">
        <f t="shared" si="16"/>
        <v>-35.555555555555557</v>
      </c>
      <c r="G74" s="93">
        <v>0</v>
      </c>
      <c r="H74" s="94">
        <v>0</v>
      </c>
      <c r="I74" s="85">
        <v>1</v>
      </c>
      <c r="J74" s="84">
        <f t="shared" si="23"/>
        <v>0</v>
      </c>
      <c r="K74" s="84">
        <f t="shared" si="18"/>
        <v>0</v>
      </c>
      <c r="L74" s="93"/>
      <c r="M74" s="94"/>
      <c r="N74" s="85"/>
      <c r="O74" s="84">
        <f t="shared" si="24"/>
        <v>0</v>
      </c>
      <c r="P74" s="84">
        <f t="shared" si="20"/>
        <v>0</v>
      </c>
      <c r="Q74" s="83">
        <f t="shared" si="26"/>
        <v>2138.5</v>
      </c>
      <c r="R74" s="83">
        <f t="shared" si="26"/>
        <v>2150.1</v>
      </c>
      <c r="S74" s="83">
        <f>D38+I38+N38+S38+D74+I74+N74</f>
        <v>2623.2</v>
      </c>
      <c r="T74" s="84">
        <f t="shared" si="21"/>
        <v>0.54243628711714109</v>
      </c>
      <c r="U74" s="84">
        <f t="shared" si="21"/>
        <v>22.003627738244731</v>
      </c>
    </row>
    <row r="75" spans="1:21" ht="18">
      <c r="A75" s="103"/>
      <c r="B75" s="89">
        <f>B43+B57+B60+B66+B73+B74</f>
        <v>846792.12</v>
      </c>
      <c r="C75" s="89">
        <f>C43+C57+C60+C66+C73+C74</f>
        <v>832890.3</v>
      </c>
      <c r="D75" s="89">
        <f>D43+D57+D60+D66+D73+D74</f>
        <v>831344.25</v>
      </c>
      <c r="E75" s="84">
        <f t="shared" si="22"/>
        <v>-1.64170398751466</v>
      </c>
      <c r="F75" s="84">
        <f t="shared" si="16"/>
        <v>-0.1856246855078183</v>
      </c>
      <c r="G75" s="89">
        <f>G43+G57+G60+G66+G73+G74</f>
        <v>373800.24977130035</v>
      </c>
      <c r="H75" s="89">
        <f>H43+H57+H60+H66+H73+H74</f>
        <v>373822.25</v>
      </c>
      <c r="I75" s="89">
        <f>I43+I57+I60+I66+I73+I74</f>
        <v>373416.25</v>
      </c>
      <c r="J75" s="84">
        <f t="shared" si="23"/>
        <v>5.8855575171747887E-3</v>
      </c>
      <c r="K75" s="84">
        <f t="shared" si="18"/>
        <v>-0.10860776746167744</v>
      </c>
      <c r="L75" s="89">
        <f>L43+L57+L60+L66+L73+L74</f>
        <v>355943.63</v>
      </c>
      <c r="M75" s="89">
        <f>M43+M57+M60+M66+M73+M74</f>
        <v>340813.5</v>
      </c>
      <c r="N75" s="89">
        <f>N43+N57+N60+N66+N73+N74</f>
        <v>336760.55956624768</v>
      </c>
      <c r="O75" s="84">
        <f t="shared" si="24"/>
        <v>-4.2507095856723254</v>
      </c>
      <c r="P75" s="84">
        <f t="shared" si="20"/>
        <v>-1.1891959777861842</v>
      </c>
      <c r="Q75" s="89">
        <f>Q43+Q57+Q60+Q66+Q73+Q74</f>
        <v>4554962.9577270551</v>
      </c>
      <c r="R75" s="89">
        <f>R43+R57+R60+R66+R73+R74</f>
        <v>4548191.1923559988</v>
      </c>
      <c r="S75" s="89">
        <f>S43+S57+S60+S66+S73+S74</f>
        <v>4431579.7695662472</v>
      </c>
      <c r="T75" s="84">
        <f t="shared" si="21"/>
        <v>-0.148667847222967</v>
      </c>
      <c r="U75" s="84">
        <f t="shared" si="21"/>
        <v>-2.5639076691792724</v>
      </c>
    </row>
    <row r="76" spans="1:21" ht="18">
      <c r="A76" s="104" t="s">
        <v>33</v>
      </c>
      <c r="I76" s="85"/>
    </row>
    <row r="79" spans="1:21">
      <c r="B79" s="402">
        <f>SUM(B67:B72)</f>
        <v>10261.119999999999</v>
      </c>
    </row>
    <row r="81" ht="15" customHeight="1"/>
    <row r="82" ht="15.75" customHeight="1"/>
  </sheetData>
  <customSheetViews>
    <customSheetView guid="{62EA56A0-18BB-45A4-9B93-8F9305D00B2F}">
      <pane xSplit="1" ySplit="2" topLeftCell="K9" activePane="bottomRight" state="frozen"/>
      <selection pane="bottomRight" activeCell="N26" sqref="N26"/>
      <pageMargins left="0.7" right="0.7" top="0.75" bottom="0.75" header="0.3" footer="0.3"/>
    </customSheetView>
    <customSheetView guid="{5D933180-90A2-4635-8406-162CDBA83F77}">
      <pane xSplit="1" ySplit="2" topLeftCell="G39" activePane="bottomRight" state="frozen"/>
      <selection pane="bottomRight" activeCell="G54" sqref="G54"/>
      <pageMargins left="0.7" right="0.7" top="0.75" bottom="0.75" header="0.3" footer="0.3"/>
    </customSheetView>
    <customSheetView guid="{57D09834-7566-4B23-A236-55447A728EAF}">
      <pane xSplit="1" ySplit="2" topLeftCell="G39" activePane="bottomRight" state="frozen"/>
      <selection pane="bottomRight" activeCell="G54" sqref="G54"/>
      <pageMargins left="0.7" right="0.7" top="0.75" bottom="0.75" header="0.3" footer="0.3"/>
    </customSheetView>
  </customSheetViews>
  <mergeCells count="29">
    <mergeCell ref="T41:T42"/>
    <mergeCell ref="U41:U42"/>
    <mergeCell ref="Q40:U40"/>
    <mergeCell ref="O5:O6"/>
    <mergeCell ref="P5:P6"/>
    <mergeCell ref="A40:A42"/>
    <mergeCell ref="B40:F40"/>
    <mergeCell ref="G40:K40"/>
    <mergeCell ref="L40:P40"/>
    <mergeCell ref="E41:E42"/>
    <mergeCell ref="F41:F42"/>
    <mergeCell ref="J41:J42"/>
    <mergeCell ref="K41:K42"/>
    <mergeCell ref="O41:O42"/>
    <mergeCell ref="P41:P42"/>
    <mergeCell ref="A1:U1"/>
    <mergeCell ref="A2:U2"/>
    <mergeCell ref="N3:P3"/>
    <mergeCell ref="S3:U3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T5:T6"/>
  </mergeCells>
  <hyperlinks>
    <hyperlink ref="D6" r:id="rId1" display="cf=j=@)^^÷^&amp;                        -;fpg–kf}if_ " xr:uid="{00000000-0004-0000-0200-000000000000}"/>
    <hyperlink ref="C6" r:id="rId2" display="cf=j=@)^^÷^&amp;                        -;fpg–kf}if_ " xr:uid="{00000000-0004-0000-0200-000001000000}"/>
    <hyperlink ref="B6" r:id="rId3" display="cf=j=@)^^÷^&amp;                        -;fpg–kf}if_ " xr:uid="{00000000-0004-0000-0200-000002000000}"/>
    <hyperlink ref="I6" r:id="rId4" display="cf=j=@)^^÷^&amp;                        -;fpg–kf}if_ " xr:uid="{00000000-0004-0000-0200-000003000000}"/>
    <hyperlink ref="H6" r:id="rId5" display="cf=j=@)^^÷^&amp;                        -;fpg–kf}if_ " xr:uid="{00000000-0004-0000-0200-000004000000}"/>
    <hyperlink ref="G6" r:id="rId6" display="cf=j=@)^^÷^&amp;                        -;fpg–kf}if_ " xr:uid="{00000000-0004-0000-0200-000005000000}"/>
    <hyperlink ref="N6" r:id="rId7" display="cf=j=@)^^÷^&amp;                        -;fpg–kf}if_ " xr:uid="{00000000-0004-0000-0200-000006000000}"/>
    <hyperlink ref="M6" r:id="rId8" display="cf=j=@)^^÷^&amp;                        -;fpg–kf}if_ " xr:uid="{00000000-0004-0000-0200-000007000000}"/>
    <hyperlink ref="L6" r:id="rId9" display="cf=j=@)^^÷^&amp;                        -;fpg–kf}if_ " xr:uid="{00000000-0004-0000-0200-000008000000}"/>
    <hyperlink ref="S6" r:id="rId10" display="cf=j=@)^^÷^&amp;                        -;fpg–kf}if_ " xr:uid="{00000000-0004-0000-0200-000009000000}"/>
    <hyperlink ref="R6" r:id="rId11" display="cf=j=@)^^÷^&amp;                        -;fpg–kf}if_ " xr:uid="{00000000-0004-0000-0200-00000A000000}"/>
    <hyperlink ref="Q6" r:id="rId12" display="cf=j=@)^^÷^&amp;                        -;fpg–kf}if_ " xr:uid="{00000000-0004-0000-0200-00000B000000}"/>
    <hyperlink ref="D42" r:id="rId13" display="cf=j=@)^^÷^&amp;                        -;fpg–kf}if_ " xr:uid="{00000000-0004-0000-0200-00000C000000}"/>
    <hyperlink ref="C42" r:id="rId14" display="cf=j=@)^^÷^&amp;                        -;fpg–kf}if_ " xr:uid="{00000000-0004-0000-0200-00000D000000}"/>
    <hyperlink ref="B42" r:id="rId15" display="cf=j=@)^^÷^&amp;                        -;fpg–kf}if_ " xr:uid="{00000000-0004-0000-0200-00000E000000}"/>
    <hyperlink ref="I42" r:id="rId16" display="cf=j=@)^^÷^&amp;                        -;fpg–kf}if_ " xr:uid="{00000000-0004-0000-0200-00000F000000}"/>
    <hyperlink ref="H42" r:id="rId17" display="cf=j=@)^^÷^&amp;                        -;fpg–kf}if_ " xr:uid="{00000000-0004-0000-0200-000010000000}"/>
    <hyperlink ref="G42" r:id="rId18" display="cf=j=@)^^÷^&amp;                        -;fpg–kf}if_ " xr:uid="{00000000-0004-0000-0200-000011000000}"/>
    <hyperlink ref="N42" r:id="rId19" display="cf=j=@)^^÷^&amp;                        -;fpg–kf}if_ " xr:uid="{00000000-0004-0000-0200-000012000000}"/>
    <hyperlink ref="M42" r:id="rId20" display="cf=j=@)^^÷^&amp;                        -;fpg–kf}if_ " xr:uid="{00000000-0004-0000-0200-000013000000}"/>
    <hyperlink ref="L42" r:id="rId21" display="cf=j=@)^^÷^&amp;                        -;fpg–kf}if_ " xr:uid="{00000000-0004-0000-0200-000014000000}"/>
    <hyperlink ref="S42" r:id="rId22" display="cf=j=@)^^÷^&amp;                        -;fpg–kf}if_ " xr:uid="{00000000-0004-0000-0200-000015000000}"/>
    <hyperlink ref="R42" r:id="rId23" display="cf=j=@)^^÷^&amp;                        -;fpg–kf}if_ " xr:uid="{00000000-0004-0000-0200-000016000000}"/>
    <hyperlink ref="Q42" r:id="rId24" display="cf=j=@)^^÷^&amp;                        -;fpg–kf}if_ " xr:uid="{00000000-0004-0000-0200-000017000000}"/>
  </hyperlinks>
  <printOptions horizontalCentered="1"/>
  <pageMargins left="0.7" right="0.7" top="0.75" bottom="0.75" header="0.3" footer="0.3"/>
  <pageSetup paperSize="9" scale="47" fitToWidth="2" orientation="portrait" r:id="rId2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U21"/>
  <sheetViews>
    <sheetView view="pageBreakPreview" zoomScale="110" zoomScaleNormal="110" zoomScaleSheetLayoutView="110" workbookViewId="0">
      <selection activeCell="L16" sqref="L16"/>
    </sheetView>
  </sheetViews>
  <sheetFormatPr defaultColWidth="14.28515625" defaultRowHeight="15"/>
  <cols>
    <col min="1" max="1" width="26.85546875" bestFit="1" customWidth="1"/>
    <col min="2" max="2" width="13.5703125" customWidth="1"/>
    <col min="3" max="3" width="14.42578125" bestFit="1" customWidth="1"/>
    <col min="4" max="4" width="12.7109375" customWidth="1"/>
    <col min="5" max="5" width="10" customWidth="1"/>
    <col min="6" max="6" width="12.5703125" customWidth="1"/>
    <col min="10" max="10" width="16.85546875" customWidth="1"/>
    <col min="11" max="11" width="18.5703125" customWidth="1"/>
  </cols>
  <sheetData>
    <row r="1" spans="1:21" ht="18">
      <c r="A1" s="539" t="s">
        <v>507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</row>
    <row r="2" spans="1:21" ht="18">
      <c r="A2" s="539" t="s">
        <v>452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</row>
    <row r="3" spans="1:21" ht="15.75">
      <c r="A3" s="659" t="s">
        <v>79</v>
      </c>
      <c r="B3" s="520" t="s">
        <v>225</v>
      </c>
      <c r="C3" s="520"/>
      <c r="D3" s="520"/>
      <c r="E3" s="520"/>
      <c r="F3" s="520"/>
      <c r="G3" s="520" t="s">
        <v>206</v>
      </c>
      <c r="H3" s="520"/>
      <c r="I3" s="520"/>
      <c r="J3" s="520"/>
      <c r="K3" s="520"/>
      <c r="L3" s="520" t="s">
        <v>122</v>
      </c>
      <c r="M3" s="520"/>
      <c r="N3" s="520"/>
      <c r="O3" s="520"/>
      <c r="P3" s="520"/>
      <c r="Q3" s="520" t="s">
        <v>123</v>
      </c>
      <c r="R3" s="520"/>
      <c r="S3" s="520"/>
      <c r="T3" s="520"/>
      <c r="U3" s="520"/>
    </row>
    <row r="4" spans="1:21">
      <c r="A4" s="659"/>
      <c r="B4" s="3" t="s">
        <v>4</v>
      </c>
      <c r="C4" s="3" t="s">
        <v>5</v>
      </c>
      <c r="D4" s="3" t="s">
        <v>6</v>
      </c>
      <c r="E4" s="521" t="s">
        <v>7</v>
      </c>
      <c r="F4" s="521" t="s">
        <v>8</v>
      </c>
      <c r="G4" s="3" t="s">
        <v>4</v>
      </c>
      <c r="H4" s="3" t="s">
        <v>5</v>
      </c>
      <c r="I4" s="3" t="s">
        <v>6</v>
      </c>
      <c r="J4" s="521" t="s">
        <v>7</v>
      </c>
      <c r="K4" s="521" t="s">
        <v>8</v>
      </c>
      <c r="L4" s="3" t="s">
        <v>4</v>
      </c>
      <c r="M4" s="3" t="s">
        <v>5</v>
      </c>
      <c r="N4" s="3" t="s">
        <v>6</v>
      </c>
      <c r="O4" s="521" t="s">
        <v>7</v>
      </c>
      <c r="P4" s="521" t="s">
        <v>8</v>
      </c>
      <c r="Q4" s="3" t="s">
        <v>4</v>
      </c>
      <c r="R4" s="3" t="s">
        <v>5</v>
      </c>
      <c r="S4" s="3" t="s">
        <v>6</v>
      </c>
      <c r="T4" s="521" t="s">
        <v>7</v>
      </c>
      <c r="U4" s="521" t="s">
        <v>8</v>
      </c>
    </row>
    <row r="5" spans="1:21" ht="45">
      <c r="A5" s="659"/>
      <c r="B5" s="58" t="s">
        <v>366</v>
      </c>
      <c r="C5" s="58" t="s">
        <v>367</v>
      </c>
      <c r="D5" s="58" t="s">
        <v>500</v>
      </c>
      <c r="E5" s="521"/>
      <c r="F5" s="521"/>
      <c r="G5" s="58" t="str">
        <f>$C$5</f>
        <v>cf=j= @)*)÷*!
-;fpg–k';_</v>
      </c>
      <c r="H5" s="58" t="str">
        <f>$D$5</f>
        <v>cf=j= @)*!÷*@
-;fpg–k';_</v>
      </c>
      <c r="I5" s="58" t="str">
        <f>$D$5</f>
        <v>cf=j= @)*!÷*@
-;fpg–k';_</v>
      </c>
      <c r="J5" s="521"/>
      <c r="K5" s="521"/>
      <c r="L5" s="58" t="str">
        <f>$B$5</f>
        <v>cf=j= @)&amp;(÷*)
-;fpg–k';_</v>
      </c>
      <c r="M5" s="58" t="str">
        <f>$C$5</f>
        <v>cf=j= @)*)÷*!
-;fpg–k';_</v>
      </c>
      <c r="N5" s="58" t="str">
        <f>$D$5</f>
        <v>cf=j= @)*!÷*@
-;fpg–k';_</v>
      </c>
      <c r="O5" s="521"/>
      <c r="P5" s="521"/>
      <c r="Q5" s="58" t="str">
        <f>$B$5</f>
        <v>cf=j= @)&amp;(÷*)
-;fpg–k';_</v>
      </c>
      <c r="R5" s="58" t="str">
        <f>$C$5</f>
        <v>cf=j= @)*)÷*!
-;fpg–k';_</v>
      </c>
      <c r="S5" s="58" t="str">
        <f>$D$5</f>
        <v>cf=j= @)*!÷*@
-;fpg–k';_</v>
      </c>
      <c r="T5" s="521"/>
      <c r="U5" s="521"/>
    </row>
    <row r="6" spans="1:21" s="28" customFormat="1" ht="16.5">
      <c r="A6" s="315" t="s">
        <v>448</v>
      </c>
      <c r="B6" s="511">
        <v>19564</v>
      </c>
      <c r="C6" s="511">
        <v>17326</v>
      </c>
      <c r="D6" s="511">
        <v>28097</v>
      </c>
      <c r="E6" s="173">
        <f t="shared" ref="E6:F8" si="0">IFERROR(C6/B6*100-100,0)</f>
        <v>-11.439378450214676</v>
      </c>
      <c r="F6" s="173">
        <f t="shared" si="0"/>
        <v>62.166685905575434</v>
      </c>
      <c r="G6" s="316">
        <f>SUM(G7:G8)</f>
        <v>52353</v>
      </c>
      <c r="H6" s="316">
        <f>SUM(H7:H8)</f>
        <v>50714</v>
      </c>
      <c r="I6" s="316">
        <f>SUM(I7:I8)</f>
        <v>32656</v>
      </c>
      <c r="J6" s="173">
        <f t="shared" ref="J6:K8" si="1">IFERROR(H6/G6*100-100,0)</f>
        <v>-3.1306706396959072</v>
      </c>
      <c r="K6" s="173">
        <f t="shared" si="1"/>
        <v>-35.607524549434075</v>
      </c>
      <c r="L6" s="317">
        <f>SUM(L7:L8)</f>
        <v>45306</v>
      </c>
      <c r="M6" s="317">
        <f>SUM(M7:M8)</f>
        <v>41295</v>
      </c>
      <c r="N6" s="317">
        <v>59236</v>
      </c>
      <c r="O6" s="173">
        <f t="shared" ref="O6:P8" si="2">IFERROR(M6/L6*100-100,0)</f>
        <v>-8.8531320354919814</v>
      </c>
      <c r="P6" s="173">
        <f t="shared" si="2"/>
        <v>43.445937764862549</v>
      </c>
      <c r="Q6" s="318">
        <f>SUM(Q7:Q8)</f>
        <v>7597</v>
      </c>
      <c r="R6" s="318">
        <v>8339</v>
      </c>
      <c r="S6" s="318">
        <v>11062</v>
      </c>
      <c r="T6" s="173">
        <f t="shared" ref="T6:U8" si="3">IFERROR(R6/Q6*100-100,0)</f>
        <v>9.7670132947216075</v>
      </c>
      <c r="U6" s="173">
        <f t="shared" si="3"/>
        <v>32.653795419114999</v>
      </c>
    </row>
    <row r="7" spans="1:21" s="28" customFormat="1" ht="16.5">
      <c r="A7" s="319" t="s">
        <v>449</v>
      </c>
      <c r="B7" s="512">
        <v>12081</v>
      </c>
      <c r="C7" s="512">
        <v>10340</v>
      </c>
      <c r="D7" s="512">
        <v>13841</v>
      </c>
      <c r="E7" s="173">
        <f t="shared" si="0"/>
        <v>-14.411058687194767</v>
      </c>
      <c r="F7" s="173">
        <f t="shared" si="0"/>
        <v>33.858800773694384</v>
      </c>
      <c r="G7" s="297">
        <v>45040</v>
      </c>
      <c r="H7" s="297">
        <v>37352</v>
      </c>
      <c r="I7" s="297">
        <v>26658</v>
      </c>
      <c r="J7" s="173">
        <f t="shared" si="1"/>
        <v>-17.06927175843694</v>
      </c>
      <c r="K7" s="173">
        <f t="shared" si="1"/>
        <v>-28.630327693296209</v>
      </c>
      <c r="L7" s="304">
        <v>44163</v>
      </c>
      <c r="M7" s="304">
        <v>40077</v>
      </c>
      <c r="N7" s="304">
        <v>56687</v>
      </c>
      <c r="O7" s="173">
        <f t="shared" si="2"/>
        <v>-9.2520888526594689</v>
      </c>
      <c r="P7" s="173">
        <f t="shared" si="2"/>
        <v>41.445217955435794</v>
      </c>
      <c r="Q7" s="304">
        <v>5049</v>
      </c>
      <c r="R7" s="304">
        <v>7623</v>
      </c>
      <c r="S7" s="304">
        <v>9501</v>
      </c>
      <c r="T7" s="173">
        <f t="shared" si="3"/>
        <v>50.980392156862735</v>
      </c>
      <c r="U7" s="173">
        <f t="shared" si="3"/>
        <v>24.635970090515542</v>
      </c>
    </row>
    <row r="8" spans="1:21" s="28" customFormat="1" ht="16.5">
      <c r="A8" s="315" t="s">
        <v>450</v>
      </c>
      <c r="B8" s="512">
        <v>7483</v>
      </c>
      <c r="C8" s="512">
        <v>6986</v>
      </c>
      <c r="D8" s="512">
        <v>14256</v>
      </c>
      <c r="E8" s="173">
        <f t="shared" si="0"/>
        <v>-6.6417212347988794</v>
      </c>
      <c r="F8" s="173">
        <f t="shared" si="0"/>
        <v>104.06527340395075</v>
      </c>
      <c r="G8" s="297">
        <v>7313</v>
      </c>
      <c r="H8" s="297">
        <v>13362</v>
      </c>
      <c r="I8" s="297">
        <v>5998</v>
      </c>
      <c r="J8" s="173">
        <f t="shared" si="1"/>
        <v>82.715711746205386</v>
      </c>
      <c r="K8" s="173">
        <f t="shared" si="1"/>
        <v>-55.111510252956144</v>
      </c>
      <c r="L8" s="304">
        <v>1143</v>
      </c>
      <c r="M8" s="304">
        <v>1218</v>
      </c>
      <c r="N8" s="304">
        <v>2549</v>
      </c>
      <c r="O8" s="173">
        <f t="shared" si="2"/>
        <v>6.5616797900262469</v>
      </c>
      <c r="P8" s="173">
        <f t="shared" si="2"/>
        <v>109.27750410509032</v>
      </c>
      <c r="Q8" s="304">
        <v>2548</v>
      </c>
      <c r="R8" s="304">
        <v>716</v>
      </c>
      <c r="S8" s="304">
        <v>1561</v>
      </c>
      <c r="T8" s="173">
        <f t="shared" si="3"/>
        <v>-71.899529042386177</v>
      </c>
      <c r="U8" s="173">
        <f t="shared" si="3"/>
        <v>118.0167597765363</v>
      </c>
    </row>
    <row r="10" spans="1:21" ht="15.75">
      <c r="A10" s="659" t="s">
        <v>79</v>
      </c>
      <c r="B10" s="520" t="s">
        <v>111</v>
      </c>
      <c r="C10" s="520"/>
      <c r="D10" s="520"/>
      <c r="E10" s="520"/>
      <c r="F10" s="520"/>
      <c r="G10" s="520" t="s">
        <v>124</v>
      </c>
      <c r="H10" s="520"/>
      <c r="I10" s="520"/>
      <c r="J10" s="520"/>
      <c r="K10" s="520"/>
      <c r="L10" s="520" t="s">
        <v>125</v>
      </c>
      <c r="M10" s="520"/>
      <c r="N10" s="520"/>
      <c r="O10" s="520"/>
      <c r="P10" s="520"/>
      <c r="Q10" s="520" t="s">
        <v>35</v>
      </c>
      <c r="R10" s="520"/>
      <c r="S10" s="520"/>
      <c r="T10" s="520"/>
      <c r="U10" s="520"/>
    </row>
    <row r="11" spans="1:21">
      <c r="A11" s="659"/>
      <c r="B11" s="3" t="s">
        <v>4</v>
      </c>
      <c r="C11" s="3" t="s">
        <v>5</v>
      </c>
      <c r="D11" s="3" t="s">
        <v>6</v>
      </c>
      <c r="E11" s="521" t="s">
        <v>7</v>
      </c>
      <c r="F11" s="521" t="s">
        <v>8</v>
      </c>
      <c r="G11" s="3" t="s">
        <v>4</v>
      </c>
      <c r="H11" s="3" t="s">
        <v>5</v>
      </c>
      <c r="I11" s="3" t="s">
        <v>6</v>
      </c>
      <c r="J11" s="521" t="s">
        <v>7</v>
      </c>
      <c r="K11" s="521" t="s">
        <v>8</v>
      </c>
      <c r="L11" s="3" t="s">
        <v>4</v>
      </c>
      <c r="M11" s="3" t="s">
        <v>5</v>
      </c>
      <c r="N11" s="3" t="s">
        <v>6</v>
      </c>
      <c r="O11" s="521" t="s">
        <v>7</v>
      </c>
      <c r="P11" s="521" t="s">
        <v>8</v>
      </c>
      <c r="Q11" s="3" t="s">
        <v>4</v>
      </c>
      <c r="R11" s="3" t="s">
        <v>5</v>
      </c>
      <c r="S11" s="3" t="s">
        <v>6</v>
      </c>
      <c r="T11" s="521" t="s">
        <v>7</v>
      </c>
      <c r="U11" s="521" t="s">
        <v>8</v>
      </c>
    </row>
    <row r="12" spans="1:21" ht="45">
      <c r="A12" s="659"/>
      <c r="B12" s="58" t="str">
        <f>$B$5</f>
        <v>cf=j= @)&amp;(÷*)
-;fpg–k';_</v>
      </c>
      <c r="C12" s="58" t="str">
        <f>$C$5</f>
        <v>cf=j= @)*)÷*!
-;fpg–k';_</v>
      </c>
      <c r="D12" s="58" t="str">
        <f>$D$5</f>
        <v>cf=j= @)*!÷*@
-;fpg–k';_</v>
      </c>
      <c r="E12" s="521"/>
      <c r="F12" s="521"/>
      <c r="G12" s="58" t="str">
        <f>$B$5</f>
        <v>cf=j= @)&amp;(÷*)
-;fpg–k';_</v>
      </c>
      <c r="H12" s="58" t="str">
        <f>$C$5</f>
        <v>cf=j= @)*)÷*!
-;fpg–k';_</v>
      </c>
      <c r="I12" s="58" t="str">
        <f>$D$5</f>
        <v>cf=j= @)*!÷*@
-;fpg–k';_</v>
      </c>
      <c r="J12" s="521"/>
      <c r="K12" s="521"/>
      <c r="L12" s="58" t="str">
        <f>$B$5</f>
        <v>cf=j= @)&amp;(÷*)
-;fpg–k';_</v>
      </c>
      <c r="M12" s="58" t="str">
        <f>$C$5</f>
        <v>cf=j= @)*)÷*!
-;fpg–k';_</v>
      </c>
      <c r="N12" s="58" t="str">
        <f>$D$5</f>
        <v>cf=j= @)*!÷*@
-;fpg–k';_</v>
      </c>
      <c r="O12" s="521"/>
      <c r="P12" s="521"/>
      <c r="Q12" s="58" t="str">
        <f>$B$5</f>
        <v>cf=j= @)&amp;(÷*)
-;fpg–k';_</v>
      </c>
      <c r="R12" s="58" t="str">
        <f>$C$5</f>
        <v>cf=j= @)*)÷*!
-;fpg–k';_</v>
      </c>
      <c r="S12" s="58" t="str">
        <f>$D$5</f>
        <v>cf=j= @)*!÷*@
-;fpg–k';_</v>
      </c>
      <c r="T12" s="521"/>
      <c r="U12" s="521"/>
    </row>
    <row r="13" spans="1:21" s="28" customFormat="1" ht="16.5">
      <c r="A13" s="315" t="s">
        <v>448</v>
      </c>
      <c r="B13" s="320">
        <v>34075</v>
      </c>
      <c r="C13" s="317">
        <v>23242</v>
      </c>
      <c r="D13" s="317">
        <v>43543</v>
      </c>
      <c r="E13" s="173">
        <f t="shared" ref="E13:F15" si="4">IFERROR(C13/B13*100-100,0)</f>
        <v>-31.791636096845195</v>
      </c>
      <c r="F13" s="173">
        <f t="shared" si="4"/>
        <v>87.346183633078056</v>
      </c>
      <c r="G13" s="317">
        <f>SUM(G14:G15)</f>
        <v>1839</v>
      </c>
      <c r="H13" s="317">
        <f>SUM(H14:H15)</f>
        <v>1401</v>
      </c>
      <c r="I13" s="317">
        <v>2227</v>
      </c>
      <c r="J13" s="173">
        <f t="shared" ref="J13:K15" si="5">IFERROR(H13/G13*100-100,0)</f>
        <v>-23.817292006525278</v>
      </c>
      <c r="K13" s="173">
        <f t="shared" si="5"/>
        <v>58.957887223411831</v>
      </c>
      <c r="L13" s="317">
        <v>8282</v>
      </c>
      <c r="M13" s="317">
        <v>4660</v>
      </c>
      <c r="N13" s="317">
        <v>11398</v>
      </c>
      <c r="O13" s="173">
        <f t="shared" ref="O13:P15" si="6">IFERROR(M13/L13*100-100,0)</f>
        <v>-43.733397730016911</v>
      </c>
      <c r="P13" s="173">
        <f t="shared" si="6"/>
        <v>144.59227467811161</v>
      </c>
      <c r="Q13" s="317">
        <f t="shared" ref="Q13:S15" si="7">B6+G6+L6+Q6+B13+G13+L13</f>
        <v>169016</v>
      </c>
      <c r="R13" s="317">
        <f t="shared" si="7"/>
        <v>146977</v>
      </c>
      <c r="S13" s="317">
        <f t="shared" si="7"/>
        <v>188219</v>
      </c>
      <c r="T13" s="173">
        <f t="shared" ref="T13:U15" si="8">IFERROR(R13/Q13*100-100,0)</f>
        <v>-13.039593884602638</v>
      </c>
      <c r="U13" s="173">
        <f t="shared" si="8"/>
        <v>28.060172680079177</v>
      </c>
    </row>
    <row r="14" spans="1:21" s="28" customFormat="1" ht="16.5">
      <c r="A14" s="319" t="s">
        <v>449</v>
      </c>
      <c r="B14" s="304">
        <v>32638</v>
      </c>
      <c r="C14" s="304">
        <v>21348</v>
      </c>
      <c r="D14" s="304">
        <v>36989</v>
      </c>
      <c r="E14" s="173">
        <f t="shared" si="4"/>
        <v>-34.59158036644402</v>
      </c>
      <c r="F14" s="173">
        <f t="shared" si="4"/>
        <v>73.266816563612508</v>
      </c>
      <c r="G14" s="304">
        <v>1299</v>
      </c>
      <c r="H14" s="304">
        <v>1181</v>
      </c>
      <c r="I14" s="304">
        <v>1856</v>
      </c>
      <c r="J14" s="173">
        <f t="shared" si="5"/>
        <v>-9.0839107005388797</v>
      </c>
      <c r="K14" s="173">
        <f t="shared" si="5"/>
        <v>57.154953429297194</v>
      </c>
      <c r="L14" s="304">
        <v>6700</v>
      </c>
      <c r="M14" s="304">
        <v>3720</v>
      </c>
      <c r="N14" s="304">
        <v>9968</v>
      </c>
      <c r="O14" s="173">
        <f t="shared" si="6"/>
        <v>-44.477611940298509</v>
      </c>
      <c r="P14" s="173">
        <f t="shared" si="6"/>
        <v>167.95698924731187</v>
      </c>
      <c r="Q14" s="321">
        <f t="shared" si="7"/>
        <v>146970</v>
      </c>
      <c r="R14" s="321">
        <f t="shared" si="7"/>
        <v>121641</v>
      </c>
      <c r="S14" s="321">
        <f t="shared" si="7"/>
        <v>155500</v>
      </c>
      <c r="T14" s="173">
        <f t="shared" si="8"/>
        <v>-17.234129414166148</v>
      </c>
      <c r="U14" s="173">
        <f t="shared" si="8"/>
        <v>27.83518714906981</v>
      </c>
    </row>
    <row r="15" spans="1:21" s="28" customFormat="1" ht="16.5">
      <c r="A15" s="315" t="s">
        <v>450</v>
      </c>
      <c r="B15" s="304">
        <v>1437</v>
      </c>
      <c r="C15" s="304">
        <v>1894</v>
      </c>
      <c r="D15" s="304">
        <v>6554</v>
      </c>
      <c r="E15" s="173">
        <f t="shared" si="4"/>
        <v>31.802366040361875</v>
      </c>
      <c r="F15" s="173">
        <f t="shared" si="4"/>
        <v>246.04012671594512</v>
      </c>
      <c r="G15" s="304">
        <v>540</v>
      </c>
      <c r="H15" s="304">
        <v>220</v>
      </c>
      <c r="I15" s="304">
        <v>371</v>
      </c>
      <c r="J15" s="173">
        <f t="shared" si="5"/>
        <v>-59.25925925925926</v>
      </c>
      <c r="K15" s="173">
        <f t="shared" si="5"/>
        <v>68.636363636363626</v>
      </c>
      <c r="L15" s="304">
        <v>1582</v>
      </c>
      <c r="M15" s="304">
        <v>940</v>
      </c>
      <c r="N15" s="304">
        <v>1430</v>
      </c>
      <c r="O15" s="173">
        <f t="shared" si="6"/>
        <v>-40.581542351453862</v>
      </c>
      <c r="P15" s="173">
        <f t="shared" si="6"/>
        <v>52.127659574468083</v>
      </c>
      <c r="Q15" s="321">
        <f t="shared" si="7"/>
        <v>22046</v>
      </c>
      <c r="R15" s="321">
        <f t="shared" si="7"/>
        <v>25336</v>
      </c>
      <c r="S15" s="321">
        <f t="shared" si="7"/>
        <v>32719</v>
      </c>
      <c r="T15" s="173">
        <f t="shared" si="8"/>
        <v>14.923342102875807</v>
      </c>
      <c r="U15" s="173">
        <f t="shared" si="8"/>
        <v>29.140353646984522</v>
      </c>
    </row>
    <row r="16" spans="1:21">
      <c r="A16" s="660" t="s">
        <v>451</v>
      </c>
      <c r="B16" s="660"/>
      <c r="C16" s="660"/>
    </row>
    <row r="18" spans="19:19">
      <c r="S18" s="15"/>
    </row>
    <row r="20" spans="19:19" ht="15" customHeight="1"/>
    <row r="21" spans="19:19" ht="15.75" customHeight="1"/>
  </sheetData>
  <mergeCells count="29"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K4:K5"/>
    <mergeCell ref="O4:O5"/>
    <mergeCell ref="P4:P5"/>
    <mergeCell ref="T4:T5"/>
    <mergeCell ref="U4:U5"/>
    <mergeCell ref="T11:T12"/>
    <mergeCell ref="U11:U12"/>
    <mergeCell ref="A16:C16"/>
    <mergeCell ref="E11:E12"/>
    <mergeCell ref="F11:F12"/>
    <mergeCell ref="J11:J12"/>
    <mergeCell ref="K11:K12"/>
    <mergeCell ref="O11:O12"/>
    <mergeCell ref="P11:P12"/>
    <mergeCell ref="A10:A12"/>
    <mergeCell ref="B10:F10"/>
    <mergeCell ref="G10:K10"/>
    <mergeCell ref="L10:P10"/>
    <mergeCell ref="Q10:U10"/>
  </mergeCells>
  <hyperlinks>
    <hyperlink ref="B5" r:id="rId1" display="cf=j=@)^&amp;÷^*                        -;fpg–kf}if_ " xr:uid="{00000000-0004-0000-1D00-000000000000}"/>
    <hyperlink ref="G5" r:id="rId2" display="cf=j=@)^&amp;÷^*                        -;fpg–kf}if_ " xr:uid="{00000000-0004-0000-1D00-000001000000}"/>
    <hyperlink ref="L5" r:id="rId3" display="cf=j=@)^&amp;÷^*                        -;fpg–kf}if_ " xr:uid="{00000000-0004-0000-1D00-000002000000}"/>
    <hyperlink ref="Q5" r:id="rId4" display="cf=j=@)^&amp;÷^*                        -;fpg–kf}if_ " xr:uid="{00000000-0004-0000-1D00-000003000000}"/>
    <hyperlink ref="Q12" r:id="rId5" display="cf=j=@)^&amp;÷^*                        -;fpg–kf}if_ " xr:uid="{00000000-0004-0000-1D00-000004000000}"/>
    <hyperlink ref="L12" r:id="rId6" display="cf=j=@)^&amp;÷^*                        -;fpg–kf}if_ " xr:uid="{00000000-0004-0000-1D00-000005000000}"/>
    <hyperlink ref="G12" r:id="rId7" display="cf=j=@)^&amp;÷^*                        -;fpg–kf}if_ " xr:uid="{00000000-0004-0000-1D00-000006000000}"/>
    <hyperlink ref="B12" r:id="rId8" display="cf=j=@)^&amp;÷^*                        -;fpg–kf}if_ " xr:uid="{00000000-0004-0000-1D00-000007000000}"/>
  </hyperlinks>
  <pageMargins left="0.7" right="0.31" top="0.75" bottom="0.75" header="0.3" footer="0.3"/>
  <pageSetup paperSize="9" scale="74" fitToWidth="2" orientation="landscape" r:id="rId9"/>
  <colBreaks count="1" manualBreakCount="1">
    <brk id="11" max="1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R22"/>
  <sheetViews>
    <sheetView view="pageBreakPreview" zoomScaleNormal="100" zoomScaleSheetLayoutView="100" workbookViewId="0">
      <selection activeCell="L16" sqref="L16"/>
    </sheetView>
  </sheetViews>
  <sheetFormatPr defaultRowHeight="15"/>
  <cols>
    <col min="1" max="1" width="27.42578125" bestFit="1" customWidth="1"/>
    <col min="2" max="2" width="14.28515625" bestFit="1" customWidth="1"/>
    <col min="3" max="3" width="13.7109375" bestFit="1" customWidth="1"/>
    <col min="4" max="4" width="15.140625" bestFit="1" customWidth="1"/>
    <col min="5" max="6" width="10.140625" bestFit="1" customWidth="1"/>
    <col min="9" max="9" width="10.140625" bestFit="1" customWidth="1"/>
    <col min="18" max="18" width="10.140625" bestFit="1" customWidth="1"/>
  </cols>
  <sheetData>
    <row r="1" spans="1:18" ht="19.5">
      <c r="A1" s="661" t="s">
        <v>508</v>
      </c>
      <c r="B1" s="661"/>
      <c r="C1" s="661"/>
      <c r="D1" s="661"/>
    </row>
    <row r="2" spans="1:18" ht="19.5">
      <c r="A2" s="661" t="s">
        <v>453</v>
      </c>
      <c r="B2" s="661"/>
      <c r="C2" s="661"/>
      <c r="D2" s="661"/>
    </row>
    <row r="3" spans="1:18" ht="60">
      <c r="A3" s="176" t="s">
        <v>79</v>
      </c>
      <c r="B3" s="271" t="s">
        <v>454</v>
      </c>
      <c r="C3" s="271" t="s">
        <v>455</v>
      </c>
      <c r="D3" s="271" t="s">
        <v>503</v>
      </c>
      <c r="E3" s="322" t="s">
        <v>456</v>
      </c>
      <c r="F3" s="322" t="s">
        <v>457</v>
      </c>
    </row>
    <row r="4" spans="1:18" ht="16.5">
      <c r="A4" s="323" t="s">
        <v>458</v>
      </c>
      <c r="B4" s="324">
        <f>SUM(B5:B7)</f>
        <v>36795555</v>
      </c>
      <c r="C4" s="324">
        <f t="shared" ref="C4:D4" si="0">SUM(C5:C7)</f>
        <v>34968252</v>
      </c>
      <c r="D4" s="324">
        <f t="shared" si="0"/>
        <v>29954711</v>
      </c>
      <c r="E4" s="324">
        <f>IFERROR(C4/B4*100-100,0)</f>
        <v>-4.9660971277644848</v>
      </c>
      <c r="F4" s="324">
        <f>IFERROR(D4/C4*100-100,0)</f>
        <v>-14.337408115224065</v>
      </c>
    </row>
    <row r="5" spans="1:18" ht="16.5">
      <c r="A5" s="325" t="s">
        <v>459</v>
      </c>
      <c r="B5" s="326">
        <v>802871</v>
      </c>
      <c r="C5" s="326">
        <v>603810</v>
      </c>
      <c r="D5" s="326">
        <v>407925</v>
      </c>
      <c r="E5" s="327">
        <f>IFERROR(B5/#REF!*100-100,0)</f>
        <v>0</v>
      </c>
      <c r="F5" s="327">
        <f>IFERROR(C5/B5*100-100,0)</f>
        <v>-24.793646800046332</v>
      </c>
    </row>
    <row r="6" spans="1:18" ht="16.5">
      <c r="A6" s="325" t="s">
        <v>460</v>
      </c>
      <c r="B6" s="326">
        <v>35989698</v>
      </c>
      <c r="C6" s="326">
        <v>34361456</v>
      </c>
      <c r="D6" s="326">
        <v>29545730</v>
      </c>
      <c r="E6" s="327">
        <f>IFERROR(B6/#REF!*100-100,0)</f>
        <v>0</v>
      </c>
      <c r="F6" s="327">
        <f>IFERROR(C6/B6*100-100,0)</f>
        <v>-4.5241891165633064</v>
      </c>
    </row>
    <row r="7" spans="1:18" ht="16.5">
      <c r="A7" s="325" t="s">
        <v>98</v>
      </c>
      <c r="B7" s="326">
        <v>2986</v>
      </c>
      <c r="C7" s="328">
        <v>2986</v>
      </c>
      <c r="D7" s="326">
        <v>1056</v>
      </c>
      <c r="E7" s="327">
        <f>IFERROR(B7/#REF!*100-100,0)</f>
        <v>0</v>
      </c>
      <c r="F7" s="327">
        <f>IFERROR(C7/B7*100-100,0)</f>
        <v>0</v>
      </c>
      <c r="K7" s="329"/>
    </row>
    <row r="8" spans="1:18" ht="16.5">
      <c r="A8" s="330" t="s">
        <v>461</v>
      </c>
      <c r="B8" s="324">
        <f>SUM(B9:B11)</f>
        <v>38137655</v>
      </c>
      <c r="C8" s="324">
        <f t="shared" ref="C8:D8" si="1">SUM(C9:C11)</f>
        <v>41339495</v>
      </c>
      <c r="D8" s="324">
        <f t="shared" si="1"/>
        <v>28983636</v>
      </c>
      <c r="E8" s="324">
        <f t="shared" ref="E8:F8" si="2">IFERROR(C8/B8*100-100,0)</f>
        <v>8.3954821029242623</v>
      </c>
      <c r="F8" s="324">
        <f t="shared" si="2"/>
        <v>-29.888751664721596</v>
      </c>
      <c r="N8" s="329"/>
      <c r="P8" s="329"/>
      <c r="R8" s="329"/>
    </row>
    <row r="9" spans="1:18" ht="16.5">
      <c r="A9" s="331" t="s">
        <v>462</v>
      </c>
      <c r="B9" s="326">
        <v>10868093</v>
      </c>
      <c r="C9" s="326">
        <v>13806836</v>
      </c>
      <c r="D9" s="326">
        <v>2952648</v>
      </c>
      <c r="E9" s="327">
        <f>IFERROR(B9/#REF!*100-100,0)</f>
        <v>0</v>
      </c>
      <c r="F9" s="327">
        <f>IFERROR(C9/B9*100-100,0)</f>
        <v>27.04009801903608</v>
      </c>
      <c r="N9" s="329"/>
      <c r="P9" s="329"/>
      <c r="R9" s="329"/>
    </row>
    <row r="10" spans="1:18" ht="16.5">
      <c r="A10" s="331" t="s">
        <v>463</v>
      </c>
      <c r="B10" s="326">
        <v>66649</v>
      </c>
      <c r="C10" s="328">
        <v>45802</v>
      </c>
      <c r="D10" s="326">
        <v>31913</v>
      </c>
      <c r="E10" s="327">
        <f>IFERROR(B10/#REF!*100-100,0)</f>
        <v>0</v>
      </c>
      <c r="F10" s="327">
        <f>IFERROR(C10/B10*100-100,0)</f>
        <v>-31.278788879052954</v>
      </c>
      <c r="R10" s="329"/>
    </row>
    <row r="11" spans="1:18" ht="16.5">
      <c r="A11" s="331" t="s">
        <v>464</v>
      </c>
      <c r="B11" s="326">
        <v>27202913</v>
      </c>
      <c r="C11" s="326">
        <v>27486857</v>
      </c>
      <c r="D11" s="326">
        <v>25999075</v>
      </c>
      <c r="E11" s="327">
        <f>IFERROR(B11/#REF!*100-100,0)</f>
        <v>0</v>
      </c>
      <c r="F11" s="327">
        <f>IFERROR(C11/B11*100-100,0)</f>
        <v>1.0437999783331975</v>
      </c>
      <c r="N11" s="329"/>
      <c r="O11" s="329"/>
      <c r="P11" s="329"/>
      <c r="Q11" s="329"/>
      <c r="R11" s="329"/>
    </row>
    <row r="12" spans="1:18" ht="15.75">
      <c r="A12" s="332" t="s">
        <v>493</v>
      </c>
      <c r="B12" s="333"/>
      <c r="C12" s="333"/>
      <c r="D12" s="333"/>
    </row>
    <row r="13" spans="1:18">
      <c r="D13" s="329"/>
    </row>
    <row r="14" spans="1:18">
      <c r="C14" s="329"/>
      <c r="E14" s="329"/>
      <c r="F14" s="329"/>
      <c r="G14" s="329"/>
      <c r="H14" s="329"/>
      <c r="I14" s="329"/>
    </row>
    <row r="15" spans="1:18">
      <c r="C15" s="334"/>
      <c r="D15" s="334"/>
      <c r="E15" s="329"/>
      <c r="F15" s="329"/>
      <c r="G15" s="329"/>
      <c r="H15" s="329"/>
      <c r="I15" s="329"/>
    </row>
    <row r="16" spans="1:18">
      <c r="C16" s="329"/>
      <c r="D16" s="329"/>
      <c r="E16" s="329"/>
      <c r="F16" s="329"/>
      <c r="I16" s="329"/>
    </row>
    <row r="17" spans="3:9">
      <c r="C17" s="329"/>
      <c r="D17" s="329"/>
      <c r="E17" s="329"/>
      <c r="F17" s="329"/>
      <c r="G17" s="329"/>
      <c r="H17" s="329"/>
      <c r="I17" s="329"/>
    </row>
    <row r="22" spans="3:9">
      <c r="F22" s="335"/>
      <c r="G22" s="335"/>
      <c r="H22" s="335"/>
      <c r="I22" s="4"/>
    </row>
  </sheetData>
  <mergeCells count="2">
    <mergeCell ref="A1:D1"/>
    <mergeCell ref="A2:D2"/>
  </mergeCells>
  <pageMargins left="0.7" right="0.21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/>
    <pageSetUpPr fitToPage="1"/>
  </sheetPr>
  <dimension ref="A1:AD26"/>
  <sheetViews>
    <sheetView view="pageBreakPreview" zoomScaleNormal="100" zoomScaleSheetLayoutView="100" workbookViewId="0">
      <selection activeCell="L16" sqref="L16"/>
    </sheetView>
  </sheetViews>
  <sheetFormatPr defaultColWidth="14.28515625" defaultRowHeight="15"/>
  <cols>
    <col min="1" max="1" width="26" bestFit="1" customWidth="1"/>
    <col min="5" max="5" width="18.42578125" customWidth="1"/>
  </cols>
  <sheetData>
    <row r="1" spans="1:30" s="336" customFormat="1" ht="18">
      <c r="A1" s="662" t="s">
        <v>509</v>
      </c>
      <c r="B1" s="662"/>
      <c r="C1" s="662"/>
      <c r="D1" s="662"/>
      <c r="E1" s="311"/>
      <c r="F1" s="311"/>
      <c r="G1" s="311"/>
      <c r="H1" s="3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336" customFormat="1" ht="18">
      <c r="A2" s="662" t="s">
        <v>465</v>
      </c>
      <c r="B2" s="662"/>
      <c r="C2" s="662"/>
      <c r="D2" s="662"/>
      <c r="E2" s="311"/>
      <c r="F2" s="311"/>
      <c r="G2" s="311"/>
      <c r="H2" s="3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2.25" customHeight="1">
      <c r="A3" s="337" t="s">
        <v>79</v>
      </c>
      <c r="B3" s="307" t="s">
        <v>366</v>
      </c>
      <c r="C3" s="307" t="s">
        <v>367</v>
      </c>
      <c r="D3" s="307" t="s">
        <v>500</v>
      </c>
      <c r="E3" s="307" t="s">
        <v>7</v>
      </c>
      <c r="F3" s="307" t="s">
        <v>466</v>
      </c>
      <c r="G3" s="311"/>
      <c r="H3" s="311"/>
    </row>
    <row r="4" spans="1:30" ht="15" customHeight="1">
      <c r="A4" s="323" t="s">
        <v>467</v>
      </c>
      <c r="B4" s="23">
        <f>B5+B6+B7</f>
        <v>80807.420941799995</v>
      </c>
      <c r="C4" s="23">
        <f>C5+C6+C7</f>
        <v>74968.078861999995</v>
      </c>
      <c r="D4" s="23">
        <f>D5+D6+D7</f>
        <v>98789.247590999992</v>
      </c>
      <c r="E4" s="23">
        <f>IFERROR(C4/B4*100-100,0)</f>
        <v>-7.226244832149348</v>
      </c>
      <c r="F4" s="23">
        <f>IFERROR(D4/C4*100-100,0)</f>
        <v>31.775082262478151</v>
      </c>
      <c r="G4" s="311"/>
      <c r="H4" s="311"/>
    </row>
    <row r="5" spans="1:30" ht="16.5">
      <c r="A5" s="325" t="s">
        <v>468</v>
      </c>
      <c r="B5" s="339">
        <v>57844.659245099996</v>
      </c>
      <c r="C5" s="23">
        <v>50445.199401800004</v>
      </c>
      <c r="D5" s="23">
        <v>73711.238718499997</v>
      </c>
      <c r="E5" s="23">
        <f t="shared" ref="E5:E22" si="0">IFERROR(C5/B5*100-100,0)</f>
        <v>-12.791949922199251</v>
      </c>
      <c r="F5" s="23">
        <f t="shared" ref="F5:F22" si="1">IFERROR(D5/C5*100-100,0)</f>
        <v>46.121414113926193</v>
      </c>
      <c r="G5" s="311"/>
      <c r="H5" s="311"/>
    </row>
    <row r="6" spans="1:30" ht="16.5">
      <c r="A6" s="325" t="s">
        <v>469</v>
      </c>
      <c r="B6" s="339">
        <v>341.10064599999998</v>
      </c>
      <c r="C6" s="23">
        <v>1606.3448410000001</v>
      </c>
      <c r="D6" s="23">
        <v>1922.2669179000002</v>
      </c>
      <c r="E6" s="23">
        <f t="shared" si="0"/>
        <v>370.92987358341156</v>
      </c>
      <c r="F6" s="23">
        <f t="shared" si="1"/>
        <v>19.66713926153794</v>
      </c>
      <c r="G6" s="311"/>
      <c r="H6" s="311"/>
    </row>
    <row r="7" spans="1:30" ht="16.5">
      <c r="A7" s="325" t="s">
        <v>470</v>
      </c>
      <c r="B7" s="339">
        <v>22621.6610507</v>
      </c>
      <c r="C7" s="23">
        <v>22916.5346192</v>
      </c>
      <c r="D7" s="23">
        <v>23155.741954599998</v>
      </c>
      <c r="E7" s="23">
        <f t="shared" si="0"/>
        <v>1.3035009579496659</v>
      </c>
      <c r="F7" s="23">
        <f t="shared" si="1"/>
        <v>1.0438198417643179</v>
      </c>
      <c r="G7" s="311"/>
      <c r="H7" s="311"/>
    </row>
    <row r="8" spans="1:30" ht="16.5">
      <c r="A8" s="330" t="s">
        <v>471</v>
      </c>
      <c r="B8" s="23">
        <f>B9+B10+B11</f>
        <v>792666.29047130002</v>
      </c>
      <c r="C8" s="23">
        <f t="shared" ref="C8:D8" si="2">C9+C10+C11</f>
        <v>768166.57224150002</v>
      </c>
      <c r="D8" s="23">
        <f t="shared" si="2"/>
        <v>822370.54787160002</v>
      </c>
      <c r="E8" s="23">
        <f t="shared" si="0"/>
        <v>-3.0907985522171089</v>
      </c>
      <c r="F8" s="23">
        <f t="shared" si="1"/>
        <v>7.0562788838797701</v>
      </c>
      <c r="G8" s="311"/>
      <c r="H8" s="311"/>
    </row>
    <row r="9" spans="1:30" ht="16.5">
      <c r="A9" s="325" t="s">
        <v>468</v>
      </c>
      <c r="B9" s="339">
        <v>486333.9188255</v>
      </c>
      <c r="C9" s="23">
        <v>474894.12851170002</v>
      </c>
      <c r="D9" s="23">
        <v>502851.60491509998</v>
      </c>
      <c r="E9" s="23">
        <f t="shared" si="0"/>
        <v>-2.3522501456257032</v>
      </c>
      <c r="F9" s="23">
        <f t="shared" si="1"/>
        <v>5.8870966653173014</v>
      </c>
      <c r="G9" s="311"/>
      <c r="H9" s="311"/>
    </row>
    <row r="10" spans="1:30" ht="16.5">
      <c r="A10" s="325" t="s">
        <v>469</v>
      </c>
      <c r="B10" s="339">
        <v>109978.7000812</v>
      </c>
      <c r="C10" s="23">
        <v>147396.4600469</v>
      </c>
      <c r="D10" s="23">
        <v>160543.15495979998</v>
      </c>
      <c r="E10" s="23">
        <f t="shared" si="0"/>
        <v>34.022733436632308</v>
      </c>
      <c r="F10" s="23">
        <f t="shared" si="1"/>
        <v>8.9192745258039707</v>
      </c>
      <c r="G10" s="311"/>
      <c r="H10" s="311"/>
    </row>
    <row r="11" spans="1:30" ht="16.5">
      <c r="A11" s="325" t="s">
        <v>470</v>
      </c>
      <c r="B11" s="339">
        <v>196353.67156459999</v>
      </c>
      <c r="C11" s="23">
        <v>145875.9836829</v>
      </c>
      <c r="D11" s="23">
        <v>158975.7879967</v>
      </c>
      <c r="E11" s="23">
        <f t="shared" si="0"/>
        <v>-25.707534511313128</v>
      </c>
      <c r="F11" s="23">
        <f t="shared" si="1"/>
        <v>8.9800966431019162</v>
      </c>
      <c r="G11" s="311"/>
      <c r="H11" s="340"/>
    </row>
    <row r="12" spans="1:30" ht="16.5">
      <c r="A12" s="323" t="s">
        <v>472</v>
      </c>
      <c r="B12" s="23">
        <f>B13+B14+B15</f>
        <v>-711858.86952950002</v>
      </c>
      <c r="C12" s="23">
        <f t="shared" ref="C12:D12" si="3">C13+C14+C15</f>
        <v>-693198.4933796</v>
      </c>
      <c r="D12" s="23">
        <f t="shared" si="3"/>
        <v>-723581.30028069997</v>
      </c>
      <c r="E12" s="23">
        <f t="shared" si="0"/>
        <v>-2.6213589446786756</v>
      </c>
      <c r="F12" s="23">
        <f t="shared" si="1"/>
        <v>4.3829880173242373</v>
      </c>
      <c r="G12" s="311"/>
      <c r="H12" s="311"/>
    </row>
    <row r="13" spans="1:30" ht="16.5">
      <c r="A13" s="325" t="s">
        <v>468</v>
      </c>
      <c r="B13" s="339">
        <v>-428489.25958030001</v>
      </c>
      <c r="C13" s="23">
        <v>-424448.92911000003</v>
      </c>
      <c r="D13" s="23">
        <v>-429140.36619659996</v>
      </c>
      <c r="E13" s="23">
        <f t="shared" si="0"/>
        <v>-0.94292456110976275</v>
      </c>
      <c r="F13" s="23">
        <f t="shared" si="1"/>
        <v>1.1053007240322472</v>
      </c>
      <c r="G13" s="311"/>
      <c r="H13" s="311"/>
    </row>
    <row r="14" spans="1:30" ht="16.5">
      <c r="A14" s="325" t="s">
        <v>469</v>
      </c>
      <c r="B14" s="339">
        <v>-109637.5994353</v>
      </c>
      <c r="C14" s="23">
        <v>-145790.11520589999</v>
      </c>
      <c r="D14" s="23">
        <v>-158620.88804190001</v>
      </c>
      <c r="E14" s="23">
        <f t="shared" si="0"/>
        <v>32.974559783146788</v>
      </c>
      <c r="F14" s="23">
        <f t="shared" si="1"/>
        <v>8.8008523882974146</v>
      </c>
      <c r="G14" s="311"/>
      <c r="H14" s="311"/>
    </row>
    <row r="15" spans="1:30" ht="16.5">
      <c r="A15" s="325" t="s">
        <v>470</v>
      </c>
      <c r="B15" s="338">
        <v>-173732.01051389999</v>
      </c>
      <c r="C15" s="23">
        <v>-122959.4490637</v>
      </c>
      <c r="D15" s="23">
        <v>-135820.0460422</v>
      </c>
      <c r="E15" s="23">
        <f t="shared" si="0"/>
        <v>-29.224643921413531</v>
      </c>
      <c r="F15" s="23">
        <f t="shared" si="1"/>
        <v>10.45921812144546</v>
      </c>
      <c r="G15" s="311"/>
      <c r="H15" s="311"/>
    </row>
    <row r="16" spans="1:30" ht="16.5">
      <c r="A16" s="330" t="s">
        <v>473</v>
      </c>
      <c r="B16" s="23">
        <f>B17+B18+B19</f>
        <v>873473.7114130999</v>
      </c>
      <c r="C16" s="23">
        <f t="shared" ref="C16:D16" si="4">C17+C18+C19</f>
        <v>843134.65110350004</v>
      </c>
      <c r="D16" s="23">
        <f t="shared" si="4"/>
        <v>921159.79546269996</v>
      </c>
      <c r="E16" s="23">
        <f t="shared" si="0"/>
        <v>-3.4733798983506432</v>
      </c>
      <c r="F16" s="23">
        <f t="shared" si="1"/>
        <v>9.2541736076295962</v>
      </c>
      <c r="G16" s="311"/>
      <c r="H16" s="311"/>
    </row>
    <row r="17" spans="1:12" ht="16.5">
      <c r="A17" s="325" t="s">
        <v>468</v>
      </c>
      <c r="B17" s="339">
        <v>544178.57807059994</v>
      </c>
      <c r="C17" s="23">
        <v>525339.32791350002</v>
      </c>
      <c r="D17" s="23">
        <v>576562.84363359993</v>
      </c>
      <c r="E17" s="23">
        <f t="shared" si="0"/>
        <v>-3.4619610025618783</v>
      </c>
      <c r="F17" s="23">
        <f t="shared" si="1"/>
        <v>9.7505579724147537</v>
      </c>
    </row>
    <row r="18" spans="1:12" ht="16.5">
      <c r="A18" s="325" t="s">
        <v>469</v>
      </c>
      <c r="B18" s="339">
        <v>110319.8007272</v>
      </c>
      <c r="C18" s="23">
        <v>149002.80488789998</v>
      </c>
      <c r="D18" s="23">
        <v>162465.42187779999</v>
      </c>
      <c r="E18" s="23">
        <f t="shared" si="0"/>
        <v>35.064425339523353</v>
      </c>
      <c r="F18" s="23">
        <f t="shared" si="1"/>
        <v>9.0351433317167533</v>
      </c>
    </row>
    <row r="19" spans="1:12" ht="16.5">
      <c r="A19" s="325" t="s">
        <v>470</v>
      </c>
      <c r="B19" s="338">
        <v>218975.33261529999</v>
      </c>
      <c r="C19" s="23">
        <v>168792.51830210001</v>
      </c>
      <c r="D19" s="23">
        <v>182131.52995129998</v>
      </c>
      <c r="E19" s="23">
        <f t="shared" si="0"/>
        <v>-22.91710838561076</v>
      </c>
      <c r="F19" s="23">
        <f t="shared" si="1"/>
        <v>7.9026083521819288</v>
      </c>
    </row>
    <row r="20" spans="1:12" s="28" customFormat="1" ht="16.5">
      <c r="A20" s="330" t="s">
        <v>474</v>
      </c>
      <c r="B20" s="341">
        <v>418191</v>
      </c>
      <c r="C20" s="342">
        <v>340330</v>
      </c>
      <c r="D20" s="509">
        <v>393067</v>
      </c>
      <c r="E20" s="23">
        <f t="shared" si="0"/>
        <v>-18.618525984538167</v>
      </c>
      <c r="F20" s="23">
        <f t="shared" si="1"/>
        <v>15.495842270737214</v>
      </c>
    </row>
    <row r="21" spans="1:12" ht="16.5">
      <c r="A21" s="330" t="s">
        <v>475</v>
      </c>
      <c r="B21" s="342">
        <v>585076.03117811773</v>
      </c>
      <c r="C21" s="23">
        <v>733224.59630466963</v>
      </c>
      <c r="D21" s="23">
        <v>763077.57893494598</v>
      </c>
      <c r="E21" s="23">
        <f t="shared" si="0"/>
        <v>25.321250099450793</v>
      </c>
      <c r="F21" s="23">
        <f t="shared" si="1"/>
        <v>4.0714649754973351</v>
      </c>
    </row>
    <row r="22" spans="1:12" ht="15.75">
      <c r="A22" s="343" t="s">
        <v>476</v>
      </c>
      <c r="B22" s="344">
        <v>2556.6880000000001</v>
      </c>
      <c r="C22" s="344">
        <v>4537.3119999999999</v>
      </c>
      <c r="D22" s="344">
        <v>6499.5</v>
      </c>
      <c r="E22" s="23">
        <f t="shared" si="0"/>
        <v>77.468349677395111</v>
      </c>
      <c r="F22" s="23">
        <f t="shared" si="1"/>
        <v>43.245604445980348</v>
      </c>
    </row>
    <row r="23" spans="1:12" ht="15.75">
      <c r="A23" s="332" t="s">
        <v>477</v>
      </c>
      <c r="B23" s="333"/>
      <c r="C23" s="333"/>
      <c r="D23" s="333"/>
      <c r="E23" s="333"/>
      <c r="F23" s="333"/>
      <c r="H23" s="311"/>
    </row>
    <row r="24" spans="1:12" ht="15.75">
      <c r="A24" s="345"/>
      <c r="B24" s="311"/>
      <c r="C24" s="346"/>
      <c r="D24" s="311"/>
      <c r="E24" s="311"/>
      <c r="F24" s="311"/>
      <c r="H24" s="311"/>
    </row>
    <row r="25" spans="1:12" s="348" customFormat="1" ht="15.75">
      <c r="A25" s="347"/>
      <c r="H25" s="311"/>
      <c r="I25"/>
      <c r="J25"/>
      <c r="K25"/>
      <c r="L25"/>
    </row>
    <row r="26" spans="1:12">
      <c r="H26" s="311"/>
    </row>
  </sheetData>
  <mergeCells count="2">
    <mergeCell ref="A1:D1"/>
    <mergeCell ref="A2:D2"/>
  </mergeCells>
  <pageMargins left="0.35" right="0.3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/>
    <pageSetUpPr fitToPage="1"/>
  </sheetPr>
  <dimension ref="A1:L18"/>
  <sheetViews>
    <sheetView view="pageBreakPreview" zoomScaleNormal="100" zoomScaleSheetLayoutView="100" workbookViewId="0">
      <selection activeCell="L16" sqref="L16"/>
    </sheetView>
  </sheetViews>
  <sheetFormatPr defaultColWidth="9.140625" defaultRowHeight="28.5"/>
  <cols>
    <col min="1" max="1" width="12.7109375" style="353" bestFit="1" customWidth="1"/>
    <col min="2" max="2" width="10.7109375" style="22" bestFit="1" customWidth="1"/>
    <col min="3" max="3" width="19" style="349" customWidth="1"/>
    <col min="4" max="4" width="19.28515625" style="349" customWidth="1"/>
    <col min="5" max="5" width="20.28515625" style="349" customWidth="1"/>
    <col min="6" max="6" width="9.140625" style="349"/>
    <col min="7" max="7" width="12.140625" style="349" customWidth="1"/>
    <col min="8" max="8" width="13.7109375" style="349" customWidth="1"/>
    <col min="9" max="11" width="9.140625" style="349"/>
    <col min="12" max="12" width="23.42578125" style="349" bestFit="1" customWidth="1"/>
    <col min="13" max="13" width="9.140625" style="349"/>
    <col min="14" max="14" width="15.140625" style="349" bestFit="1" customWidth="1"/>
    <col min="15" max="15" width="9.140625" style="349"/>
    <col min="16" max="16" width="10.28515625" style="349" bestFit="1" customWidth="1"/>
    <col min="17" max="16384" width="9.140625" style="349"/>
  </cols>
  <sheetData>
    <row r="1" spans="1:8" ht="19.5">
      <c r="A1" s="664" t="s">
        <v>510</v>
      </c>
      <c r="B1" s="665"/>
      <c r="C1" s="665"/>
      <c r="D1" s="665"/>
      <c r="E1" s="666"/>
    </row>
    <row r="2" spans="1:8" ht="19.5">
      <c r="A2" s="667" t="s">
        <v>478</v>
      </c>
      <c r="B2" s="668"/>
      <c r="C2" s="668"/>
      <c r="D2" s="668"/>
      <c r="E2" s="669"/>
    </row>
    <row r="3" spans="1:8" s="353" customFormat="1" ht="36">
      <c r="A3" s="350" t="s">
        <v>479</v>
      </c>
      <c r="B3" s="351" t="s">
        <v>480</v>
      </c>
      <c r="C3" s="352" t="s">
        <v>366</v>
      </c>
      <c r="D3" s="352" t="s">
        <v>367</v>
      </c>
      <c r="E3" s="352" t="s">
        <v>500</v>
      </c>
    </row>
    <row r="4" spans="1:8" ht="19.5">
      <c r="A4" s="670" t="s">
        <v>481</v>
      </c>
      <c r="B4" s="354" t="s">
        <v>482</v>
      </c>
      <c r="C4" s="355">
        <v>455125.13588362001</v>
      </c>
      <c r="D4" s="355">
        <v>437339.9</v>
      </c>
      <c r="E4" s="355">
        <v>452005.5</v>
      </c>
    </row>
    <row r="5" spans="1:8" ht="19.5">
      <c r="A5" s="671"/>
      <c r="B5" s="354" t="s">
        <v>483</v>
      </c>
      <c r="C5" s="355">
        <v>53455.239493050001</v>
      </c>
      <c r="D5" s="355">
        <v>49913.1</v>
      </c>
      <c r="E5" s="355">
        <v>56938.400000000001</v>
      </c>
    </row>
    <row r="6" spans="1:8" ht="19.5">
      <c r="A6" s="671"/>
      <c r="B6" s="354" t="s">
        <v>484</v>
      </c>
      <c r="C6" s="355">
        <v>67765.396503960001</v>
      </c>
      <c r="D6" s="355">
        <v>80135.3</v>
      </c>
      <c r="E6" s="355">
        <v>158663.9</v>
      </c>
    </row>
    <row r="7" spans="1:8" ht="19.5">
      <c r="A7" s="665"/>
      <c r="B7" s="354" t="s">
        <v>98</v>
      </c>
      <c r="C7" s="355"/>
      <c r="D7" s="359"/>
    </row>
    <row r="8" spans="1:8" ht="36" customHeight="1">
      <c r="A8" s="670" t="s">
        <v>485</v>
      </c>
      <c r="B8" s="354" t="s">
        <v>486</v>
      </c>
      <c r="C8" s="355">
        <v>405270</v>
      </c>
      <c r="D8" s="359">
        <v>443552</v>
      </c>
      <c r="E8" s="359">
        <v>489399.2</v>
      </c>
      <c r="H8" s="356"/>
    </row>
    <row r="9" spans="1:8" ht="19.5">
      <c r="A9" s="671"/>
      <c r="B9" s="354" t="s">
        <v>487</v>
      </c>
      <c r="C9" s="355">
        <v>47430</v>
      </c>
      <c r="D9" s="359">
        <v>52947.8</v>
      </c>
      <c r="E9" s="359">
        <v>70208.2</v>
      </c>
      <c r="H9" s="356"/>
    </row>
    <row r="10" spans="1:8" ht="19.5">
      <c r="A10" s="665"/>
      <c r="B10" s="354" t="s">
        <v>98</v>
      </c>
      <c r="C10" s="355">
        <v>31057.000430290002</v>
      </c>
      <c r="D10" s="359">
        <v>18897.8</v>
      </c>
      <c r="E10" s="359">
        <v>7789.9</v>
      </c>
      <c r="H10" s="357"/>
    </row>
    <row r="11" spans="1:8" ht="19.5">
      <c r="A11" s="672" t="s">
        <v>488</v>
      </c>
      <c r="B11" s="354" t="s">
        <v>489</v>
      </c>
      <c r="C11" s="355">
        <v>30000</v>
      </c>
      <c r="D11" s="359">
        <v>128310</v>
      </c>
      <c r="E11" s="359">
        <v>181050</v>
      </c>
    </row>
    <row r="12" spans="1:8" ht="19.5">
      <c r="A12" s="673"/>
      <c r="B12" s="354" t="s">
        <v>490</v>
      </c>
      <c r="C12" s="355">
        <v>38195.1</v>
      </c>
      <c r="D12" s="359">
        <v>34270</v>
      </c>
      <c r="E12" s="359">
        <v>59030</v>
      </c>
    </row>
    <row r="13" spans="1:8" ht="19.5">
      <c r="A13" s="332" t="s">
        <v>491</v>
      </c>
      <c r="B13" s="332"/>
      <c r="C13" s="333"/>
      <c r="D13" s="333"/>
      <c r="E13" s="333"/>
    </row>
    <row r="14" spans="1:8" ht="19.5">
      <c r="A14" s="663" t="s">
        <v>492</v>
      </c>
      <c r="B14" s="663"/>
      <c r="C14" s="663"/>
      <c r="D14" s="663"/>
      <c r="E14" s="663"/>
    </row>
    <row r="17" spans="12:12">
      <c r="L17" s="508"/>
    </row>
    <row r="18" spans="12:12">
      <c r="L18" s="508"/>
    </row>
  </sheetData>
  <mergeCells count="6">
    <mergeCell ref="A14:E14"/>
    <mergeCell ref="A1:E1"/>
    <mergeCell ref="A2:E2"/>
    <mergeCell ref="A4:A7"/>
    <mergeCell ref="A8:A10"/>
    <mergeCell ref="A11:A12"/>
  </mergeCells>
  <pageMargins left="1.2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  <pageSetUpPr fitToPage="1"/>
  </sheetPr>
  <dimension ref="A1:G54"/>
  <sheetViews>
    <sheetView view="pageBreakPreview" zoomScaleNormal="100" zoomScaleSheetLayoutView="10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22.42578125" bestFit="1" customWidth="1"/>
    <col min="2" max="2" width="13.85546875" customWidth="1"/>
    <col min="3" max="3" width="14.5703125" customWidth="1"/>
    <col min="4" max="4" width="13.7109375" customWidth="1"/>
    <col min="5" max="5" width="13.5703125" customWidth="1"/>
    <col min="6" max="6" width="14.85546875" customWidth="1"/>
    <col min="9" max="9" width="11.28515625" bestFit="1" customWidth="1"/>
    <col min="10" max="11" width="10.5703125" bestFit="1" customWidth="1"/>
    <col min="12" max="12" width="12.28515625" customWidth="1"/>
  </cols>
  <sheetData>
    <row r="1" spans="1:7" ht="18">
      <c r="A1" s="518" t="s">
        <v>115</v>
      </c>
      <c r="B1" s="518"/>
      <c r="C1" s="518"/>
      <c r="D1" s="518"/>
      <c r="E1" s="518"/>
      <c r="F1" s="518"/>
    </row>
    <row r="2" spans="1:7" ht="18">
      <c r="A2" s="518" t="s">
        <v>36</v>
      </c>
      <c r="B2" s="518"/>
      <c r="C2" s="518"/>
      <c r="D2" s="518"/>
      <c r="E2" s="518"/>
      <c r="F2" s="518"/>
    </row>
    <row r="3" spans="1:7" ht="18">
      <c r="A3" s="64"/>
      <c r="B3" s="64"/>
      <c r="C3" s="64"/>
      <c r="D3" s="64"/>
      <c r="E3" s="64"/>
      <c r="F3" s="7" t="s">
        <v>37</v>
      </c>
    </row>
    <row r="4" spans="1:7" ht="15.75">
      <c r="A4" s="519" t="s">
        <v>2</v>
      </c>
      <c r="B4" s="520" t="s">
        <v>3</v>
      </c>
      <c r="C4" s="520"/>
      <c r="D4" s="520"/>
      <c r="E4" s="520"/>
      <c r="F4" s="520"/>
    </row>
    <row r="5" spans="1:7">
      <c r="A5" s="519"/>
      <c r="B5" s="3" t="s">
        <v>4</v>
      </c>
      <c r="C5" s="3" t="s">
        <v>5</v>
      </c>
      <c r="D5" s="3" t="s">
        <v>6</v>
      </c>
      <c r="E5" s="521" t="s">
        <v>7</v>
      </c>
      <c r="F5" s="521" t="s">
        <v>8</v>
      </c>
    </row>
    <row r="6" spans="1:7" ht="30" customHeight="1">
      <c r="A6" s="519"/>
      <c r="B6" s="427" t="s">
        <v>495</v>
      </c>
      <c r="C6" s="427" t="s">
        <v>496</v>
      </c>
      <c r="D6" s="427" t="s">
        <v>497</v>
      </c>
      <c r="E6" s="521"/>
      <c r="F6" s="521"/>
    </row>
    <row r="7" spans="1:7" ht="16.5">
      <c r="A7" s="378" t="s">
        <v>9</v>
      </c>
      <c r="B7" s="30">
        <f>'Table 2b'!Q44</f>
        <v>15597112.612552838</v>
      </c>
      <c r="C7" s="30">
        <f>'Table 2b'!R44</f>
        <v>15738222.002120107</v>
      </c>
      <c r="D7" s="30">
        <f>'Table 2b'!S44</f>
        <v>15586043.46158218</v>
      </c>
      <c r="E7" s="282">
        <f>'Table 2b'!T44</f>
        <v>0.90471482172733886</v>
      </c>
      <c r="F7" s="282">
        <f>'Table 2b'!U44</f>
        <v>-0.96693603964556019</v>
      </c>
    </row>
    <row r="8" spans="1:7" ht="16.5">
      <c r="A8" s="375" t="s">
        <v>10</v>
      </c>
      <c r="B8" s="376">
        <f>'Table 2b'!Q45</f>
        <v>5507806.0480912244</v>
      </c>
      <c r="C8" s="376">
        <f>'Table 2b'!R45</f>
        <v>5729108.1564250002</v>
      </c>
      <c r="D8" s="376">
        <f>'Table 2b'!S45</f>
        <v>5948235.6299999999</v>
      </c>
      <c r="E8" s="173">
        <f>'Table 2b'!T45</f>
        <v>4.0179720636762397</v>
      </c>
      <c r="F8" s="173">
        <f>'Table 2b'!U45</f>
        <v>3.8248095094741075</v>
      </c>
      <c r="G8" s="60"/>
    </row>
    <row r="9" spans="1:7" ht="16.5">
      <c r="A9" s="375" t="s">
        <v>11</v>
      </c>
      <c r="B9" s="376">
        <f>'Table 2b'!Q46</f>
        <v>3203945.4707589275</v>
      </c>
      <c r="C9" s="376">
        <f>'Table 2b'!R46</f>
        <v>3082086.64199025</v>
      </c>
      <c r="D9" s="376">
        <f>'Table 2b'!S46</f>
        <v>3153790.7659194637</v>
      </c>
      <c r="E9" s="173">
        <f>'Table 2b'!T46</f>
        <v>-3.803398961712432</v>
      </c>
      <c r="F9" s="173">
        <f>'Table 2b'!U46</f>
        <v>2.3264798254636503</v>
      </c>
      <c r="G9" s="60"/>
    </row>
    <row r="10" spans="1:7" ht="16.5">
      <c r="A10" s="377" t="s">
        <v>12</v>
      </c>
      <c r="B10" s="376">
        <f>'Table 2b'!Q47</f>
        <v>1541551.0952734647</v>
      </c>
      <c r="C10" s="376">
        <f>'Table 2b'!R47</f>
        <v>1544415.204217413</v>
      </c>
      <c r="D10" s="376">
        <f>'Table 2b'!S47</f>
        <v>1584199</v>
      </c>
      <c r="E10" s="173">
        <f>'Table 2b'!T47</f>
        <v>0.18579396769460743</v>
      </c>
      <c r="F10" s="173">
        <f>'Table 2b'!U47</f>
        <v>2.5759779930906888</v>
      </c>
      <c r="G10" s="60"/>
    </row>
    <row r="11" spans="1:7" ht="16.5">
      <c r="A11" s="375" t="s">
        <v>13</v>
      </c>
      <c r="B11" s="376">
        <f>'Table 2b'!Q48</f>
        <v>355679.58367887483</v>
      </c>
      <c r="C11" s="376">
        <f>'Table 2b'!R48</f>
        <v>372744.39091713767</v>
      </c>
      <c r="D11" s="376">
        <f>'Table 2b'!S48</f>
        <v>315213.98430936912</v>
      </c>
      <c r="E11" s="173">
        <f>'Table 2b'!T48</f>
        <v>4.7978034223268367</v>
      </c>
      <c r="F11" s="173">
        <f>'Table 2b'!U48</f>
        <v>-15.434278290872456</v>
      </c>
      <c r="G11" s="60"/>
    </row>
    <row r="12" spans="1:7" ht="16.5">
      <c r="A12" s="375" t="s">
        <v>14</v>
      </c>
      <c r="B12" s="376">
        <f>'Table 2b'!Q49</f>
        <v>23450.850675984097</v>
      </c>
      <c r="C12" s="376">
        <f>'Table 2b'!R49</f>
        <v>20067.873791552509</v>
      </c>
      <c r="D12" s="376">
        <f>'Table 2b'!S49</f>
        <v>17598</v>
      </c>
      <c r="E12" s="173">
        <f>'Table 2b'!T49</f>
        <v>-14.425817345278986</v>
      </c>
      <c r="F12" s="173">
        <f>'Table 2b'!U49</f>
        <v>-12.307600781265592</v>
      </c>
      <c r="G12" s="60"/>
    </row>
    <row r="13" spans="1:7" ht="16.5">
      <c r="A13" s="375" t="s">
        <v>15</v>
      </c>
      <c r="B13" s="376">
        <f>'Table 2b'!Q50</f>
        <v>18664.924074360195</v>
      </c>
      <c r="C13" s="376">
        <f>'Table 2b'!R50</f>
        <v>16992.674778755783</v>
      </c>
      <c r="D13" s="376">
        <f>'Table 2b'!S50</f>
        <v>14645.324053347136</v>
      </c>
      <c r="E13" s="173">
        <f>'Table 2b'!T50</f>
        <v>-8.9593147496461683</v>
      </c>
      <c r="F13" s="173">
        <f>'Table 2b'!U50</f>
        <v>-13.813897788141645</v>
      </c>
      <c r="G13" s="60"/>
    </row>
    <row r="14" spans="1:7" ht="16.5">
      <c r="A14" s="375" t="s">
        <v>16</v>
      </c>
      <c r="B14" s="376">
        <f>'Table 2b'!Q51</f>
        <v>2555498.7999999998</v>
      </c>
      <c r="C14" s="376">
        <f>'Table 2b'!R51</f>
        <v>2650985.0300000003</v>
      </c>
      <c r="D14" s="376">
        <f>'Table 2b'!S51</f>
        <v>2437054.1300000004</v>
      </c>
      <c r="E14" s="173">
        <f>'Table 2b'!T51</f>
        <v>3.7365006784585688</v>
      </c>
      <c r="F14" s="173">
        <f>'Table 2b'!U51</f>
        <v>-8.069864506175648</v>
      </c>
      <c r="G14" s="60"/>
    </row>
    <row r="15" spans="1:7" ht="16.5">
      <c r="A15" s="375" t="s">
        <v>17</v>
      </c>
      <c r="B15" s="376">
        <f>'Table 2b'!Q52</f>
        <v>1982192.81</v>
      </c>
      <c r="C15" s="376">
        <f>'Table 2b'!R52</f>
        <v>1909769.52</v>
      </c>
      <c r="D15" s="376">
        <f>'Table 2b'!S52</f>
        <v>1754360.7</v>
      </c>
      <c r="E15" s="173">
        <f>'Table 2b'!T52</f>
        <v>-3.6536955252097698</v>
      </c>
      <c r="F15" s="173">
        <f>'Table 2b'!U52</f>
        <v>-8.1375693963321964</v>
      </c>
      <c r="G15" s="60"/>
    </row>
    <row r="16" spans="1:7" ht="16.5">
      <c r="A16" s="375" t="s">
        <v>18</v>
      </c>
      <c r="B16" s="376">
        <f>'Table 2b'!Q53</f>
        <v>10359.5</v>
      </c>
      <c r="C16" s="376">
        <f>'Table 2b'!R53</f>
        <v>10429.299999999999</v>
      </c>
      <c r="D16" s="376">
        <f>'Table 2b'!S53</f>
        <v>10396.299999999999</v>
      </c>
      <c r="E16" s="173">
        <f>'Table 2b'!T53</f>
        <v>0.67377769197354098</v>
      </c>
      <c r="F16" s="173">
        <f>'Table 2b'!U53</f>
        <v>-0.31641625037156018</v>
      </c>
      <c r="G16" s="60"/>
    </row>
    <row r="17" spans="1:7" ht="16.5">
      <c r="A17" s="375" t="s">
        <v>19</v>
      </c>
      <c r="B17" s="376">
        <f>'Table 2b'!Q54</f>
        <v>739</v>
      </c>
      <c r="C17" s="376">
        <f>'Table 2b'!R54</f>
        <v>776</v>
      </c>
      <c r="D17" s="376">
        <f>'Table 2b'!S54</f>
        <v>703.5</v>
      </c>
      <c r="E17" s="173">
        <f>'Table 2b'!T54</f>
        <v>5.0067658998646891</v>
      </c>
      <c r="F17" s="173">
        <f>'Table 2b'!U54</f>
        <v>-9.3427835051546424</v>
      </c>
      <c r="G17" s="60"/>
    </row>
    <row r="18" spans="1:7" ht="16.5">
      <c r="A18" s="375" t="s">
        <v>20</v>
      </c>
      <c r="B18" s="376">
        <f>'Table 2b'!Q55</f>
        <v>31976.9</v>
      </c>
      <c r="C18" s="376">
        <f>'Table 2b'!R55</f>
        <v>32825.64</v>
      </c>
      <c r="D18" s="376">
        <f>'Table 2b'!S55</f>
        <v>32744.04</v>
      </c>
      <c r="E18" s="173">
        <f>'Table 2b'!T55</f>
        <v>2.6542285212137529</v>
      </c>
      <c r="F18" s="173">
        <f>'Table 2b'!U55</f>
        <v>-0.24858616617984808</v>
      </c>
      <c r="G18" s="60"/>
    </row>
    <row r="19" spans="1:7" ht="16.5">
      <c r="A19" s="375" t="s">
        <v>22</v>
      </c>
      <c r="B19" s="376">
        <f>'Table 2b'!Q56</f>
        <v>190093.4</v>
      </c>
      <c r="C19" s="376">
        <f>'Table 2b'!R56</f>
        <v>192338.18</v>
      </c>
      <c r="D19" s="376">
        <f>'Table 2b'!S56</f>
        <v>139037.96000000002</v>
      </c>
      <c r="E19" s="173">
        <f>'Table 2b'!T56</f>
        <v>1.1808826608393588</v>
      </c>
      <c r="F19" s="173">
        <f>'Table 2b'!U56</f>
        <v>-27.711721094584547</v>
      </c>
      <c r="G19" s="60"/>
    </row>
    <row r="20" spans="1:7" ht="16.5">
      <c r="A20" s="375" t="s">
        <v>221</v>
      </c>
      <c r="B20" s="376">
        <f>'Table 2b'!Q57</f>
        <v>175154.23</v>
      </c>
      <c r="C20" s="376">
        <f>'Table 2b'!R57</f>
        <v>175683.39</v>
      </c>
      <c r="D20" s="376">
        <f>'Table 2b'!S57</f>
        <v>178064.12729999999</v>
      </c>
      <c r="E20" s="173">
        <f>'Table 2b'!T57</f>
        <v>0.30211088821549481</v>
      </c>
      <c r="F20" s="173">
        <f>'Table 2b'!U57</f>
        <v>1.3551294177554212</v>
      </c>
      <c r="G20" s="60"/>
    </row>
    <row r="21" spans="1:7" ht="16.5">
      <c r="A21" s="378" t="s">
        <v>176</v>
      </c>
      <c r="B21" s="30">
        <f>'Table 2b'!Q58</f>
        <v>3138889.13</v>
      </c>
      <c r="C21" s="30">
        <f>'Table 2b'!R58</f>
        <v>3147057.68</v>
      </c>
      <c r="D21" s="30">
        <f>'Table 2b'!S58</f>
        <v>3328160</v>
      </c>
      <c r="E21" s="282">
        <f>'Table 2b'!T58</f>
        <v>0.26023697116058031</v>
      </c>
      <c r="F21" s="282">
        <f>'Table 2b'!U58</f>
        <v>5.7546552499158565</v>
      </c>
    </row>
    <row r="22" spans="1:7" ht="16.5">
      <c r="A22" s="375" t="s">
        <v>24</v>
      </c>
      <c r="B22" s="376">
        <f>'Table 2b'!Q59</f>
        <v>3091141.13</v>
      </c>
      <c r="C22" s="376">
        <f>'Table 2b'!R59</f>
        <v>3094547.68</v>
      </c>
      <c r="D22" s="376">
        <f>'Table 2b'!S59</f>
        <v>3275565</v>
      </c>
      <c r="E22" s="173">
        <f>'Table 2b'!T59</f>
        <v>0.11020363861548788</v>
      </c>
      <c r="F22" s="173">
        <f>'Table 2b'!U59</f>
        <v>5.8495566628335069</v>
      </c>
    </row>
    <row r="23" spans="1:7" ht="16.5">
      <c r="A23" s="375" t="s">
        <v>25</v>
      </c>
      <c r="B23" s="376">
        <f>'Table 2b'!Q60</f>
        <v>47748</v>
      </c>
      <c r="C23" s="376">
        <f>'Table 2b'!R60</f>
        <v>52510</v>
      </c>
      <c r="D23" s="376">
        <f>'Table 2b'!S60</f>
        <v>52595</v>
      </c>
      <c r="E23" s="173">
        <f>'Table 2b'!T60</f>
        <v>9.9731925944542184</v>
      </c>
      <c r="F23" s="173">
        <f>'Table 2b'!U60</f>
        <v>0.16187392877546358</v>
      </c>
    </row>
    <row r="24" spans="1:7" ht="16.5">
      <c r="A24" s="378" t="s">
        <v>163</v>
      </c>
      <c r="B24" s="30">
        <f>'Table 2b'!Q61</f>
        <v>960606.34000000008</v>
      </c>
      <c r="C24" s="30">
        <f>'Table 2b'!R61</f>
        <v>1020590.55</v>
      </c>
      <c r="D24" s="30">
        <f>'Table 2b'!S61</f>
        <v>1069670.03</v>
      </c>
      <c r="E24" s="282">
        <f>'Table 2b'!T61</f>
        <v>6.2444112121933273</v>
      </c>
      <c r="F24" s="282">
        <f>'Table 2b'!U61</f>
        <v>4.8089294967506646</v>
      </c>
    </row>
    <row r="25" spans="1:7" ht="16.5">
      <c r="A25" s="375" t="s">
        <v>26</v>
      </c>
      <c r="B25" s="376">
        <f>'Table 2b'!Q62</f>
        <v>204875.91</v>
      </c>
      <c r="C25" s="376">
        <f>'Table 2b'!R62</f>
        <v>211693.61</v>
      </c>
      <c r="D25" s="376">
        <f>'Table 2b'!S62</f>
        <v>229745.93</v>
      </c>
      <c r="E25" s="173">
        <f>'Table 2b'!T62</f>
        <v>3.3277216437989097</v>
      </c>
      <c r="F25" s="173">
        <f>'Table 2b'!U62</f>
        <v>8.5275696323568866</v>
      </c>
    </row>
    <row r="26" spans="1:7" ht="16.5">
      <c r="A26" s="375" t="s">
        <v>27</v>
      </c>
      <c r="B26" s="376">
        <f>'Table 2b'!Q63</f>
        <v>208635.34999999998</v>
      </c>
      <c r="C26" s="376">
        <f>'Table 2b'!R63</f>
        <v>228238.83</v>
      </c>
      <c r="D26" s="376">
        <f>'Table 2b'!S63</f>
        <v>247233.59000000003</v>
      </c>
      <c r="E26" s="173">
        <f>'Table 2b'!T63</f>
        <v>9.3960491354892639</v>
      </c>
      <c r="F26" s="173">
        <f>'Table 2b'!U63</f>
        <v>8.3223174601797751</v>
      </c>
    </row>
    <row r="27" spans="1:7" ht="16.5">
      <c r="A27" s="375" t="s">
        <v>28</v>
      </c>
      <c r="B27" s="376">
        <f>'Table 2b'!Q64</f>
        <v>277942.68</v>
      </c>
      <c r="C27" s="376">
        <f>'Table 2b'!R64</f>
        <v>316299.43</v>
      </c>
      <c r="D27" s="376">
        <f>'Table 2b'!S64</f>
        <v>328537.40000000002</v>
      </c>
      <c r="E27" s="173">
        <f>'Table 2b'!T64</f>
        <v>13.800237516598756</v>
      </c>
      <c r="F27" s="173">
        <f>'Table 2b'!U64</f>
        <v>3.8691090907119445</v>
      </c>
    </row>
    <row r="28" spans="1:7" ht="16.5">
      <c r="A28" s="375" t="s">
        <v>29</v>
      </c>
      <c r="B28" s="376">
        <f>'Table 2b'!Q65</f>
        <v>52461.7</v>
      </c>
      <c r="C28" s="376">
        <f>'Table 2b'!R65</f>
        <v>55883.07</v>
      </c>
      <c r="D28" s="376">
        <f>'Table 2b'!S65</f>
        <v>58112.97</v>
      </c>
      <c r="E28" s="173">
        <f>'Table 2b'!T65</f>
        <v>6.5216529391918243</v>
      </c>
      <c r="F28" s="173">
        <f>'Table 2b'!U65</f>
        <v>3.9902961666207659</v>
      </c>
    </row>
    <row r="29" spans="1:7" ht="16.5">
      <c r="A29" s="375" t="s">
        <v>30</v>
      </c>
      <c r="B29" s="376">
        <f>'Table 2b'!Q66</f>
        <v>216690.69999999998</v>
      </c>
      <c r="C29" s="376">
        <f>'Table 2b'!R66</f>
        <v>208475.61000000002</v>
      </c>
      <c r="D29" s="376">
        <f>'Table 2b'!S66</f>
        <v>206040.14</v>
      </c>
      <c r="E29" s="173">
        <f>'Table 2b'!T66</f>
        <v>-3.7911594729261395</v>
      </c>
      <c r="F29" s="173">
        <f>'Table 2b'!U66</f>
        <v>-1.16822778453556</v>
      </c>
    </row>
    <row r="30" spans="1:7" ht="16.5">
      <c r="A30" s="378" t="s">
        <v>172</v>
      </c>
      <c r="B30" s="30">
        <f>'Table 2b'!Q67</f>
        <v>628347.74000000011</v>
      </c>
      <c r="C30" s="30">
        <f>'Table 2b'!R67</f>
        <v>555180.5</v>
      </c>
      <c r="D30" s="30">
        <f>'Table 2b'!S67</f>
        <v>498554.81000000006</v>
      </c>
      <c r="E30" s="282">
        <f>'Table 2b'!T67</f>
        <v>-11.644386593958316</v>
      </c>
      <c r="F30" s="282">
        <f>'Table 2b'!U67</f>
        <v>-10.199509889126134</v>
      </c>
    </row>
    <row r="31" spans="1:7" ht="16.5">
      <c r="A31" s="375" t="s">
        <v>177</v>
      </c>
      <c r="B31" s="376">
        <f>'Table 2b'!Q68</f>
        <v>38902.369999999995</v>
      </c>
      <c r="C31" s="376">
        <f>'Table 2b'!R68</f>
        <v>42372.44</v>
      </c>
      <c r="D31" s="376">
        <f>'Table 2b'!S68</f>
        <v>34169.1</v>
      </c>
      <c r="E31" s="173">
        <f>'Table 2b'!T68</f>
        <v>8.9199449802158881</v>
      </c>
      <c r="F31" s="173">
        <f>'Table 2b'!U68</f>
        <v>-19.360084054635522</v>
      </c>
    </row>
    <row r="32" spans="1:7" ht="16.5">
      <c r="A32" s="375" t="s">
        <v>178</v>
      </c>
      <c r="B32" s="376">
        <f>'Table 2b'!Q69</f>
        <v>68021.799999999988</v>
      </c>
      <c r="C32" s="376">
        <f>'Table 2b'!R69</f>
        <v>78588.800000000003</v>
      </c>
      <c r="D32" s="376">
        <f>'Table 2b'!S69</f>
        <v>58367.58</v>
      </c>
      <c r="E32" s="173">
        <f>'Table 2b'!T69</f>
        <v>15.5347256320768</v>
      </c>
      <c r="F32" s="173">
        <f>'Table 2b'!U69</f>
        <v>-25.730409422207742</v>
      </c>
    </row>
    <row r="33" spans="1:6" ht="16.5">
      <c r="A33" s="375" t="s">
        <v>179</v>
      </c>
      <c r="B33" s="376">
        <f>'Table 2b'!Q70</f>
        <v>246390.03000000003</v>
      </c>
      <c r="C33" s="376">
        <f>'Table 2b'!R70</f>
        <v>249285.36000000004</v>
      </c>
      <c r="D33" s="376">
        <f>'Table 2b'!S70</f>
        <v>224429.53000000003</v>
      </c>
      <c r="E33" s="173">
        <f>'Table 2b'!T70</f>
        <v>1.175100307427229</v>
      </c>
      <c r="F33" s="173">
        <f>'Table 2b'!U70</f>
        <v>-9.970834227890478</v>
      </c>
    </row>
    <row r="34" spans="1:6" ht="16.5">
      <c r="A34" s="375" t="s">
        <v>180</v>
      </c>
      <c r="B34" s="376">
        <f>'Table 2b'!Q71</f>
        <v>8999.1</v>
      </c>
      <c r="C34" s="376">
        <f>'Table 2b'!R71</f>
        <v>8568</v>
      </c>
      <c r="D34" s="376">
        <f>'Table 2b'!S71</f>
        <v>8434.0599999999977</v>
      </c>
      <c r="E34" s="173">
        <f>'Table 2b'!T71</f>
        <v>-4.7904790479047961</v>
      </c>
      <c r="F34" s="173">
        <f>'Table 2b'!U71</f>
        <v>-1.5632586367880776</v>
      </c>
    </row>
    <row r="35" spans="1:6" ht="16.5">
      <c r="A35" s="375" t="s">
        <v>181</v>
      </c>
      <c r="B35" s="376">
        <f>'Table 2b'!Q72</f>
        <v>57276.1</v>
      </c>
      <c r="C35" s="376">
        <f>'Table 2b'!R72</f>
        <v>53303.53</v>
      </c>
      <c r="D35" s="376">
        <f>'Table 2b'!S72</f>
        <v>53590.22</v>
      </c>
      <c r="E35" s="173">
        <f>'Table 2b'!T72</f>
        <v>-6.9358248903120199</v>
      </c>
      <c r="F35" s="173">
        <f>'Table 2b'!U72</f>
        <v>0.53784430412019901</v>
      </c>
    </row>
    <row r="36" spans="1:6" ht="16.5">
      <c r="A36" s="375" t="s">
        <v>182</v>
      </c>
      <c r="B36" s="376">
        <f>'Table 2b'!Q73</f>
        <v>18417.7</v>
      </c>
      <c r="C36" s="376">
        <f>'Table 2b'!R73</f>
        <v>17607.37</v>
      </c>
      <c r="D36" s="376">
        <f>'Table 2b'!S73</f>
        <v>17288.54</v>
      </c>
      <c r="E36" s="173">
        <f>'Table 2b'!T73</f>
        <v>-4.3997350374911122</v>
      </c>
      <c r="F36" s="173">
        <f>'Table 2b'!U73</f>
        <v>-1.8107758285308932</v>
      </c>
    </row>
    <row r="37" spans="1:6" ht="16.5">
      <c r="A37" s="378" t="s">
        <v>183</v>
      </c>
      <c r="B37" s="30">
        <f>'Table 2b'!Q74</f>
        <v>10901.7</v>
      </c>
      <c r="C37" s="30">
        <f>'Table 2b'!R74</f>
        <v>10910.400000000001</v>
      </c>
      <c r="D37" s="30">
        <f>'Table 2b'!S74</f>
        <v>10891.22</v>
      </c>
      <c r="E37" s="282">
        <f>'Table 2b'!T74</f>
        <v>7.9804067255565769E-2</v>
      </c>
      <c r="F37" s="282">
        <f>'Table 2b'!U74</f>
        <v>-0.17579557119815092</v>
      </c>
    </row>
    <row r="38" spans="1:6" ht="16.5">
      <c r="A38" s="378" t="s">
        <v>184</v>
      </c>
      <c r="B38" s="30">
        <f>'Table 2b'!Q75</f>
        <v>1000.4</v>
      </c>
      <c r="C38" s="30">
        <f>'Table 2b'!R75</f>
        <v>2259.8300000000004</v>
      </c>
      <c r="D38" s="30">
        <f>'Table 2b'!S75</f>
        <v>2453.75</v>
      </c>
      <c r="E38" s="282">
        <f>'Table 2b'!T75</f>
        <v>125.89264294282293</v>
      </c>
      <c r="F38" s="173">
        <f>'Table 2b'!U75</f>
        <v>8.5811764601761951</v>
      </c>
    </row>
    <row r="39" spans="1:6" ht="16.5">
      <c r="A39" s="378" t="s">
        <v>112</v>
      </c>
      <c r="B39" s="30">
        <f>'Table 2b'!Q76</f>
        <v>22277.27</v>
      </c>
      <c r="C39" s="30">
        <f>'Table 2b'!R76</f>
        <v>21842.55</v>
      </c>
      <c r="D39" s="30">
        <f>'Table 2b'!S76</f>
        <v>3053.1700000000005</v>
      </c>
      <c r="E39" s="282">
        <f>'Table 2b'!T76</f>
        <v>-1.9514060744427013</v>
      </c>
      <c r="F39" s="173">
        <f>'Table 2b'!U76</f>
        <v>-86.021915939301962</v>
      </c>
    </row>
    <row r="40" spans="1:6" ht="16.5">
      <c r="A40" s="378" t="s">
        <v>35</v>
      </c>
      <c r="B40" s="30">
        <f>'Table 2b'!Q77</f>
        <v>20359135.192552838</v>
      </c>
      <c r="C40" s="30">
        <f>'Table 2b'!R77</f>
        <v>20496063.512120109</v>
      </c>
      <c r="D40" s="30">
        <f>'Table 2b'!S77</f>
        <v>20498826.441582181</v>
      </c>
      <c r="E40" s="282">
        <f>'Table 2b'!T77</f>
        <v>0.67256451844457388</v>
      </c>
      <c r="F40" s="282">
        <f>'Table 2b'!U77</f>
        <v>1.3480293230145435E-2</v>
      </c>
    </row>
    <row r="41" spans="1:6" ht="15.75">
      <c r="A41" s="535" t="s">
        <v>33</v>
      </c>
      <c r="B41" s="535"/>
      <c r="C41" s="380"/>
      <c r="D41" s="380"/>
      <c r="E41" s="381"/>
      <c r="F41" s="381"/>
    </row>
    <row r="54" ht="18.75" customHeight="1"/>
  </sheetData>
  <customSheetViews>
    <customSheetView guid="{62EA56A0-18BB-45A4-9B93-8F9305D00B2F}">
      <selection sqref="A1:F33"/>
      <pageMargins left="0.7" right="0.7" top="0.75" bottom="0.75" header="0.3" footer="0.3"/>
      <pageSetup paperSize="9" orientation="portrait" r:id="rId1"/>
    </customSheetView>
    <customSheetView guid="{5D933180-90A2-4635-8406-162CDBA83F77}">
      <selection sqref="A1:F33"/>
      <pageMargins left="0.7" right="0.7" top="0.75" bottom="0.75" header="0.3" footer="0.3"/>
      <pageSetup paperSize="9" orientation="portrait" r:id="rId2"/>
    </customSheetView>
    <customSheetView guid="{57D09834-7566-4B23-A236-55447A728EAF}">
      <selection sqref="A1:F33"/>
      <pageMargins left="0.7" right="0.7" top="0.75" bottom="0.75" header="0.3" footer="0.3"/>
      <pageSetup paperSize="9" orientation="portrait" r:id="rId3"/>
    </customSheetView>
  </customSheetViews>
  <mergeCells count="7">
    <mergeCell ref="A41:B41"/>
    <mergeCell ref="A1:F1"/>
    <mergeCell ref="A2:F2"/>
    <mergeCell ref="A4:A6"/>
    <mergeCell ref="B4:F4"/>
    <mergeCell ref="E5:E6"/>
    <mergeCell ref="F5:F6"/>
  </mergeCells>
  <hyperlinks>
    <hyperlink ref="D6" r:id="rId4" display="cf=j=@)^^÷^&amp;                        -;fpg–kf}if_ " xr:uid="{00000000-0004-0000-0300-000000000000}"/>
    <hyperlink ref="C6" r:id="rId5" display="cf=j=@)^^÷^&amp;                        -;fpg–kf}if_ " xr:uid="{00000000-0004-0000-0300-000001000000}"/>
    <hyperlink ref="B6" r:id="rId6" display="cf=j=@)^^÷^&amp;                        -;fpg–kf}if_ " xr:uid="{00000000-0004-0000-0300-000002000000}"/>
  </hyperlinks>
  <pageMargins left="0.7" right="0.7" top="0.75" bottom="0.75" header="0.3" footer="0.3"/>
  <pageSetup paperSize="9" scale="96"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/>
  </sheetPr>
  <dimension ref="A1:W114"/>
  <sheetViews>
    <sheetView view="pageBreakPreview" zoomScaleNormal="106" zoomScaleSheetLayoutView="100" workbookViewId="0">
      <pane xSplit="1" ySplit="6" topLeftCell="I7" activePane="bottomRight" state="frozen"/>
      <selection activeCell="H7" sqref="H7"/>
      <selection pane="topRight" activeCell="H7" sqref="H7"/>
      <selection pane="bottomLeft" activeCell="H7" sqref="H7"/>
      <selection pane="bottomRight" sqref="A1:U1"/>
    </sheetView>
  </sheetViews>
  <sheetFormatPr defaultColWidth="13.7109375" defaultRowHeight="15"/>
  <cols>
    <col min="1" max="1" width="31" style="28" customWidth="1"/>
    <col min="2" max="2" width="15.85546875" style="28" customWidth="1"/>
    <col min="3" max="3" width="17.140625" style="28" customWidth="1"/>
    <col min="4" max="4" width="15.85546875" style="28" customWidth="1"/>
    <col min="5" max="6" width="13.7109375" style="28" customWidth="1"/>
    <col min="7" max="7" width="13.42578125" style="28" customWidth="1"/>
    <col min="8" max="9" width="18.5703125" style="28" bestFit="1" customWidth="1"/>
    <col min="10" max="16" width="13.85546875" style="28" bestFit="1" customWidth="1"/>
    <col min="17" max="18" width="14.42578125" style="28" bestFit="1" customWidth="1"/>
    <col min="19" max="19" width="14.7109375" style="28" bestFit="1" customWidth="1"/>
    <col min="20" max="21" width="13.85546875" style="28" bestFit="1" customWidth="1"/>
    <col min="22" max="16384" width="13.7109375" style="28"/>
  </cols>
  <sheetData>
    <row r="1" spans="1:21" ht="18">
      <c r="A1" s="523" t="s">
        <v>116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</row>
    <row r="2" spans="1:21" ht="18">
      <c r="A2" s="523" t="s">
        <v>138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524"/>
      <c r="O3" s="524"/>
      <c r="P3" s="524"/>
      <c r="Q3" s="29"/>
      <c r="R3" s="29"/>
      <c r="S3" s="525" t="s">
        <v>38</v>
      </c>
      <c r="T3" s="525"/>
      <c r="U3" s="525"/>
    </row>
    <row r="4" spans="1:21" s="76" customFormat="1" ht="16.5">
      <c r="A4" s="536" t="s">
        <v>2</v>
      </c>
      <c r="B4" s="529" t="s">
        <v>225</v>
      </c>
      <c r="C4" s="529"/>
      <c r="D4" s="529"/>
      <c r="E4" s="529"/>
      <c r="F4" s="529"/>
      <c r="G4" s="529" t="s">
        <v>206</v>
      </c>
      <c r="H4" s="529"/>
      <c r="I4" s="529"/>
      <c r="J4" s="529"/>
      <c r="K4" s="529"/>
      <c r="L4" s="529" t="s">
        <v>122</v>
      </c>
      <c r="M4" s="529"/>
      <c r="N4" s="529"/>
      <c r="O4" s="529"/>
      <c r="P4" s="529"/>
      <c r="Q4" s="529" t="s">
        <v>123</v>
      </c>
      <c r="R4" s="529"/>
      <c r="S4" s="529"/>
      <c r="T4" s="529"/>
      <c r="U4" s="529"/>
    </row>
    <row r="5" spans="1:21" s="76" customFormat="1" ht="15.75">
      <c r="A5" s="536"/>
      <c r="B5" s="98" t="s">
        <v>4</v>
      </c>
      <c r="C5" s="98" t="s">
        <v>5</v>
      </c>
      <c r="D5" s="98" t="s">
        <v>6</v>
      </c>
      <c r="E5" s="522" t="s">
        <v>7</v>
      </c>
      <c r="F5" s="522" t="s">
        <v>8</v>
      </c>
      <c r="G5" s="98" t="s">
        <v>4</v>
      </c>
      <c r="H5" s="98" t="s">
        <v>5</v>
      </c>
      <c r="I5" s="98" t="s">
        <v>6</v>
      </c>
      <c r="J5" s="522" t="s">
        <v>7</v>
      </c>
      <c r="K5" s="522" t="s">
        <v>8</v>
      </c>
      <c r="L5" s="98" t="s">
        <v>4</v>
      </c>
      <c r="M5" s="98" t="s">
        <v>5</v>
      </c>
      <c r="N5" s="98" t="s">
        <v>6</v>
      </c>
      <c r="O5" s="522" t="s">
        <v>7</v>
      </c>
      <c r="P5" s="522" t="s">
        <v>8</v>
      </c>
      <c r="Q5" s="98" t="s">
        <v>4</v>
      </c>
      <c r="R5" s="98" t="s">
        <v>5</v>
      </c>
      <c r="S5" s="98" t="s">
        <v>6</v>
      </c>
      <c r="T5" s="522" t="s">
        <v>7</v>
      </c>
      <c r="U5" s="522" t="s">
        <v>8</v>
      </c>
    </row>
    <row r="6" spans="1:21" s="76" customFormat="1" ht="45">
      <c r="A6" s="536"/>
      <c r="B6" s="427" t="s">
        <v>495</v>
      </c>
      <c r="C6" s="427" t="s">
        <v>496</v>
      </c>
      <c r="D6" s="427" t="s">
        <v>497</v>
      </c>
      <c r="E6" s="522"/>
      <c r="F6" s="522"/>
      <c r="G6" s="427" t="s">
        <v>495</v>
      </c>
      <c r="H6" s="427" t="s">
        <v>496</v>
      </c>
      <c r="I6" s="427" t="s">
        <v>497</v>
      </c>
      <c r="J6" s="522"/>
      <c r="K6" s="522"/>
      <c r="L6" s="427" t="s">
        <v>495</v>
      </c>
      <c r="M6" s="427" t="s">
        <v>496</v>
      </c>
      <c r="N6" s="427" t="s">
        <v>497</v>
      </c>
      <c r="O6" s="522"/>
      <c r="P6" s="522"/>
      <c r="Q6" s="427" t="s">
        <v>495</v>
      </c>
      <c r="R6" s="427" t="s">
        <v>496</v>
      </c>
      <c r="S6" s="427" t="s">
        <v>497</v>
      </c>
      <c r="T6" s="522"/>
      <c r="U6" s="522"/>
    </row>
    <row r="7" spans="1:21" ht="17.25">
      <c r="A7" s="99" t="s">
        <v>9</v>
      </c>
      <c r="B7" s="30">
        <f>SUM(B8:B20)</f>
        <v>3663385.9200000004</v>
      </c>
      <c r="C7" s="30">
        <f>SUM(C8:C20)</f>
        <v>3756279.5700394935</v>
      </c>
      <c r="D7" s="30">
        <f>SUM(D8:D20)</f>
        <v>3830221.56</v>
      </c>
      <c r="E7" s="31">
        <f>IFERROR(C7/B7*100-100,0)</f>
        <v>2.5357320268210515</v>
      </c>
      <c r="F7" s="31">
        <f>IFERROR(D7/C7*100-100,0)</f>
        <v>1.9684900599592225</v>
      </c>
      <c r="G7" s="30">
        <f>SUM(G8:G20)</f>
        <v>3720289.61</v>
      </c>
      <c r="H7" s="30">
        <f>SUM(H8:H20)</f>
        <v>3441411.6100000003</v>
      </c>
      <c r="I7" s="30">
        <f>SUM(I8:I20)</f>
        <v>3489850</v>
      </c>
      <c r="J7" s="31">
        <f>IFERROR(H7/G7*100-100,0)</f>
        <v>-7.4961368397338077</v>
      </c>
      <c r="K7" s="31">
        <f>IFERROR(I7/H7*100-100,0)</f>
        <v>1.407515156258782</v>
      </c>
      <c r="L7" s="30">
        <f>SUM(L8:L20)</f>
        <v>1836499.2993012448</v>
      </c>
      <c r="M7" s="30">
        <f>SUM(M8:M20)</f>
        <v>1854136.7420806158</v>
      </c>
      <c r="N7" s="30">
        <f>SUM(N8:N20)</f>
        <v>1645638.8773000001</v>
      </c>
      <c r="O7" s="31">
        <f>IFERROR(M7/L7*100-100,0)</f>
        <v>0.96038385563674922</v>
      </c>
      <c r="P7" s="31">
        <f>IFERROR(N7/M7*100-100,0)</f>
        <v>-11.245010146697723</v>
      </c>
      <c r="Q7" s="30">
        <f>SUM(Q8:Q20)</f>
        <v>1351019.4215907925</v>
      </c>
      <c r="R7" s="30">
        <f>SUM(R8:R20)</f>
        <v>1385375.6799999997</v>
      </c>
      <c r="S7" s="30">
        <f>SUM(S8:S20)</f>
        <v>1274793.42</v>
      </c>
      <c r="T7" s="31">
        <f>IFERROR(R7/Q7*100-100,0)</f>
        <v>2.5429877513347208</v>
      </c>
      <c r="U7" s="31">
        <f>IFERROR(S7/R7*100-100,0)</f>
        <v>-7.9821135592621175</v>
      </c>
    </row>
    <row r="8" spans="1:21" ht="18">
      <c r="A8" s="100" t="s">
        <v>10</v>
      </c>
      <c r="B8" s="65">
        <v>1336058</v>
      </c>
      <c r="C8" s="65">
        <v>1435577.95</v>
      </c>
      <c r="D8" s="65">
        <v>1466519</v>
      </c>
      <c r="E8" s="32">
        <f t="shared" ref="E8:F40" si="0">IFERROR(C8/B8*100-100,0)</f>
        <v>7.4487746789435789</v>
      </c>
      <c r="F8" s="32">
        <f t="shared" si="0"/>
        <v>2.1553026779214548</v>
      </c>
      <c r="G8" s="65">
        <v>1388843</v>
      </c>
      <c r="H8" s="65">
        <v>1337671.6100000001</v>
      </c>
      <c r="I8" s="152">
        <v>1480829</v>
      </c>
      <c r="J8" s="32">
        <f t="shared" ref="J8:J15" si="1">IFERROR(H8/G8*100-100,0)</f>
        <v>-3.684461814618345</v>
      </c>
      <c r="K8" s="32">
        <f t="shared" ref="K8:K40" si="2">IFERROR(I8/H8*100-100,0)</f>
        <v>10.70198312723403</v>
      </c>
      <c r="L8" s="65">
        <v>500447</v>
      </c>
      <c r="M8" s="65">
        <v>504344.416425</v>
      </c>
      <c r="N8" s="65">
        <v>498662</v>
      </c>
      <c r="O8" s="32">
        <f t="shared" ref="O8:O15" si="3">IFERROR(M8/L8*100-100,0)</f>
        <v>0.77878704937785415</v>
      </c>
      <c r="P8" s="32">
        <f t="shared" ref="P8:P40" si="4">IFERROR(N8/M8*100-100,0)</f>
        <v>-1.1266936323552983</v>
      </c>
      <c r="Q8" s="65">
        <v>391120.65809122496</v>
      </c>
      <c r="R8" s="65">
        <v>391624.39999999997</v>
      </c>
      <c r="S8" s="65">
        <v>379032</v>
      </c>
      <c r="T8" s="32">
        <f t="shared" ref="T8:T15" si="5">IFERROR(R8/Q8*100-100,0)</f>
        <v>0.12879450327001507</v>
      </c>
      <c r="U8" s="32">
        <f t="shared" ref="U8:U40" si="6">IFERROR(S8/R8*100-100,0)</f>
        <v>-3.2154278436175048</v>
      </c>
    </row>
    <row r="9" spans="1:21" ht="18">
      <c r="A9" s="100" t="s">
        <v>11</v>
      </c>
      <c r="B9" s="65">
        <v>946882</v>
      </c>
      <c r="C9" s="65">
        <v>915457.57548428606</v>
      </c>
      <c r="D9" s="65">
        <v>1000090</v>
      </c>
      <c r="E9" s="32">
        <f t="shared" si="0"/>
        <v>-3.3187265694895416</v>
      </c>
      <c r="F9" s="32">
        <f t="shared" si="0"/>
        <v>9.2448221285341958</v>
      </c>
      <c r="G9" s="65">
        <v>214306</v>
      </c>
      <c r="H9" s="65">
        <v>189780</v>
      </c>
      <c r="I9" s="152">
        <v>255923</v>
      </c>
      <c r="J9" s="32">
        <f t="shared" si="1"/>
        <v>-11.444383265050902</v>
      </c>
      <c r="K9" s="32">
        <f t="shared" si="2"/>
        <v>34.852460744019396</v>
      </c>
      <c r="L9" s="65">
        <v>694619.66111875128</v>
      </c>
      <c r="M9" s="65">
        <v>682835.49650596408</v>
      </c>
      <c r="N9" s="65">
        <v>657678</v>
      </c>
      <c r="O9" s="32">
        <f t="shared" si="3"/>
        <v>-1.6964916590192161</v>
      </c>
      <c r="P9" s="32">
        <f t="shared" si="4"/>
        <v>-3.6842689981252903</v>
      </c>
      <c r="Q9" s="65">
        <v>454484.47</v>
      </c>
      <c r="R9" s="65">
        <v>451802.57000000007</v>
      </c>
      <c r="S9" s="65">
        <v>378473</v>
      </c>
      <c r="T9" s="32">
        <f t="shared" si="5"/>
        <v>-0.59009717097701753</v>
      </c>
      <c r="U9" s="32">
        <f t="shared" si="6"/>
        <v>-16.230445524026138</v>
      </c>
    </row>
    <row r="10" spans="1:21" ht="18">
      <c r="A10" s="101" t="s">
        <v>238</v>
      </c>
      <c r="B10" s="65">
        <v>0</v>
      </c>
      <c r="C10" s="65">
        <v>0</v>
      </c>
      <c r="D10" s="65"/>
      <c r="E10" s="32">
        <f t="shared" si="0"/>
        <v>0</v>
      </c>
      <c r="F10" s="32">
        <f t="shared" si="0"/>
        <v>0</v>
      </c>
      <c r="G10" s="65">
        <v>647828</v>
      </c>
      <c r="H10" s="65">
        <v>632165</v>
      </c>
      <c r="I10" s="152">
        <v>646596</v>
      </c>
      <c r="J10" s="32">
        <f t="shared" si="1"/>
        <v>-2.4177713837623571</v>
      </c>
      <c r="K10" s="32">
        <f t="shared" si="2"/>
        <v>2.2827900943582762</v>
      </c>
      <c r="L10" s="65">
        <v>173385.43148038836</v>
      </c>
      <c r="M10" s="65">
        <v>168171.36421741292</v>
      </c>
      <c r="N10" s="65">
        <v>142159</v>
      </c>
      <c r="O10" s="32">
        <f t="shared" si="3"/>
        <v>-3.0072118622983623</v>
      </c>
      <c r="P10" s="32">
        <f t="shared" si="4"/>
        <v>-15.467772613049618</v>
      </c>
      <c r="Q10" s="65">
        <v>102295.37700040083</v>
      </c>
      <c r="R10" s="65">
        <v>99550.84</v>
      </c>
      <c r="S10" s="65">
        <v>79532</v>
      </c>
      <c r="T10" s="32">
        <f t="shared" si="5"/>
        <v>-2.6829531117423642</v>
      </c>
      <c r="U10" s="32">
        <f t="shared" si="6"/>
        <v>-20.109162313447072</v>
      </c>
    </row>
    <row r="11" spans="1:21" ht="18">
      <c r="A11" s="100" t="s">
        <v>13</v>
      </c>
      <c r="B11" s="65">
        <v>104967</v>
      </c>
      <c r="C11" s="65">
        <v>105864.13001828648</v>
      </c>
      <c r="D11" s="65">
        <v>91551</v>
      </c>
      <c r="E11" s="32">
        <f t="shared" si="0"/>
        <v>0.85467815435944772</v>
      </c>
      <c r="F11" s="32">
        <f t="shared" si="0"/>
        <v>-13.52028304187084</v>
      </c>
      <c r="G11" s="65">
        <v>1669</v>
      </c>
      <c r="H11" s="65">
        <v>1797</v>
      </c>
      <c r="I11" s="152">
        <v>9541</v>
      </c>
      <c r="J11" s="32">
        <f t="shared" si="1"/>
        <v>7.6692630317555484</v>
      </c>
      <c r="K11" s="32">
        <f t="shared" si="2"/>
        <v>430.9404563160823</v>
      </c>
      <c r="L11" s="65">
        <v>75078.629279005909</v>
      </c>
      <c r="M11" s="65">
        <v>80730.640898851168</v>
      </c>
      <c r="N11" s="65">
        <v>76574</v>
      </c>
      <c r="O11" s="32">
        <f t="shared" si="3"/>
        <v>7.5281230812583857</v>
      </c>
      <c r="P11" s="32">
        <f t="shared" si="4"/>
        <v>-5.1487772827904337</v>
      </c>
      <c r="Q11" s="65">
        <v>106372.50900000001</v>
      </c>
      <c r="R11" s="65">
        <v>118505.62000000001</v>
      </c>
      <c r="S11" s="65">
        <v>85512</v>
      </c>
      <c r="T11" s="32">
        <f t="shared" si="5"/>
        <v>11.406246890350218</v>
      </c>
      <c r="U11" s="32">
        <f t="shared" si="6"/>
        <v>-27.841396889025177</v>
      </c>
    </row>
    <row r="12" spans="1:21" ht="18">
      <c r="A12" s="100" t="s">
        <v>14</v>
      </c>
      <c r="B12" s="65">
        <v>1865</v>
      </c>
      <c r="C12" s="65">
        <v>1735.792942380788</v>
      </c>
      <c r="D12" s="65">
        <v>1311</v>
      </c>
      <c r="E12" s="32">
        <f t="shared" si="0"/>
        <v>-6.9279923656414013</v>
      </c>
      <c r="F12" s="32">
        <f t="shared" si="0"/>
        <v>-24.472558449174713</v>
      </c>
      <c r="G12" s="65">
        <v>170</v>
      </c>
      <c r="H12" s="65">
        <v>155</v>
      </c>
      <c r="I12" s="152">
        <v>365</v>
      </c>
      <c r="J12" s="32">
        <f t="shared" si="1"/>
        <v>-8.8235294117647101</v>
      </c>
      <c r="K12" s="32">
        <f t="shared" si="2"/>
        <v>135.48387096774195</v>
      </c>
      <c r="L12" s="65">
        <v>2214.5774230992038</v>
      </c>
      <c r="M12" s="65">
        <v>2464.1808491717211</v>
      </c>
      <c r="N12" s="65">
        <v>1576</v>
      </c>
      <c r="O12" s="32">
        <f t="shared" si="3"/>
        <v>11.270927964361178</v>
      </c>
      <c r="P12" s="32">
        <f t="shared" si="4"/>
        <v>-36.043655215901182</v>
      </c>
      <c r="Q12" s="65">
        <v>2334.5274991667238</v>
      </c>
      <c r="R12" s="65">
        <v>1550.8999999999999</v>
      </c>
      <c r="S12" s="65">
        <v>1105</v>
      </c>
      <c r="T12" s="32">
        <f t="shared" si="5"/>
        <v>-33.56685665285282</v>
      </c>
      <c r="U12" s="32">
        <f t="shared" si="6"/>
        <v>-28.751047778709122</v>
      </c>
    </row>
    <row r="13" spans="1:21" ht="18">
      <c r="A13" s="100" t="s">
        <v>15</v>
      </c>
      <c r="B13" s="65">
        <v>4999</v>
      </c>
      <c r="C13" s="65">
        <v>4995.9115945397007</v>
      </c>
      <c r="D13" s="65">
        <v>4803</v>
      </c>
      <c r="E13" s="32">
        <f t="shared" si="0"/>
        <v>-6.1780465299037246E-2</v>
      </c>
      <c r="F13" s="32">
        <f t="shared" si="0"/>
        <v>-3.8613892757939112</v>
      </c>
      <c r="G13" s="65">
        <v>0</v>
      </c>
      <c r="H13" s="65">
        <v>0</v>
      </c>
      <c r="I13" s="152">
        <v>0</v>
      </c>
      <c r="J13" s="32">
        <f t="shared" si="1"/>
        <v>0</v>
      </c>
      <c r="K13" s="32">
        <f t="shared" si="2"/>
        <v>0</v>
      </c>
      <c r="L13" s="65">
        <v>4904</v>
      </c>
      <c r="M13" s="65">
        <v>4071.643184216085</v>
      </c>
      <c r="N13" s="65">
        <v>4249</v>
      </c>
      <c r="O13" s="32">
        <f t="shared" si="3"/>
        <v>-16.973018266393041</v>
      </c>
      <c r="P13" s="32">
        <f t="shared" si="4"/>
        <v>4.3559027095362097</v>
      </c>
      <c r="Q13" s="65">
        <v>2103.66</v>
      </c>
      <c r="R13" s="65">
        <v>2859.23</v>
      </c>
      <c r="S13" s="65">
        <v>1591</v>
      </c>
      <c r="T13" s="32">
        <f t="shared" si="5"/>
        <v>35.916925738950226</v>
      </c>
      <c r="U13" s="32">
        <f t="shared" si="6"/>
        <v>-44.355648198990636</v>
      </c>
    </row>
    <row r="14" spans="1:21" ht="18">
      <c r="A14" s="100" t="s">
        <v>16</v>
      </c>
      <c r="B14" s="65">
        <v>849736.8</v>
      </c>
      <c r="C14" s="65">
        <v>873683.5</v>
      </c>
      <c r="D14" s="65">
        <v>846575.43</v>
      </c>
      <c r="E14" s="32">
        <f t="shared" si="0"/>
        <v>2.8181314496441559</v>
      </c>
      <c r="F14" s="32">
        <f t="shared" si="0"/>
        <v>-3.102733426921759</v>
      </c>
      <c r="G14" s="65">
        <v>364707.5</v>
      </c>
      <c r="H14" s="65">
        <v>366485</v>
      </c>
      <c r="I14" s="152">
        <v>339726</v>
      </c>
      <c r="J14" s="32">
        <f t="shared" si="1"/>
        <v>0.48737687050581258</v>
      </c>
      <c r="K14" s="32">
        <f>IFERROR(I14/H14*100-100,0)</f>
        <v>-7.3015266654842605</v>
      </c>
      <c r="L14" s="65">
        <v>363864</v>
      </c>
      <c r="M14" s="65">
        <v>389531</v>
      </c>
      <c r="N14" s="65">
        <v>244316</v>
      </c>
      <c r="O14" s="32">
        <f t="shared" si="3"/>
        <v>7.0540091902469015</v>
      </c>
      <c r="P14" s="32">
        <f t="shared" si="4"/>
        <v>-37.27944630850947</v>
      </c>
      <c r="Q14" s="65">
        <v>248864.5</v>
      </c>
      <c r="R14" s="65">
        <v>271264.64000000001</v>
      </c>
      <c r="S14" s="65">
        <v>301937.15000000002</v>
      </c>
      <c r="T14" s="32">
        <f t="shared" si="5"/>
        <v>9.0009382615841247</v>
      </c>
      <c r="U14" s="32">
        <f t="shared" si="6"/>
        <v>11.307227510375114</v>
      </c>
    </row>
    <row r="15" spans="1:21" ht="18">
      <c r="A15" s="100" t="s">
        <v>17</v>
      </c>
      <c r="B15" s="65">
        <v>328697.2</v>
      </c>
      <c r="C15" s="65">
        <v>331241.5</v>
      </c>
      <c r="D15" s="65">
        <v>332443.5</v>
      </c>
      <c r="E15" s="32">
        <f t="shared" si="0"/>
        <v>0.77405587878448046</v>
      </c>
      <c r="F15" s="32">
        <f t="shared" si="0"/>
        <v>0.36287723609511602</v>
      </c>
      <c r="G15" s="65">
        <v>1040318.61</v>
      </c>
      <c r="H15" s="65">
        <v>857403</v>
      </c>
      <c r="I15" s="152">
        <v>713180</v>
      </c>
      <c r="J15" s="32">
        <f t="shared" si="1"/>
        <v>-17.582652875929995</v>
      </c>
      <c r="K15" s="32">
        <f t="shared" si="2"/>
        <v>-16.820911520020346</v>
      </c>
      <c r="L15" s="65">
        <v>358</v>
      </c>
      <c r="M15" s="65">
        <v>358</v>
      </c>
      <c r="N15" s="65">
        <v>708</v>
      </c>
      <c r="O15" s="32">
        <f t="shared" si="3"/>
        <v>0</v>
      </c>
      <c r="P15" s="32">
        <f t="shared" si="4"/>
        <v>97.765363128491629</v>
      </c>
      <c r="Q15" s="65">
        <v>14765</v>
      </c>
      <c r="R15" s="65">
        <v>15051</v>
      </c>
      <c r="S15" s="65">
        <v>13751</v>
      </c>
      <c r="T15" s="32">
        <f t="shared" si="5"/>
        <v>1.9370132069082189</v>
      </c>
      <c r="U15" s="32">
        <f t="shared" si="6"/>
        <v>-8.6372998471862275</v>
      </c>
    </row>
    <row r="16" spans="1:21" ht="18">
      <c r="A16" s="100" t="s">
        <v>18</v>
      </c>
      <c r="B16" s="65">
        <v>10231.5</v>
      </c>
      <c r="C16" s="65">
        <v>10268.299999999999</v>
      </c>
      <c r="D16" s="65">
        <v>10268.299999999999</v>
      </c>
      <c r="E16" s="32"/>
      <c r="F16" s="32">
        <f t="shared" si="0"/>
        <v>0</v>
      </c>
      <c r="G16" s="65">
        <v>128</v>
      </c>
      <c r="H16" s="65">
        <v>161</v>
      </c>
      <c r="I16" s="152">
        <v>128</v>
      </c>
      <c r="J16" s="32"/>
      <c r="K16" s="32">
        <f t="shared" si="2"/>
        <v>-20.496894409937894</v>
      </c>
      <c r="L16" s="65">
        <v>0</v>
      </c>
      <c r="M16" s="65">
        <v>0</v>
      </c>
      <c r="N16" s="65">
        <v>0</v>
      </c>
      <c r="O16" s="32"/>
      <c r="P16" s="32">
        <f t="shared" si="4"/>
        <v>0</v>
      </c>
      <c r="Q16" s="65">
        <v>0</v>
      </c>
      <c r="R16" s="65">
        <v>0</v>
      </c>
      <c r="S16" s="65">
        <v>0</v>
      </c>
      <c r="T16" s="32"/>
      <c r="U16" s="32">
        <f t="shared" si="6"/>
        <v>0</v>
      </c>
    </row>
    <row r="17" spans="1:21" ht="18">
      <c r="A17" s="100" t="s">
        <v>19</v>
      </c>
      <c r="B17" s="65">
        <v>4</v>
      </c>
      <c r="C17" s="65">
        <v>4</v>
      </c>
      <c r="D17" s="65">
        <v>2.5</v>
      </c>
      <c r="E17" s="32">
        <f t="shared" si="0"/>
        <v>0</v>
      </c>
      <c r="F17" s="32">
        <f t="shared" si="0"/>
        <v>-37.5</v>
      </c>
      <c r="G17" s="65">
        <v>735</v>
      </c>
      <c r="H17" s="65">
        <v>772</v>
      </c>
      <c r="I17" s="152">
        <v>675</v>
      </c>
      <c r="J17" s="32">
        <f t="shared" ref="J17:J40" si="7">IFERROR(H17/G17*100-100,0)</f>
        <v>5.0340136054421833</v>
      </c>
      <c r="K17" s="32">
        <f t="shared" si="2"/>
        <v>-12.564766839378237</v>
      </c>
      <c r="L17" s="65">
        <v>0</v>
      </c>
      <c r="M17" s="65">
        <v>0</v>
      </c>
      <c r="N17" s="65">
        <v>0</v>
      </c>
      <c r="O17" s="32">
        <f t="shared" ref="O17:O40" si="8">IFERROR(M17/L17*100-100,0)</f>
        <v>0</v>
      </c>
      <c r="P17" s="32">
        <f t="shared" si="4"/>
        <v>0</v>
      </c>
      <c r="Q17" s="65">
        <v>0</v>
      </c>
      <c r="R17" s="65">
        <v>0</v>
      </c>
      <c r="S17" s="65">
        <v>0</v>
      </c>
      <c r="T17" s="32">
        <f t="shared" ref="T17:T40" si="9">IFERROR(R17/Q17*100-100,0)</f>
        <v>0</v>
      </c>
      <c r="U17" s="32">
        <f t="shared" si="6"/>
        <v>0</v>
      </c>
    </row>
    <row r="18" spans="1:21" ht="18">
      <c r="A18" s="100" t="s">
        <v>20</v>
      </c>
      <c r="B18" s="65">
        <v>5649.5</v>
      </c>
      <c r="C18" s="65">
        <v>5379.14</v>
      </c>
      <c r="D18" s="65">
        <v>5560.96</v>
      </c>
      <c r="E18" s="32">
        <f t="shared" si="0"/>
        <v>-4.7855562439153942</v>
      </c>
      <c r="F18" s="32">
        <f t="shared" si="0"/>
        <v>3.3800942158040073</v>
      </c>
      <c r="G18" s="65">
        <v>0</v>
      </c>
      <c r="H18" s="65">
        <v>20</v>
      </c>
      <c r="I18" s="152">
        <v>0</v>
      </c>
      <c r="J18" s="32">
        <f t="shared" si="7"/>
        <v>0</v>
      </c>
      <c r="K18" s="32">
        <f t="shared" si="2"/>
        <v>-100</v>
      </c>
      <c r="L18" s="65">
        <v>2745</v>
      </c>
      <c r="M18" s="65">
        <v>2595</v>
      </c>
      <c r="N18" s="65">
        <v>3036</v>
      </c>
      <c r="O18" s="32">
        <f t="shared" si="8"/>
        <v>-5.4644808743169335</v>
      </c>
      <c r="P18" s="32">
        <f t="shared" si="4"/>
        <v>16.994219653179201</v>
      </c>
      <c r="Q18" s="65">
        <v>3379</v>
      </c>
      <c r="R18" s="65">
        <v>3424.3</v>
      </c>
      <c r="S18" s="65">
        <v>3940</v>
      </c>
      <c r="T18" s="32">
        <f t="shared" si="9"/>
        <v>1.3406333234684809</v>
      </c>
      <c r="U18" s="32">
        <f t="shared" si="6"/>
        <v>15.060012265280491</v>
      </c>
    </row>
    <row r="19" spans="1:21" ht="18">
      <c r="A19" s="100" t="s">
        <v>223</v>
      </c>
      <c r="B19" s="65">
        <v>34165.22</v>
      </c>
      <c r="C19" s="65">
        <v>33956.120000000003</v>
      </c>
      <c r="D19" s="65">
        <v>33471.97</v>
      </c>
      <c r="E19" s="32">
        <f t="shared" si="0"/>
        <v>-0.61202591407284501</v>
      </c>
      <c r="F19" s="32">
        <f t="shared" si="0"/>
        <v>-1.4258107227798718</v>
      </c>
      <c r="G19" s="65">
        <v>39275</v>
      </c>
      <c r="H19" s="65">
        <v>36120</v>
      </c>
      <c r="I19" s="152">
        <v>21170</v>
      </c>
      <c r="J19" s="32">
        <f t="shared" si="7"/>
        <v>-8.0330999363462752</v>
      </c>
      <c r="K19" s="32">
        <f t="shared" si="2"/>
        <v>-41.389811738648952</v>
      </c>
      <c r="L19" s="382">
        <v>11096</v>
      </c>
      <c r="M19" s="382">
        <v>11062</v>
      </c>
      <c r="N19" s="382">
        <v>6696</v>
      </c>
      <c r="O19" s="32">
        <f t="shared" si="8"/>
        <v>-0.30641672674838105</v>
      </c>
      <c r="P19" s="32">
        <f t="shared" si="4"/>
        <v>-39.46845055143735</v>
      </c>
      <c r="Q19" s="65">
        <v>8908.99</v>
      </c>
      <c r="R19" s="65">
        <v>9995.98</v>
      </c>
      <c r="S19" s="65">
        <v>8787.4699999999993</v>
      </c>
      <c r="T19" s="32">
        <f t="shared" si="9"/>
        <v>12.201046358790379</v>
      </c>
      <c r="U19" s="32">
        <f t="shared" si="6"/>
        <v>-12.089960163985921</v>
      </c>
    </row>
    <row r="20" spans="1:21" ht="18">
      <c r="A20" s="100" t="s">
        <v>224</v>
      </c>
      <c r="B20" s="65">
        <v>40130.699999999997</v>
      </c>
      <c r="C20" s="65">
        <v>38115.65</v>
      </c>
      <c r="D20" s="65">
        <v>37624.9</v>
      </c>
      <c r="E20" s="32">
        <f t="shared" si="0"/>
        <v>-5.0212181696307283</v>
      </c>
      <c r="F20" s="32">
        <f t="shared" si="0"/>
        <v>-1.2875288759341572</v>
      </c>
      <c r="G20" s="65">
        <v>22309.5</v>
      </c>
      <c r="H20" s="65">
        <v>18882</v>
      </c>
      <c r="I20" s="152">
        <v>21717</v>
      </c>
      <c r="J20" s="32">
        <f t="shared" si="7"/>
        <v>-15.363410206414301</v>
      </c>
      <c r="K20" s="32">
        <f t="shared" si="2"/>
        <v>15.014299332697803</v>
      </c>
      <c r="L20" s="65">
        <v>7787</v>
      </c>
      <c r="M20" s="65">
        <v>7973</v>
      </c>
      <c r="N20" s="65">
        <v>9984.8773000000001</v>
      </c>
      <c r="O20" s="32">
        <f t="shared" si="8"/>
        <v>2.3885963785796918</v>
      </c>
      <c r="P20" s="32">
        <f t="shared" si="4"/>
        <v>25.233629750407644</v>
      </c>
      <c r="Q20" s="383">
        <v>16390.73</v>
      </c>
      <c r="R20" s="383">
        <v>19746.199999999997</v>
      </c>
      <c r="S20" s="383">
        <v>21132.799999999999</v>
      </c>
      <c r="T20" s="32">
        <f t="shared" si="9"/>
        <v>20.471754461210679</v>
      </c>
      <c r="U20" s="32">
        <f t="shared" si="6"/>
        <v>7.0221105833021085</v>
      </c>
    </row>
    <row r="21" spans="1:21" ht="17.25">
      <c r="A21" s="99" t="s">
        <v>176</v>
      </c>
      <c r="B21" s="30">
        <f>SUM(B22:B23)</f>
        <v>612763.70000000007</v>
      </c>
      <c r="C21" s="30">
        <f>SUM(C22:C23)</f>
        <v>593792.32999999996</v>
      </c>
      <c r="D21" s="30">
        <f>SUM(D22:D23)</f>
        <v>626000.98</v>
      </c>
      <c r="E21" s="31">
        <f t="shared" si="0"/>
        <v>-3.0960335933737753</v>
      </c>
      <c r="F21" s="31">
        <f t="shared" si="0"/>
        <v>5.4242280293516103</v>
      </c>
      <c r="G21" s="30">
        <f>SUM(G22:G23)</f>
        <v>953977</v>
      </c>
      <c r="H21" s="30">
        <f>SUM(H22:H23)</f>
        <v>938995</v>
      </c>
      <c r="I21" s="30">
        <f>SUM(I22:I23)</f>
        <v>928983</v>
      </c>
      <c r="J21" s="31">
        <f t="shared" si="7"/>
        <v>-1.5704781142522251</v>
      </c>
      <c r="K21" s="31">
        <f t="shared" si="2"/>
        <v>-1.066246359139285</v>
      </c>
      <c r="L21" s="30">
        <f>SUM(L22:L23)</f>
        <v>411461</v>
      </c>
      <c r="M21" s="30">
        <f>SUM(M22:M23)</f>
        <v>416679</v>
      </c>
      <c r="N21" s="30">
        <f>SUM(N22:N23)</f>
        <v>507519</v>
      </c>
      <c r="O21" s="31">
        <f t="shared" si="8"/>
        <v>1.2681639329122305</v>
      </c>
      <c r="P21" s="31">
        <f t="shared" si="4"/>
        <v>21.800954691741126</v>
      </c>
      <c r="Q21" s="30">
        <f>SUM(Q22:Q23)</f>
        <v>229289.13</v>
      </c>
      <c r="R21" s="30">
        <f>SUM(R22:R23)</f>
        <v>263659.45</v>
      </c>
      <c r="S21" s="30">
        <f>SUM(S22:S23)</f>
        <v>269221.21999999997</v>
      </c>
      <c r="T21" s="31">
        <f t="shared" si="9"/>
        <v>14.989947408322408</v>
      </c>
      <c r="U21" s="31">
        <f t="shared" si="6"/>
        <v>2.1094521740070178</v>
      </c>
    </row>
    <row r="22" spans="1:21" ht="18">
      <c r="A22" s="100" t="s">
        <v>24</v>
      </c>
      <c r="B22" s="65">
        <v>612763.70000000007</v>
      </c>
      <c r="C22" s="65">
        <v>593792.32999999996</v>
      </c>
      <c r="D22" s="65">
        <v>626000.98</v>
      </c>
      <c r="E22" s="32">
        <f t="shared" si="0"/>
        <v>-3.0960335933737753</v>
      </c>
      <c r="F22" s="32">
        <f t="shared" si="0"/>
        <v>5.4242280293516103</v>
      </c>
      <c r="G22" s="65">
        <v>953977</v>
      </c>
      <c r="H22" s="65">
        <v>938995</v>
      </c>
      <c r="I22" s="152">
        <v>928983</v>
      </c>
      <c r="J22" s="32">
        <f t="shared" si="7"/>
        <v>-1.5704781142522251</v>
      </c>
      <c r="K22" s="32">
        <f t="shared" si="2"/>
        <v>-1.066246359139285</v>
      </c>
      <c r="L22" s="65">
        <v>394631</v>
      </c>
      <c r="M22" s="65">
        <v>395164</v>
      </c>
      <c r="N22" s="382">
        <v>486004</v>
      </c>
      <c r="O22" s="32">
        <f t="shared" si="8"/>
        <v>0.13506288152728985</v>
      </c>
      <c r="P22" s="32">
        <f t="shared" si="4"/>
        <v>22.987924001174193</v>
      </c>
      <c r="Q22" s="65">
        <v>229289.13</v>
      </c>
      <c r="R22" s="65">
        <v>263659.45</v>
      </c>
      <c r="S22" s="65">
        <v>269221.21999999997</v>
      </c>
      <c r="T22" s="32">
        <f t="shared" si="9"/>
        <v>14.989947408322408</v>
      </c>
      <c r="U22" s="32">
        <f t="shared" si="6"/>
        <v>2.1094521740070178</v>
      </c>
    </row>
    <row r="23" spans="1:21" ht="18">
      <c r="A23" s="100" t="s">
        <v>25</v>
      </c>
      <c r="B23" s="65"/>
      <c r="C23" s="65"/>
      <c r="D23" s="65"/>
      <c r="E23" s="32">
        <f t="shared" si="0"/>
        <v>0</v>
      </c>
      <c r="F23" s="32">
        <f t="shared" si="0"/>
        <v>0</v>
      </c>
      <c r="G23" s="65"/>
      <c r="H23" s="65"/>
      <c r="I23" s="152"/>
      <c r="J23" s="32">
        <f t="shared" si="7"/>
        <v>0</v>
      </c>
      <c r="K23" s="32">
        <f t="shared" si="2"/>
        <v>0</v>
      </c>
      <c r="L23" s="65">
        <v>16830</v>
      </c>
      <c r="M23" s="65">
        <v>21515</v>
      </c>
      <c r="N23" s="382">
        <v>21515</v>
      </c>
      <c r="O23" s="32">
        <f t="shared" si="8"/>
        <v>27.837195484254323</v>
      </c>
      <c r="P23" s="32">
        <f t="shared" si="4"/>
        <v>0</v>
      </c>
      <c r="Q23" s="65"/>
      <c r="R23" s="65"/>
      <c r="T23" s="32">
        <f t="shared" si="9"/>
        <v>0</v>
      </c>
      <c r="U23" s="32">
        <f t="shared" si="6"/>
        <v>0</v>
      </c>
    </row>
    <row r="24" spans="1:21" ht="16.5">
      <c r="A24" s="99" t="s">
        <v>163</v>
      </c>
      <c r="B24" s="66">
        <f>SUM(B25:B29)</f>
        <v>253163.95999999996</v>
      </c>
      <c r="C24" s="66">
        <f t="shared" ref="C24:D24" si="10">SUM(C25:C29)</f>
        <v>256568.29000000004</v>
      </c>
      <c r="D24" s="66">
        <f t="shared" si="10"/>
        <v>263934.91000000003</v>
      </c>
      <c r="E24" s="31">
        <f t="shared" si="0"/>
        <v>1.3447135208345173</v>
      </c>
      <c r="F24" s="31">
        <f t="shared" si="0"/>
        <v>2.8712121829240829</v>
      </c>
      <c r="G24" s="66">
        <f>SUM(G25:G29)</f>
        <v>206290</v>
      </c>
      <c r="H24" s="66">
        <f t="shared" ref="H24:I24" si="11">SUM(H25:H29)</f>
        <v>245109</v>
      </c>
      <c r="I24" s="66">
        <f t="shared" si="11"/>
        <v>273345</v>
      </c>
      <c r="J24" s="31">
        <f t="shared" si="7"/>
        <v>18.817683843133452</v>
      </c>
      <c r="K24" s="31">
        <f t="shared" si="2"/>
        <v>11.519772835758772</v>
      </c>
      <c r="L24" s="66">
        <f>SUM(L25:L29)</f>
        <v>66354</v>
      </c>
      <c r="M24" s="66">
        <f t="shared" ref="M24:N24" si="12">SUM(M25:M29)</f>
        <v>68502</v>
      </c>
      <c r="N24" s="66">
        <f t="shared" si="12"/>
        <v>53403</v>
      </c>
      <c r="O24" s="31">
        <f t="shared" si="8"/>
        <v>3.237182385387456</v>
      </c>
      <c r="P24" s="31">
        <f t="shared" si="4"/>
        <v>-22.041692213366034</v>
      </c>
      <c r="Q24" s="66">
        <f>SUM(Q25:Q29)</f>
        <v>122831.28</v>
      </c>
      <c r="R24" s="66">
        <f t="shared" ref="R24:S24" si="13">SUM(R25:R29)</f>
        <v>118223.95000000001</v>
      </c>
      <c r="S24" s="66">
        <f t="shared" si="13"/>
        <v>119903.29000000001</v>
      </c>
      <c r="T24" s="31">
        <f t="shared" si="9"/>
        <v>-3.7509419424758761</v>
      </c>
      <c r="U24" s="31">
        <f t="shared" si="6"/>
        <v>1.4204736011611772</v>
      </c>
    </row>
    <row r="25" spans="1:21" ht="18">
      <c r="A25" s="100" t="s">
        <v>26</v>
      </c>
      <c r="B25" s="65">
        <v>49216.01</v>
      </c>
      <c r="C25" s="65">
        <v>54506.61</v>
      </c>
      <c r="D25" s="65">
        <v>57133.18</v>
      </c>
      <c r="E25" s="32">
        <f t="shared" si="0"/>
        <v>10.749753992654007</v>
      </c>
      <c r="F25" s="32">
        <f t="shared" si="0"/>
        <v>4.8188100489096684</v>
      </c>
      <c r="G25" s="65"/>
      <c r="H25" s="65"/>
      <c r="I25" s="152"/>
      <c r="J25" s="32">
        <f t="shared" si="7"/>
        <v>0</v>
      </c>
      <c r="K25" s="32">
        <f t="shared" si="2"/>
        <v>0</v>
      </c>
      <c r="L25" s="65">
        <v>28505</v>
      </c>
      <c r="M25" s="65">
        <v>28911</v>
      </c>
      <c r="N25" s="382">
        <v>18434.75</v>
      </c>
      <c r="O25" s="32">
        <f t="shared" si="8"/>
        <v>1.4243115242939837</v>
      </c>
      <c r="P25" s="32">
        <f t="shared" si="4"/>
        <v>-36.236207671820416</v>
      </c>
      <c r="Q25" s="65">
        <v>61264.9</v>
      </c>
      <c r="R25" s="65">
        <v>56920</v>
      </c>
      <c r="S25" s="65">
        <v>54530.6</v>
      </c>
      <c r="T25" s="32">
        <f t="shared" si="9"/>
        <v>-7.0919890508268253</v>
      </c>
      <c r="U25" s="32">
        <f t="shared" si="6"/>
        <v>-4.1978215038650717</v>
      </c>
    </row>
    <row r="26" spans="1:21" ht="18">
      <c r="A26" s="100" t="s">
        <v>27</v>
      </c>
      <c r="B26" s="85">
        <v>27640.65</v>
      </c>
      <c r="C26" s="85">
        <v>25690.280000000002</v>
      </c>
      <c r="D26" s="85">
        <v>28164.7</v>
      </c>
      <c r="E26" s="86">
        <f t="shared" si="0"/>
        <v>-7.0561654664416267</v>
      </c>
      <c r="F26" s="86">
        <f t="shared" si="0"/>
        <v>9.6317362052885187</v>
      </c>
      <c r="G26" s="65">
        <v>117456</v>
      </c>
      <c r="H26" s="65">
        <v>139552</v>
      </c>
      <c r="I26" s="152">
        <v>160500</v>
      </c>
      <c r="J26" s="86">
        <f t="shared" si="7"/>
        <v>18.81215093311539</v>
      </c>
      <c r="K26" s="86">
        <f t="shared" si="2"/>
        <v>15.010891997248336</v>
      </c>
      <c r="L26" s="85">
        <v>2305</v>
      </c>
      <c r="M26" s="85">
        <v>3177</v>
      </c>
      <c r="N26" s="382">
        <v>3029</v>
      </c>
      <c r="O26" s="86">
        <f t="shared" si="8"/>
        <v>37.830802603036886</v>
      </c>
      <c r="P26" s="86">
        <f t="shared" si="4"/>
        <v>-4.6584828454516867</v>
      </c>
      <c r="Q26" s="85">
        <v>6138.4</v>
      </c>
      <c r="R26" s="85">
        <v>3871.25</v>
      </c>
      <c r="S26" s="65">
        <v>5855</v>
      </c>
      <c r="T26" s="86">
        <f t="shared" si="9"/>
        <v>-36.933891567835261</v>
      </c>
      <c r="U26" s="86">
        <f t="shared" si="6"/>
        <v>51.24313852114949</v>
      </c>
    </row>
    <row r="27" spans="1:21" ht="18">
      <c r="A27" s="100" t="s">
        <v>28</v>
      </c>
      <c r="B27" s="85">
        <v>66989.7</v>
      </c>
      <c r="C27" s="85">
        <v>66749.260000000009</v>
      </c>
      <c r="D27" s="85">
        <v>69656.2</v>
      </c>
      <c r="E27" s="86">
        <f t="shared" si="0"/>
        <v>-0.35892084902602051</v>
      </c>
      <c r="F27" s="86">
        <f t="shared" si="0"/>
        <v>4.35501457244618</v>
      </c>
      <c r="G27" s="85">
        <v>64669</v>
      </c>
      <c r="H27" s="85">
        <v>84452</v>
      </c>
      <c r="I27" s="152">
        <v>93285</v>
      </c>
      <c r="J27" s="86">
        <f t="shared" si="7"/>
        <v>30.591164236341996</v>
      </c>
      <c r="K27" s="86">
        <f t="shared" si="2"/>
        <v>10.45919575616918</v>
      </c>
      <c r="L27" s="85">
        <v>9089</v>
      </c>
      <c r="M27" s="85">
        <v>8181</v>
      </c>
      <c r="N27" s="382">
        <v>7812.25</v>
      </c>
      <c r="O27" s="86">
        <f t="shared" si="8"/>
        <v>-9.9900979205633291</v>
      </c>
      <c r="P27" s="86">
        <f t="shared" si="4"/>
        <v>-4.5073951839628421</v>
      </c>
      <c r="Q27" s="85">
        <v>24226.68</v>
      </c>
      <c r="R27" s="85">
        <v>28526.16</v>
      </c>
      <c r="S27" s="65">
        <v>28670</v>
      </c>
      <c r="T27" s="86">
        <f t="shared" si="9"/>
        <v>17.746880711678202</v>
      </c>
      <c r="U27" s="86">
        <f t="shared" si="6"/>
        <v>0.50423891613873195</v>
      </c>
    </row>
    <row r="28" spans="1:21" ht="18">
      <c r="A28" s="100" t="s">
        <v>29</v>
      </c>
      <c r="B28" s="85">
        <v>2561.2999999999997</v>
      </c>
      <c r="C28" s="85">
        <v>2884</v>
      </c>
      <c r="D28" s="85">
        <v>2235.73</v>
      </c>
      <c r="E28" s="86">
        <f t="shared" si="0"/>
        <v>12.599070784367328</v>
      </c>
      <c r="F28" s="86">
        <f t="shared" si="0"/>
        <v>-22.478155339805824</v>
      </c>
      <c r="G28" s="85">
        <v>0</v>
      </c>
      <c r="H28" s="85">
        <v>0</v>
      </c>
      <c r="I28" s="152">
        <v>0</v>
      </c>
      <c r="J28" s="86">
        <f t="shared" si="7"/>
        <v>0</v>
      </c>
      <c r="K28" s="86">
        <f t="shared" si="2"/>
        <v>0</v>
      </c>
      <c r="L28" s="85">
        <v>864</v>
      </c>
      <c r="M28" s="85">
        <v>875</v>
      </c>
      <c r="N28" s="382">
        <v>994</v>
      </c>
      <c r="O28" s="86">
        <f t="shared" si="8"/>
        <v>1.2731481481481381</v>
      </c>
      <c r="P28" s="86">
        <f t="shared" si="4"/>
        <v>13.599999999999994</v>
      </c>
      <c r="Q28" s="85">
        <v>10701.9</v>
      </c>
      <c r="R28" s="85">
        <v>7144.0700000000006</v>
      </c>
      <c r="S28" s="65">
        <v>9042</v>
      </c>
      <c r="T28" s="86">
        <f t="shared" si="9"/>
        <v>-33.244844373429004</v>
      </c>
      <c r="U28" s="86">
        <f t="shared" si="6"/>
        <v>26.566509006770644</v>
      </c>
    </row>
    <row r="29" spans="1:21" ht="18">
      <c r="A29" s="100" t="s">
        <v>30</v>
      </c>
      <c r="B29" s="85">
        <v>106756.3</v>
      </c>
      <c r="C29" s="85">
        <v>106738.14</v>
      </c>
      <c r="D29" s="85">
        <v>106745.1</v>
      </c>
      <c r="E29" s="86">
        <f t="shared" si="0"/>
        <v>-1.7010705691376415E-2</v>
      </c>
      <c r="F29" s="86">
        <f t="shared" si="0"/>
        <v>6.5206307698417731E-3</v>
      </c>
      <c r="G29" s="85">
        <v>24165</v>
      </c>
      <c r="H29" s="85">
        <v>21105</v>
      </c>
      <c r="I29" s="152">
        <v>19560</v>
      </c>
      <c r="J29" s="86">
        <f t="shared" si="7"/>
        <v>-12.662942271880823</v>
      </c>
      <c r="K29" s="86">
        <f t="shared" si="2"/>
        <v>-7.3205401563610621</v>
      </c>
      <c r="L29" s="85">
        <v>25591</v>
      </c>
      <c r="M29" s="85">
        <v>27358</v>
      </c>
      <c r="N29" s="382">
        <v>23133</v>
      </c>
      <c r="O29" s="86">
        <f t="shared" si="8"/>
        <v>6.90477120862802</v>
      </c>
      <c r="P29" s="86">
        <f t="shared" si="4"/>
        <v>-15.443380364061696</v>
      </c>
      <c r="Q29" s="85">
        <v>20499.400000000001</v>
      </c>
      <c r="R29" s="85">
        <v>21762.47</v>
      </c>
      <c r="S29" s="65">
        <v>21805.690000000002</v>
      </c>
      <c r="T29" s="86">
        <f t="shared" si="9"/>
        <v>6.1614974096802797</v>
      </c>
      <c r="U29" s="86">
        <f t="shared" si="6"/>
        <v>0.19859878037742362</v>
      </c>
    </row>
    <row r="30" spans="1:21" ht="18">
      <c r="A30" s="99" t="s">
        <v>172</v>
      </c>
      <c r="B30" s="446">
        <v>253163.96000000002</v>
      </c>
      <c r="C30" s="89">
        <f t="shared" ref="C30:D30" si="14">SUM(C31:C36)</f>
        <v>165575.77000000002</v>
      </c>
      <c r="D30" s="89">
        <f t="shared" si="14"/>
        <v>149256.40000000002</v>
      </c>
      <c r="E30" s="84">
        <f t="shared" si="0"/>
        <v>-34.597416630708409</v>
      </c>
      <c r="F30" s="84">
        <f t="shared" si="0"/>
        <v>-9.8561341432988741</v>
      </c>
      <c r="G30" s="89">
        <f>SUM(G31:G36)</f>
        <v>68248</v>
      </c>
      <c r="H30" s="89">
        <f t="shared" ref="H30:I30" si="15">SUM(H31:H36)</f>
        <v>75402</v>
      </c>
      <c r="I30" s="89">
        <f t="shared" si="15"/>
        <v>63744</v>
      </c>
      <c r="J30" s="84">
        <f t="shared" si="7"/>
        <v>10.482358457390688</v>
      </c>
      <c r="K30" s="84">
        <f t="shared" si="2"/>
        <v>-15.4611283520331</v>
      </c>
      <c r="L30" s="89">
        <v>32827</v>
      </c>
      <c r="M30" s="89">
        <v>34400</v>
      </c>
      <c r="N30" s="89">
        <v>32337</v>
      </c>
      <c r="O30" s="84">
        <f t="shared" si="8"/>
        <v>4.7917872483016879</v>
      </c>
      <c r="P30" s="84">
        <f t="shared" si="4"/>
        <v>-5.9970930232558146</v>
      </c>
      <c r="Q30" s="89">
        <f>SUM(Q31:Q36)</f>
        <v>37891</v>
      </c>
      <c r="R30" s="89">
        <f t="shared" ref="R30" si="16">SUM(R31:R36)</f>
        <v>45583.41</v>
      </c>
      <c r="S30" s="89">
        <f>SUM(S31:S36)</f>
        <v>45659.399999999994</v>
      </c>
      <c r="T30" s="84">
        <f t="shared" si="9"/>
        <v>20.301417223087299</v>
      </c>
      <c r="U30" s="84">
        <f t="shared" si="6"/>
        <v>0.16670538689402292</v>
      </c>
    </row>
    <row r="31" spans="1:21" ht="18">
      <c r="A31" s="100" t="s">
        <v>177</v>
      </c>
      <c r="B31" s="85">
        <v>5220.67</v>
      </c>
      <c r="C31" s="85">
        <v>5095.6500000000005</v>
      </c>
      <c r="D31" s="85">
        <v>5053.3999999999996</v>
      </c>
      <c r="E31" s="86">
        <f t="shared" si="0"/>
        <v>-2.3947117898660508</v>
      </c>
      <c r="F31" s="86">
        <f t="shared" si="0"/>
        <v>-0.82913857898405752</v>
      </c>
      <c r="G31" s="85">
        <v>15320</v>
      </c>
      <c r="H31" s="85">
        <v>17319</v>
      </c>
      <c r="I31" s="152">
        <v>15640</v>
      </c>
      <c r="J31" s="86">
        <f t="shared" si="7"/>
        <v>13.048302872062663</v>
      </c>
      <c r="K31" s="86">
        <f t="shared" si="2"/>
        <v>-9.6945551128818153</v>
      </c>
      <c r="L31" s="85">
        <v>505</v>
      </c>
      <c r="M31" s="85">
        <v>505</v>
      </c>
      <c r="N31" s="85">
        <v>1131.99</v>
      </c>
      <c r="O31" s="86">
        <f t="shared" si="8"/>
        <v>0</v>
      </c>
      <c r="P31" s="86">
        <f t="shared" si="4"/>
        <v>124.15643564356435</v>
      </c>
      <c r="Q31" s="85">
        <v>2687.7</v>
      </c>
      <c r="R31" s="85">
        <v>3401.99</v>
      </c>
      <c r="S31" s="65">
        <v>2922.21</v>
      </c>
      <c r="T31" s="86">
        <f t="shared" si="9"/>
        <v>26.576254790341181</v>
      </c>
      <c r="U31" s="86">
        <f t="shared" si="6"/>
        <v>-14.102922113233717</v>
      </c>
    </row>
    <row r="32" spans="1:21" ht="18">
      <c r="A32" s="100" t="s">
        <v>178</v>
      </c>
      <c r="B32" s="85">
        <v>18554.599999999999</v>
      </c>
      <c r="C32" s="85">
        <v>18702</v>
      </c>
      <c r="D32" s="85">
        <v>18568.23</v>
      </c>
      <c r="E32" s="86">
        <f t="shared" si="0"/>
        <v>0.79441216733317788</v>
      </c>
      <c r="F32" s="86">
        <f t="shared" si="0"/>
        <v>-0.71527109400064148</v>
      </c>
      <c r="G32" s="85">
        <v>19844</v>
      </c>
      <c r="H32" s="85">
        <v>30007</v>
      </c>
      <c r="I32" s="152">
        <v>15344</v>
      </c>
      <c r="J32" s="86">
        <f t="shared" si="7"/>
        <v>51.214472888530537</v>
      </c>
      <c r="K32" s="86">
        <f t="shared" si="2"/>
        <v>-48.865264771553306</v>
      </c>
      <c r="L32" s="85">
        <v>658</v>
      </c>
      <c r="M32" s="85">
        <v>658</v>
      </c>
      <c r="N32" s="85">
        <v>3152</v>
      </c>
      <c r="O32" s="86">
        <f t="shared" si="8"/>
        <v>0</v>
      </c>
      <c r="P32" s="86">
        <f t="shared" si="4"/>
        <v>379.02735562310033</v>
      </c>
      <c r="Q32" s="85">
        <v>6056.2999999999993</v>
      </c>
      <c r="R32" s="85">
        <v>5728</v>
      </c>
      <c r="S32" s="65">
        <v>5915.35</v>
      </c>
      <c r="T32" s="86">
        <f t="shared" si="9"/>
        <v>-5.4208014794511428</v>
      </c>
      <c r="U32" s="86">
        <f t="shared" si="6"/>
        <v>3.2707751396648064</v>
      </c>
    </row>
    <row r="33" spans="1:23" ht="18">
      <c r="A33" s="100" t="s">
        <v>179</v>
      </c>
      <c r="B33" s="85">
        <v>118648.85</v>
      </c>
      <c r="C33" s="85">
        <v>117990.20000000001</v>
      </c>
      <c r="D33" s="85">
        <v>102244.23000000001</v>
      </c>
      <c r="E33" s="86">
        <f t="shared" si="0"/>
        <v>-0.55512548162076314</v>
      </c>
      <c r="F33" s="86">
        <f t="shared" si="0"/>
        <v>-13.34515069895636</v>
      </c>
      <c r="G33" s="85">
        <v>15200</v>
      </c>
      <c r="H33" s="85">
        <v>14627</v>
      </c>
      <c r="I33" s="152">
        <v>14141</v>
      </c>
      <c r="J33" s="86">
        <f t="shared" si="7"/>
        <v>-3.7697368421052602</v>
      </c>
      <c r="K33" s="86">
        <f t="shared" si="2"/>
        <v>-3.3226225473439541</v>
      </c>
      <c r="L33" s="85">
        <v>5390</v>
      </c>
      <c r="M33" s="85">
        <v>5390</v>
      </c>
      <c r="N33" s="85">
        <v>3458</v>
      </c>
      <c r="O33" s="86">
        <f t="shared" si="8"/>
        <v>0</v>
      </c>
      <c r="P33" s="86">
        <f t="shared" si="4"/>
        <v>-35.84415584415585</v>
      </c>
      <c r="Q33" s="85">
        <v>21214.7</v>
      </c>
      <c r="R33" s="85">
        <v>30036.2</v>
      </c>
      <c r="S33" s="65">
        <v>30770</v>
      </c>
      <c r="T33" s="86">
        <f t="shared" si="9"/>
        <v>41.582016243453836</v>
      </c>
      <c r="U33" s="86">
        <f t="shared" si="6"/>
        <v>2.4430520505257078</v>
      </c>
    </row>
    <row r="34" spans="1:23" ht="18">
      <c r="A34" s="100" t="s">
        <v>180</v>
      </c>
      <c r="B34" s="85">
        <v>8134.9</v>
      </c>
      <c r="C34" s="85">
        <v>7491.14</v>
      </c>
      <c r="D34" s="85">
        <v>7363.9699999999984</v>
      </c>
      <c r="E34" s="86">
        <f t="shared" si="0"/>
        <v>-7.913557634390088</v>
      </c>
      <c r="F34" s="86">
        <f t="shared" si="0"/>
        <v>-1.697605437890644</v>
      </c>
      <c r="G34" s="85">
        <v>0</v>
      </c>
      <c r="H34" s="85">
        <v>0</v>
      </c>
      <c r="I34" s="152">
        <v>0</v>
      </c>
      <c r="J34" s="86">
        <f t="shared" si="7"/>
        <v>0</v>
      </c>
      <c r="K34" s="86">
        <f t="shared" si="2"/>
        <v>0</v>
      </c>
      <c r="L34" s="85">
        <v>200</v>
      </c>
      <c r="M34" s="85">
        <v>200</v>
      </c>
      <c r="N34" s="85">
        <v>219.04</v>
      </c>
      <c r="O34" s="86">
        <f t="shared" si="8"/>
        <v>0</v>
      </c>
      <c r="P34" s="86">
        <f t="shared" si="4"/>
        <v>9.519999999999996</v>
      </c>
      <c r="Q34" s="85">
        <v>453.2</v>
      </c>
      <c r="R34" s="85">
        <v>675.22</v>
      </c>
      <c r="S34" s="65">
        <v>652</v>
      </c>
      <c r="T34" s="86">
        <f t="shared" si="9"/>
        <v>48.989408649602836</v>
      </c>
      <c r="U34" s="86">
        <f t="shared" si="6"/>
        <v>-3.4388791801190877</v>
      </c>
    </row>
    <row r="35" spans="1:23" ht="18">
      <c r="A35" s="100" t="s">
        <v>181</v>
      </c>
      <c r="B35" s="85">
        <v>13662</v>
      </c>
      <c r="C35" s="85">
        <v>14210.78</v>
      </c>
      <c r="D35" s="85">
        <v>13867.07</v>
      </c>
      <c r="E35" s="86">
        <f t="shared" si="0"/>
        <v>4.0168350168350315</v>
      </c>
      <c r="F35" s="86">
        <f t="shared" si="0"/>
        <v>-2.4186568224967289</v>
      </c>
      <c r="G35" s="85">
        <v>16834</v>
      </c>
      <c r="H35" s="85">
        <v>13209</v>
      </c>
      <c r="I35" s="152">
        <v>13945</v>
      </c>
      <c r="J35" s="86">
        <f t="shared" si="7"/>
        <v>-21.533800641558756</v>
      </c>
      <c r="K35" s="86">
        <f t="shared" si="2"/>
        <v>5.5719585131349874</v>
      </c>
      <c r="L35" s="85">
        <v>839</v>
      </c>
      <c r="M35" s="85">
        <v>839</v>
      </c>
      <c r="N35" s="85">
        <v>932</v>
      </c>
      <c r="O35" s="86">
        <f t="shared" si="8"/>
        <v>0</v>
      </c>
      <c r="P35" s="86">
        <f t="shared" si="4"/>
        <v>11.084624553039333</v>
      </c>
      <c r="Q35" s="85">
        <v>6196.1</v>
      </c>
      <c r="R35" s="85">
        <v>4087</v>
      </c>
      <c r="S35" s="65">
        <v>3709</v>
      </c>
      <c r="T35" s="86">
        <f t="shared" si="9"/>
        <v>-34.03915366117397</v>
      </c>
      <c r="U35" s="86">
        <f t="shared" si="6"/>
        <v>-9.2488377783215014</v>
      </c>
    </row>
    <row r="36" spans="1:23" ht="18">
      <c r="A36" s="100" t="s">
        <v>182</v>
      </c>
      <c r="B36" s="85">
        <v>2098.1999999999998</v>
      </c>
      <c r="C36" s="85">
        <v>2086</v>
      </c>
      <c r="D36" s="85">
        <v>2159.5</v>
      </c>
      <c r="E36" s="86">
        <f t="shared" si="0"/>
        <v>-0.58145076732436962</v>
      </c>
      <c r="F36" s="86">
        <f t="shared" si="0"/>
        <v>3.5234899328859086</v>
      </c>
      <c r="G36" s="85">
        <v>1050</v>
      </c>
      <c r="H36" s="85">
        <v>240</v>
      </c>
      <c r="I36" s="152">
        <v>4674</v>
      </c>
      <c r="J36" s="86">
        <f t="shared" si="7"/>
        <v>-77.142857142857139</v>
      </c>
      <c r="K36" s="86">
        <f t="shared" si="2"/>
        <v>1847.5000000000002</v>
      </c>
      <c r="L36" s="85">
        <v>504</v>
      </c>
      <c r="M36" s="85">
        <v>504</v>
      </c>
      <c r="N36" s="85">
        <v>233</v>
      </c>
      <c r="O36" s="86">
        <f t="shared" si="8"/>
        <v>0</v>
      </c>
      <c r="P36" s="86">
        <f t="shared" si="4"/>
        <v>-53.769841269841265</v>
      </c>
      <c r="Q36" s="85">
        <v>1283</v>
      </c>
      <c r="R36" s="85">
        <v>1655</v>
      </c>
      <c r="S36" s="65">
        <v>1690.84</v>
      </c>
      <c r="T36" s="86">
        <f t="shared" si="9"/>
        <v>28.994544037412311</v>
      </c>
      <c r="U36" s="86">
        <f t="shared" si="6"/>
        <v>2.1655589123867003</v>
      </c>
    </row>
    <row r="37" spans="1:23" ht="18">
      <c r="A37" s="102" t="s">
        <v>31</v>
      </c>
      <c r="B37" s="85">
        <v>10681.7</v>
      </c>
      <c r="C37" s="85">
        <v>10675.7</v>
      </c>
      <c r="D37" s="85">
        <v>10756.09</v>
      </c>
      <c r="E37" s="84">
        <f t="shared" si="0"/>
        <v>-5.6170834230499622E-2</v>
      </c>
      <c r="F37" s="84">
        <f t="shared" si="0"/>
        <v>0.75301853742611513</v>
      </c>
      <c r="G37" s="85"/>
      <c r="H37" s="85"/>
      <c r="I37" s="152"/>
      <c r="J37" s="84">
        <f t="shared" si="7"/>
        <v>0</v>
      </c>
      <c r="K37" s="84">
        <f t="shared" si="2"/>
        <v>0</v>
      </c>
      <c r="L37" s="85">
        <v>141</v>
      </c>
      <c r="M37" s="85">
        <v>144</v>
      </c>
      <c r="N37" s="160">
        <v>38.03</v>
      </c>
      <c r="O37" s="84">
        <f t="shared" si="8"/>
        <v>2.1276595744680833</v>
      </c>
      <c r="P37" s="84">
        <f t="shared" si="4"/>
        <v>-73.590277777777771</v>
      </c>
      <c r="Q37" s="85">
        <v>79</v>
      </c>
      <c r="R37" s="85">
        <v>90.7</v>
      </c>
      <c r="S37" s="65">
        <v>92.1</v>
      </c>
      <c r="T37" s="84">
        <f t="shared" si="9"/>
        <v>14.8101265822785</v>
      </c>
      <c r="U37" s="84">
        <f t="shared" si="6"/>
        <v>1.5435501653803669</v>
      </c>
    </row>
    <row r="38" spans="1:23" ht="18">
      <c r="A38" s="102" t="s">
        <v>32</v>
      </c>
      <c r="B38" s="85">
        <v>333.4</v>
      </c>
      <c r="C38" s="85">
        <v>334.3</v>
      </c>
      <c r="D38" s="85">
        <v>339.70000000000005</v>
      </c>
      <c r="E38" s="84">
        <f t="shared" si="0"/>
        <v>0.26994601079786662</v>
      </c>
      <c r="F38" s="84">
        <f t="shared" si="0"/>
        <v>1.6153155848040797</v>
      </c>
      <c r="G38" s="85"/>
      <c r="H38" s="85"/>
      <c r="I38" s="152"/>
      <c r="J38" s="84">
        <f t="shared" si="7"/>
        <v>0</v>
      </c>
      <c r="K38" s="84">
        <f t="shared" si="2"/>
        <v>0</v>
      </c>
      <c r="L38" s="85">
        <v>125.8</v>
      </c>
      <c r="M38" s="85">
        <v>130.80000000000001</v>
      </c>
      <c r="N38" s="109">
        <v>108.14000000000001</v>
      </c>
      <c r="O38" s="84">
        <f t="shared" si="8"/>
        <v>3.9745627980922222</v>
      </c>
      <c r="P38" s="84">
        <f t="shared" si="4"/>
        <v>-17.324159021406729</v>
      </c>
      <c r="Q38" s="85">
        <v>468.2</v>
      </c>
      <c r="R38" s="85">
        <v>1659.78</v>
      </c>
      <c r="S38" s="65">
        <v>1885.61</v>
      </c>
      <c r="T38" s="84">
        <f t="shared" si="9"/>
        <v>254.50234942332332</v>
      </c>
      <c r="U38" s="84">
        <f t="shared" si="6"/>
        <v>13.606020074949683</v>
      </c>
    </row>
    <row r="39" spans="1:23" ht="18">
      <c r="A39" s="102" t="s">
        <v>112</v>
      </c>
      <c r="B39" s="107">
        <v>120.2</v>
      </c>
      <c r="C39" s="107">
        <v>126.21</v>
      </c>
      <c r="D39" s="107">
        <v>129.22999999999999</v>
      </c>
      <c r="E39" s="84">
        <f t="shared" si="0"/>
        <v>4.9999999999999858</v>
      </c>
      <c r="F39" s="84">
        <f t="shared" si="0"/>
        <v>2.3928373346010545</v>
      </c>
      <c r="G39" s="108"/>
      <c r="H39" s="108">
        <v>350</v>
      </c>
      <c r="I39" s="152">
        <v>200</v>
      </c>
      <c r="J39" s="84">
        <f t="shared" si="7"/>
        <v>0</v>
      </c>
      <c r="K39" s="84">
        <f t="shared" si="2"/>
        <v>-42.857142857142861</v>
      </c>
      <c r="L39" s="108">
        <v>19678</v>
      </c>
      <c r="M39" s="108">
        <v>18842</v>
      </c>
      <c r="N39" s="109">
        <v>60</v>
      </c>
      <c r="O39" s="84">
        <f t="shared" si="8"/>
        <v>-4.2483992275637803</v>
      </c>
      <c r="P39" s="84">
        <f t="shared" si="4"/>
        <v>-99.681562466829419</v>
      </c>
      <c r="Q39" s="108">
        <v>714</v>
      </c>
      <c r="R39" s="108">
        <v>452.5</v>
      </c>
      <c r="S39" s="65">
        <v>465.05</v>
      </c>
      <c r="T39" s="84">
        <f t="shared" si="9"/>
        <v>-36.624649859943979</v>
      </c>
      <c r="U39" s="84">
        <f t="shared" si="6"/>
        <v>2.7734806629834168</v>
      </c>
    </row>
    <row r="40" spans="1:23" ht="18">
      <c r="A40" s="106"/>
      <c r="B40" s="109">
        <f>B7+B21+B24+B30+B37+B38+B39</f>
        <v>4793612.8400000008</v>
      </c>
      <c r="C40" s="109">
        <f>C7+C21+C24+C30+C37+C38+C39</f>
        <v>4783352.1700394927</v>
      </c>
      <c r="D40" s="109">
        <f>D7+D21+D24+D30+D37+D38+D39</f>
        <v>4880638.870000001</v>
      </c>
      <c r="E40" s="110">
        <f t="shared" si="0"/>
        <v>-0.21404878330783106</v>
      </c>
      <c r="F40" s="110">
        <f t="shared" si="0"/>
        <v>2.0338602825412408</v>
      </c>
      <c r="G40" s="109">
        <f>G7+G21+G24+G30+G37+G38+G39</f>
        <v>4948804.6099999994</v>
      </c>
      <c r="H40" s="109">
        <f>H7+H21+H24+H30+H37+H38+H39</f>
        <v>4701267.6100000003</v>
      </c>
      <c r="I40" s="109">
        <f>I7+I21+I24+I30+I37+I38+I39</f>
        <v>4756122</v>
      </c>
      <c r="J40" s="110">
        <f t="shared" si="7"/>
        <v>-5.001955411612002</v>
      </c>
      <c r="K40" s="110">
        <f t="shared" si="2"/>
        <v>1.1667999899286627</v>
      </c>
      <c r="L40" s="109">
        <f>L7+L21+L24+L30+L37+L38+L39</f>
        <v>2367086.0993012446</v>
      </c>
      <c r="M40" s="109">
        <f>M7+M21+M24+M30+M37+M38+M39</f>
        <v>2392834.5420806156</v>
      </c>
      <c r="N40" s="109">
        <f>N7+N21+N24+N30+N37+N38+N39</f>
        <v>2239104.0472999997</v>
      </c>
      <c r="O40" s="110">
        <f t="shared" si="8"/>
        <v>1.0877695909317282</v>
      </c>
      <c r="P40" s="110">
        <f t="shared" si="4"/>
        <v>-6.4246186720016283</v>
      </c>
      <c r="Q40" s="445">
        <f>Q7+Q21+Q24+Q30+Q37+Q38+Q39</f>
        <v>1742292.0315907924</v>
      </c>
      <c r="R40" s="445">
        <f>R7+R21+R24+R30+R37+R38+R39</f>
        <v>1815045.4699999995</v>
      </c>
      <c r="S40" s="445">
        <f>S7+S21+S24+S30+S37+S38+S39</f>
        <v>1712020.09</v>
      </c>
      <c r="T40" s="110">
        <f t="shared" si="9"/>
        <v>4.1757315702569002</v>
      </c>
      <c r="U40" s="110">
        <f t="shared" si="6"/>
        <v>-5.6761872748014071</v>
      </c>
    </row>
    <row r="41" spans="1:23" ht="16.5">
      <c r="A41" s="531" t="s">
        <v>2</v>
      </c>
      <c r="B41" s="529" t="s">
        <v>111</v>
      </c>
      <c r="C41" s="529"/>
      <c r="D41" s="529"/>
      <c r="E41" s="529"/>
      <c r="F41" s="529"/>
      <c r="G41" s="529" t="s">
        <v>124</v>
      </c>
      <c r="H41" s="529"/>
      <c r="I41" s="529"/>
      <c r="J41" s="529"/>
      <c r="K41" s="529"/>
      <c r="L41" s="529" t="s">
        <v>125</v>
      </c>
      <c r="M41" s="529"/>
      <c r="N41" s="529"/>
      <c r="O41" s="529"/>
      <c r="P41" s="529"/>
      <c r="Q41" s="538" t="s">
        <v>35</v>
      </c>
      <c r="R41" s="538"/>
      <c r="S41" s="538"/>
      <c r="T41" s="538"/>
      <c r="U41" s="538"/>
    </row>
    <row r="42" spans="1:23" ht="15.75">
      <c r="A42" s="531"/>
      <c r="B42" s="105" t="s">
        <v>4</v>
      </c>
      <c r="C42" s="105" t="s">
        <v>5</v>
      </c>
      <c r="D42" s="105" t="s">
        <v>6</v>
      </c>
      <c r="E42" s="533" t="s">
        <v>7</v>
      </c>
      <c r="F42" s="533" t="s">
        <v>8</v>
      </c>
      <c r="G42" s="105" t="s">
        <v>4</v>
      </c>
      <c r="H42" s="105" t="s">
        <v>5</v>
      </c>
      <c r="I42" s="105" t="s">
        <v>6</v>
      </c>
      <c r="J42" s="533" t="s">
        <v>7</v>
      </c>
      <c r="K42" s="533" t="s">
        <v>8</v>
      </c>
      <c r="L42" s="105" t="s">
        <v>4</v>
      </c>
      <c r="M42" s="105" t="s">
        <v>5</v>
      </c>
      <c r="N42" s="105" t="s">
        <v>6</v>
      </c>
      <c r="O42" s="533" t="s">
        <v>7</v>
      </c>
      <c r="P42" s="533" t="s">
        <v>8</v>
      </c>
      <c r="Q42" s="105" t="s">
        <v>4</v>
      </c>
      <c r="R42" s="105" t="s">
        <v>5</v>
      </c>
      <c r="S42" s="105" t="s">
        <v>6</v>
      </c>
      <c r="T42" s="533" t="s">
        <v>7</v>
      </c>
      <c r="U42" s="533" t="s">
        <v>8</v>
      </c>
    </row>
    <row r="43" spans="1:23" ht="45">
      <c r="A43" s="531"/>
      <c r="B43" s="427" t="s">
        <v>495</v>
      </c>
      <c r="C43" s="427" t="s">
        <v>496</v>
      </c>
      <c r="D43" s="427" t="s">
        <v>497</v>
      </c>
      <c r="E43" s="533"/>
      <c r="F43" s="533"/>
      <c r="G43" s="427" t="s">
        <v>495</v>
      </c>
      <c r="H43" s="427" t="s">
        <v>496</v>
      </c>
      <c r="I43" s="427" t="s">
        <v>497</v>
      </c>
      <c r="J43" s="533"/>
      <c r="K43" s="533"/>
      <c r="L43" s="427" t="s">
        <v>495</v>
      </c>
      <c r="M43" s="427" t="s">
        <v>496</v>
      </c>
      <c r="N43" s="427" t="s">
        <v>497</v>
      </c>
      <c r="O43" s="533"/>
      <c r="P43" s="533"/>
      <c r="Q43" s="427" t="s">
        <v>495</v>
      </c>
      <c r="R43" s="427" t="s">
        <v>496</v>
      </c>
      <c r="S43" s="427" t="s">
        <v>497</v>
      </c>
      <c r="T43" s="533"/>
      <c r="U43" s="533"/>
    </row>
    <row r="44" spans="1:23" ht="18">
      <c r="A44" s="99" t="s">
        <v>9</v>
      </c>
      <c r="B44" s="444">
        <f>SUM(B45:B57)</f>
        <v>2740211.54</v>
      </c>
      <c r="C44" s="444">
        <f>SUM(C45:C57)</f>
        <v>3034493.3400000008</v>
      </c>
      <c r="D44" s="444">
        <f>SUM(D45:D57)</f>
        <v>3106400.28</v>
      </c>
      <c r="E44" s="31">
        <f>IFERROR(C44/B44*100-100,0)</f>
        <v>10.739382551465383</v>
      </c>
      <c r="F44" s="31">
        <f>IFERROR(D44/C44*100-100,0)</f>
        <v>2.3696522596420948</v>
      </c>
      <c r="G44" s="83">
        <f>SUM(G45:G57)</f>
        <v>867433.80331688665</v>
      </c>
      <c r="H44" s="83">
        <f>SUM(H45:H57)</f>
        <v>853842.45</v>
      </c>
      <c r="I44" s="83">
        <f>SUM(I45:I57)</f>
        <v>812596.5</v>
      </c>
      <c r="J44" s="31">
        <f>IFERROR(H44/G44*100-100,0)</f>
        <v>-1.5668461691158626</v>
      </c>
      <c r="K44" s="31">
        <f>IFERROR(I44/H44*100-100,0)</f>
        <v>-4.8306277112364171</v>
      </c>
      <c r="L44" s="83">
        <f>SUM(L45:L57)</f>
        <v>1418273.0183439127</v>
      </c>
      <c r="M44" s="83">
        <f>SUM(M45:M57)</f>
        <v>1412682.6099999999</v>
      </c>
      <c r="N44" s="83">
        <f>SUM(N45:N57)</f>
        <v>1426542.8242821798</v>
      </c>
      <c r="O44" s="31">
        <f>IFERROR(M44/L44*100-100,0)</f>
        <v>-0.39417011193236817</v>
      </c>
      <c r="P44" s="31">
        <f>IFERROR(N44/M44*100-100,0)</f>
        <v>0.98112726695063657</v>
      </c>
      <c r="Q44" s="83">
        <f>B7+G7+L7+Q7+B44+G44+L44</f>
        <v>15597112.612552838</v>
      </c>
      <c r="R44" s="83">
        <f>C7+H7+M7+R7+C44+H44+M44</f>
        <v>15738222.002120107</v>
      </c>
      <c r="S44" s="83">
        <f>N44+I44+D44+S7+N7+I7+D7</f>
        <v>15586043.46158218</v>
      </c>
      <c r="T44" s="84">
        <f>IFERROR(R44/Q44*100-100,0)</f>
        <v>0.90471482172733886</v>
      </c>
      <c r="U44" s="84">
        <f>IFERROR(S44/R44*100-100,0)</f>
        <v>-0.96693603964556019</v>
      </c>
      <c r="V44" s="33"/>
      <c r="W44" s="33"/>
    </row>
    <row r="45" spans="1:23" ht="18">
      <c r="A45" s="100" t="s">
        <v>10</v>
      </c>
      <c r="B45" s="426">
        <v>1178699</v>
      </c>
      <c r="C45" s="426">
        <v>1315703.32</v>
      </c>
      <c r="D45" s="426">
        <v>1363380.4</v>
      </c>
      <c r="E45" s="32">
        <f t="shared" ref="E45:E52" si="17">IFERROR(C45/B45*100-100,0)</f>
        <v>11.623350830025302</v>
      </c>
      <c r="F45" s="32">
        <f t="shared" ref="F45:F77" si="18">IFERROR(D45/C45*100-100,0)</f>
        <v>3.6236953479755556</v>
      </c>
      <c r="G45" s="85">
        <v>129473.39</v>
      </c>
      <c r="H45" s="85">
        <v>145062.85</v>
      </c>
      <c r="I45" s="163">
        <v>130190</v>
      </c>
      <c r="J45" s="32">
        <f t="shared" ref="J45:J52" si="19">IFERROR(H45/G45*100-100,0)</f>
        <v>12.040667198101488</v>
      </c>
      <c r="K45" s="32">
        <f t="shared" ref="K45:K77" si="20">IFERROR(I45/H45*100-100,0)</f>
        <v>-10.252693918532557</v>
      </c>
      <c r="L45" s="163">
        <v>583165</v>
      </c>
      <c r="M45" s="163">
        <v>599123.61</v>
      </c>
      <c r="N45" s="163">
        <v>629623.23</v>
      </c>
      <c r="O45" s="32">
        <f t="shared" ref="O45:O52" si="21">IFERROR(M45/L45*100-100,0)</f>
        <v>2.7365514048339605</v>
      </c>
      <c r="P45" s="32">
        <f t="shared" ref="P45:P77" si="22">IFERROR(N45/M45*100-100,0)</f>
        <v>5.0907057393381621</v>
      </c>
      <c r="Q45" s="83">
        <f t="shared" ref="Q45:R45" si="23">B8+G8+L8+Q8+B45+G45+L45</f>
        <v>5507806.0480912244</v>
      </c>
      <c r="R45" s="83">
        <f t="shared" si="23"/>
        <v>5729108.1564250002</v>
      </c>
      <c r="S45" s="83">
        <f t="shared" ref="S45:S77" si="24">N45+I45+D45+S8+N8+I8+D8</f>
        <v>5948235.6299999999</v>
      </c>
      <c r="T45" s="86">
        <f t="shared" ref="T45:U77" si="25">IFERROR(R45/Q45*100-100,0)</f>
        <v>4.0179720636762397</v>
      </c>
      <c r="U45" s="86">
        <f t="shared" si="25"/>
        <v>3.8248095094741075</v>
      </c>
    </row>
    <row r="46" spans="1:23" ht="18">
      <c r="A46" s="100" t="s">
        <v>11</v>
      </c>
      <c r="B46" s="426">
        <v>494914</v>
      </c>
      <c r="C46" s="426">
        <v>458218</v>
      </c>
      <c r="D46" s="426">
        <v>480333</v>
      </c>
      <c r="E46" s="32">
        <f t="shared" si="17"/>
        <v>-7.4146215302052383</v>
      </c>
      <c r="F46" s="32">
        <f t="shared" si="18"/>
        <v>4.8263053830272895</v>
      </c>
      <c r="G46" s="85">
        <v>269299.33964017627</v>
      </c>
      <c r="H46" s="85">
        <v>248796</v>
      </c>
      <c r="I46" s="85">
        <v>259338</v>
      </c>
      <c r="J46" s="32">
        <f t="shared" si="19"/>
        <v>-7.6135870468794167</v>
      </c>
      <c r="K46" s="32">
        <f t="shared" si="20"/>
        <v>4.2372063859547495</v>
      </c>
      <c r="L46" s="163">
        <v>129440</v>
      </c>
      <c r="M46" s="163">
        <v>135197</v>
      </c>
      <c r="N46" s="163">
        <v>121955.7659194638</v>
      </c>
      <c r="O46" s="32">
        <f t="shared" si="21"/>
        <v>4.4476205191594573</v>
      </c>
      <c r="P46" s="32">
        <f t="shared" si="22"/>
        <v>-9.7940295128857997</v>
      </c>
      <c r="Q46" s="83">
        <f t="shared" ref="Q46:R46" si="26">B9+G9+L9+Q9+B46+G46+L46</f>
        <v>3203945.4707589275</v>
      </c>
      <c r="R46" s="83">
        <f t="shared" si="26"/>
        <v>3082086.64199025</v>
      </c>
      <c r="S46" s="83">
        <f t="shared" si="24"/>
        <v>3153790.7659194637</v>
      </c>
      <c r="T46" s="86">
        <f t="shared" si="25"/>
        <v>-3.803398961712432</v>
      </c>
      <c r="U46" s="86">
        <f t="shared" si="25"/>
        <v>2.3264798254636503</v>
      </c>
    </row>
    <row r="47" spans="1:23" ht="18">
      <c r="A47" s="101" t="s">
        <v>238</v>
      </c>
      <c r="B47" s="426">
        <v>430531</v>
      </c>
      <c r="C47" s="426">
        <v>456204</v>
      </c>
      <c r="D47" s="426">
        <v>560179</v>
      </c>
      <c r="E47" s="32">
        <f t="shared" si="17"/>
        <v>5.9631013794593173</v>
      </c>
      <c r="F47" s="32">
        <f t="shared" si="18"/>
        <v>22.791338962394022</v>
      </c>
      <c r="G47" s="85">
        <v>187511.28679267547</v>
      </c>
      <c r="H47" s="85">
        <v>188324</v>
      </c>
      <c r="I47" s="85">
        <v>155733</v>
      </c>
      <c r="J47" s="32">
        <f t="shared" si="19"/>
        <v>0.43342095360003441</v>
      </c>
      <c r="K47" s="32">
        <f t="shared" si="20"/>
        <v>-17.305813385442121</v>
      </c>
      <c r="L47" s="163">
        <v>0</v>
      </c>
      <c r="M47" s="163"/>
      <c r="N47" s="163"/>
      <c r="O47" s="32">
        <f t="shared" si="21"/>
        <v>0</v>
      </c>
      <c r="P47" s="32">
        <f t="shared" si="22"/>
        <v>0</v>
      </c>
      <c r="Q47" s="83">
        <f t="shared" ref="Q47:R47" si="27">B10+G10+L10+Q10+B47+G47+L47</f>
        <v>1541551.0952734647</v>
      </c>
      <c r="R47" s="83">
        <f t="shared" si="27"/>
        <v>1544415.204217413</v>
      </c>
      <c r="S47" s="83">
        <f t="shared" si="24"/>
        <v>1584199</v>
      </c>
      <c r="T47" s="86">
        <f t="shared" si="25"/>
        <v>0.18579396769460743</v>
      </c>
      <c r="U47" s="86">
        <f t="shared" si="25"/>
        <v>2.5759779930906888</v>
      </c>
    </row>
    <row r="48" spans="1:23" ht="18">
      <c r="A48" s="100" t="s">
        <v>13</v>
      </c>
      <c r="B48" s="426">
        <v>11351.6</v>
      </c>
      <c r="C48" s="426">
        <v>14312</v>
      </c>
      <c r="D48" s="426">
        <v>12623</v>
      </c>
      <c r="E48" s="32">
        <f t="shared" si="17"/>
        <v>26.079143028295576</v>
      </c>
      <c r="F48" s="32">
        <f t="shared" si="18"/>
        <v>-11.801285634432645</v>
      </c>
      <c r="G48" s="85">
        <v>31880.845399868889</v>
      </c>
      <c r="H48" s="85">
        <v>26547</v>
      </c>
      <c r="I48" s="85">
        <v>20463</v>
      </c>
      <c r="J48" s="85">
        <f t="shared" si="19"/>
        <v>-16.730564490899056</v>
      </c>
      <c r="K48" s="85">
        <f t="shared" si="20"/>
        <v>-22.917843824160926</v>
      </c>
      <c r="L48" s="163">
        <v>24360</v>
      </c>
      <c r="M48" s="163">
        <v>24988</v>
      </c>
      <c r="N48" s="163">
        <v>18949.984309369138</v>
      </c>
      <c r="O48" s="32">
        <f t="shared" si="21"/>
        <v>2.5779967159277533</v>
      </c>
      <c r="P48" s="32">
        <f t="shared" si="22"/>
        <v>-24.163661319957029</v>
      </c>
      <c r="Q48" s="83">
        <f t="shared" ref="Q48:R48" si="28">B11+G11+L11+Q11+B48+G48+L48</f>
        <v>355679.58367887483</v>
      </c>
      <c r="R48" s="83">
        <f t="shared" si="28"/>
        <v>372744.39091713767</v>
      </c>
      <c r="S48" s="83">
        <f t="shared" si="24"/>
        <v>315213.98430936912</v>
      </c>
      <c r="T48" s="86">
        <f t="shared" si="25"/>
        <v>4.7978034223268367</v>
      </c>
      <c r="U48" s="86">
        <f t="shared" si="25"/>
        <v>-15.434278290872456</v>
      </c>
    </row>
    <row r="49" spans="1:21" ht="18">
      <c r="A49" s="100" t="s">
        <v>14</v>
      </c>
      <c r="B49" s="426">
        <v>3564</v>
      </c>
      <c r="C49" s="426">
        <v>3384</v>
      </c>
      <c r="D49" s="426">
        <v>3385</v>
      </c>
      <c r="E49" s="32">
        <f t="shared" si="17"/>
        <v>-5.0505050505050519</v>
      </c>
      <c r="F49" s="32">
        <f t="shared" si="18"/>
        <v>2.9550827423179271E-2</v>
      </c>
      <c r="G49" s="85">
        <v>13302.745753718167</v>
      </c>
      <c r="H49" s="85">
        <v>10778</v>
      </c>
      <c r="I49" s="85">
        <v>9856</v>
      </c>
      <c r="J49" s="32">
        <f t="shared" si="19"/>
        <v>-18.979132582553433</v>
      </c>
      <c r="K49" s="32">
        <f t="shared" si="20"/>
        <v>-8.5544627945815535</v>
      </c>
      <c r="L49" s="163">
        <v>0</v>
      </c>
      <c r="M49" s="163"/>
      <c r="N49" s="163"/>
      <c r="O49" s="32">
        <f t="shared" si="21"/>
        <v>0</v>
      </c>
      <c r="P49" s="32">
        <f t="shared" si="22"/>
        <v>0</v>
      </c>
      <c r="Q49" s="83">
        <f t="shared" ref="Q49:R49" si="29">B12+G12+L12+Q12+B49+G49+L49</f>
        <v>23450.850675984097</v>
      </c>
      <c r="R49" s="83">
        <f t="shared" si="29"/>
        <v>20067.873791552509</v>
      </c>
      <c r="S49" s="83">
        <f t="shared" si="24"/>
        <v>17598</v>
      </c>
      <c r="T49" s="86">
        <f t="shared" si="25"/>
        <v>-14.425817345278986</v>
      </c>
      <c r="U49" s="86">
        <f t="shared" si="25"/>
        <v>-12.307600781265592</v>
      </c>
    </row>
    <row r="50" spans="1:21" ht="18">
      <c r="A50" s="100" t="s">
        <v>15</v>
      </c>
      <c r="B50" s="426">
        <v>2143.4</v>
      </c>
      <c r="C50" s="426">
        <v>1503.89</v>
      </c>
      <c r="D50" s="426">
        <v>839</v>
      </c>
      <c r="E50" s="32">
        <f t="shared" si="17"/>
        <v>-29.836241485490348</v>
      </c>
      <c r="F50" s="32">
        <f t="shared" si="18"/>
        <v>-44.211345244665502</v>
      </c>
      <c r="G50" s="85">
        <v>4132.4957304477921</v>
      </c>
      <c r="H50" s="85">
        <v>3071</v>
      </c>
      <c r="I50" s="85">
        <v>3022</v>
      </c>
      <c r="J50" s="32">
        <f t="shared" si="19"/>
        <v>-25.686553591012895</v>
      </c>
      <c r="K50" s="32">
        <f t="shared" si="20"/>
        <v>-1.5955714750895567</v>
      </c>
      <c r="L50" s="163">
        <v>382.36834391240393</v>
      </c>
      <c r="M50" s="163">
        <v>491</v>
      </c>
      <c r="N50" s="163">
        <v>141.32405334713661</v>
      </c>
      <c r="O50" s="32">
        <f t="shared" si="21"/>
        <v>28.410211728322963</v>
      </c>
      <c r="P50" s="32">
        <f t="shared" si="22"/>
        <v>-71.217097077976248</v>
      </c>
      <c r="Q50" s="83">
        <f t="shared" ref="Q50:R50" si="30">B13+G13+L13+Q13+B50+G50+L50</f>
        <v>18664.924074360195</v>
      </c>
      <c r="R50" s="83">
        <f t="shared" si="30"/>
        <v>16992.674778755783</v>
      </c>
      <c r="S50" s="83">
        <f t="shared" si="24"/>
        <v>14645.324053347136</v>
      </c>
      <c r="T50" s="86">
        <f t="shared" si="25"/>
        <v>-8.9593147496461683</v>
      </c>
      <c r="U50" s="86">
        <f t="shared" si="25"/>
        <v>-13.813897788141645</v>
      </c>
    </row>
    <row r="51" spans="1:21" ht="18">
      <c r="A51" s="100" t="s">
        <v>16</v>
      </c>
      <c r="B51" s="426">
        <v>329930</v>
      </c>
      <c r="C51" s="426">
        <v>337711.89</v>
      </c>
      <c r="D51" s="426">
        <v>286665.59999999998</v>
      </c>
      <c r="E51" s="32">
        <f t="shared" si="17"/>
        <v>2.3586488042918177</v>
      </c>
      <c r="F51" s="32">
        <f t="shared" si="18"/>
        <v>-15.115336922250506</v>
      </c>
      <c r="G51" s="85">
        <v>189709</v>
      </c>
      <c r="H51" s="85">
        <v>185607</v>
      </c>
      <c r="I51" s="163">
        <v>194615</v>
      </c>
      <c r="J51" s="32">
        <f t="shared" si="19"/>
        <v>-2.1622590388437004</v>
      </c>
      <c r="K51" s="32">
        <f t="shared" si="20"/>
        <v>4.8532652324535093</v>
      </c>
      <c r="L51" s="163">
        <v>208687</v>
      </c>
      <c r="M51" s="163">
        <v>226702</v>
      </c>
      <c r="N51" s="163">
        <v>223218.95</v>
      </c>
      <c r="O51" s="32">
        <f t="shared" si="21"/>
        <v>8.6325453909443297</v>
      </c>
      <c r="P51" s="32">
        <f t="shared" si="22"/>
        <v>-1.536400208202835</v>
      </c>
      <c r="Q51" s="83">
        <f t="shared" ref="Q51:R51" si="31">B14+G14+L14+Q14+B51+G51+L51</f>
        <v>2555498.7999999998</v>
      </c>
      <c r="R51" s="83">
        <f t="shared" si="31"/>
        <v>2650985.0300000003</v>
      </c>
      <c r="S51" s="83">
        <f t="shared" si="24"/>
        <v>2437054.1300000004</v>
      </c>
      <c r="T51" s="86">
        <f t="shared" si="25"/>
        <v>3.7365006784585688</v>
      </c>
      <c r="U51" s="86">
        <f t="shared" si="25"/>
        <v>-8.069864506175648</v>
      </c>
    </row>
    <row r="52" spans="1:21" ht="18">
      <c r="A52" s="100" t="s">
        <v>17</v>
      </c>
      <c r="B52" s="426">
        <v>185258</v>
      </c>
      <c r="C52" s="426">
        <v>348522.92000000004</v>
      </c>
      <c r="D52" s="426">
        <v>333068.5</v>
      </c>
      <c r="E52" s="32">
        <f t="shared" si="17"/>
        <v>88.128404711267535</v>
      </c>
      <c r="F52" s="32">
        <f t="shared" si="18"/>
        <v>-4.4342621713372665</v>
      </c>
      <c r="G52" s="85">
        <v>146</v>
      </c>
      <c r="H52" s="85">
        <v>146.1</v>
      </c>
      <c r="I52" s="85">
        <v>148.1</v>
      </c>
      <c r="J52" s="32">
        <f t="shared" si="19"/>
        <v>6.849315068492956E-2</v>
      </c>
      <c r="K52" s="32">
        <f t="shared" si="20"/>
        <v>1.3689253935660588</v>
      </c>
      <c r="L52" s="163">
        <v>412650</v>
      </c>
      <c r="M52" s="163">
        <v>357047</v>
      </c>
      <c r="N52" s="163">
        <v>361061.6</v>
      </c>
      <c r="O52" s="32">
        <f t="shared" si="21"/>
        <v>-13.474615291409179</v>
      </c>
      <c r="P52" s="32">
        <f t="shared" si="22"/>
        <v>1.1243897862186003</v>
      </c>
      <c r="Q52" s="83">
        <f t="shared" ref="Q52:R52" si="32">B15+G15+L15+Q15+B52+G52+L52</f>
        <v>1982192.81</v>
      </c>
      <c r="R52" s="83">
        <f t="shared" si="32"/>
        <v>1909769.52</v>
      </c>
      <c r="S52" s="83">
        <f t="shared" si="24"/>
        <v>1754360.7</v>
      </c>
      <c r="T52" s="86">
        <f t="shared" si="25"/>
        <v>-3.6536955252097698</v>
      </c>
      <c r="U52" s="86">
        <f t="shared" si="25"/>
        <v>-8.1375693963321964</v>
      </c>
    </row>
    <row r="53" spans="1:21" ht="18">
      <c r="A53" s="100" t="s">
        <v>18</v>
      </c>
      <c r="B53" s="426">
        <v>0</v>
      </c>
      <c r="C53" s="426">
        <v>0</v>
      </c>
      <c r="D53" s="426">
        <v>0</v>
      </c>
      <c r="E53" s="32"/>
      <c r="F53" s="32">
        <f t="shared" si="18"/>
        <v>0</v>
      </c>
      <c r="G53" s="85">
        <v>0</v>
      </c>
      <c r="H53" s="85">
        <v>0</v>
      </c>
      <c r="I53" s="85">
        <v>0</v>
      </c>
      <c r="J53" s="32"/>
      <c r="K53" s="32">
        <f t="shared" si="20"/>
        <v>0</v>
      </c>
      <c r="L53" s="163">
        <v>0</v>
      </c>
      <c r="M53" s="163">
        <v>0</v>
      </c>
      <c r="N53" s="163">
        <v>0</v>
      </c>
      <c r="O53" s="32"/>
      <c r="P53" s="32">
        <f t="shared" si="22"/>
        <v>0</v>
      </c>
      <c r="Q53" s="83">
        <f t="shared" ref="Q53:R53" si="33">B16+G16+L16+Q16+B53+G53+L53</f>
        <v>10359.5</v>
      </c>
      <c r="R53" s="83">
        <f t="shared" si="33"/>
        <v>10429.299999999999</v>
      </c>
      <c r="S53" s="83">
        <f t="shared" si="24"/>
        <v>10396.299999999999</v>
      </c>
      <c r="T53" s="86">
        <f t="shared" si="25"/>
        <v>0.67377769197354098</v>
      </c>
      <c r="U53" s="86">
        <f t="shared" si="25"/>
        <v>-0.31641625037156018</v>
      </c>
    </row>
    <row r="54" spans="1:21" ht="18">
      <c r="A54" s="100" t="s">
        <v>19</v>
      </c>
      <c r="B54" s="426">
        <v>0</v>
      </c>
      <c r="C54" s="426">
        <v>0</v>
      </c>
      <c r="D54" s="426">
        <v>0</v>
      </c>
      <c r="E54" s="32">
        <f t="shared" ref="E54:E77" si="34">IFERROR(C54/B54*100-100,0)</f>
        <v>0</v>
      </c>
      <c r="F54" s="32">
        <f t="shared" si="18"/>
        <v>0</v>
      </c>
      <c r="G54" s="85">
        <v>0</v>
      </c>
      <c r="H54" s="85">
        <v>0</v>
      </c>
      <c r="I54" s="85">
        <v>0</v>
      </c>
      <c r="J54" s="32">
        <f t="shared" ref="J54:J77" si="35">IFERROR(H54/G54*100-100,0)</f>
        <v>0</v>
      </c>
      <c r="K54" s="32">
        <f t="shared" si="20"/>
        <v>0</v>
      </c>
      <c r="L54" s="163">
        <v>0</v>
      </c>
      <c r="M54" s="163">
        <v>0</v>
      </c>
      <c r="N54" s="163">
        <v>26</v>
      </c>
      <c r="O54" s="32">
        <f t="shared" ref="O54:O77" si="36">IFERROR(M54/L54*100-100,0)</f>
        <v>0</v>
      </c>
      <c r="P54" s="32">
        <f t="shared" si="22"/>
        <v>0</v>
      </c>
      <c r="Q54" s="83">
        <f t="shared" ref="Q54:R54" si="37">B17+G17+L17+Q17+B54+G54+L54</f>
        <v>739</v>
      </c>
      <c r="R54" s="83">
        <f t="shared" si="37"/>
        <v>776</v>
      </c>
      <c r="S54" s="83">
        <f t="shared" si="24"/>
        <v>703.5</v>
      </c>
      <c r="T54" s="86">
        <f t="shared" si="25"/>
        <v>5.0067658998646891</v>
      </c>
      <c r="U54" s="86">
        <f t="shared" si="25"/>
        <v>-9.3427835051546424</v>
      </c>
    </row>
    <row r="55" spans="1:21" ht="18">
      <c r="A55" s="100" t="s">
        <v>20</v>
      </c>
      <c r="B55" s="426">
        <v>1911.8</v>
      </c>
      <c r="C55" s="426">
        <v>1971.2</v>
      </c>
      <c r="D55" s="426">
        <v>2115.08</v>
      </c>
      <c r="E55" s="32">
        <f t="shared" si="34"/>
        <v>3.1070195627157773</v>
      </c>
      <c r="F55" s="32">
        <f t="shared" si="18"/>
        <v>7.2991071428571246</v>
      </c>
      <c r="G55" s="85">
        <v>5974</v>
      </c>
      <c r="H55" s="85">
        <v>5538</v>
      </c>
      <c r="I55" s="85">
        <v>5562</v>
      </c>
      <c r="J55" s="32">
        <f t="shared" si="35"/>
        <v>-7.2982926012721805</v>
      </c>
      <c r="K55" s="32">
        <f t="shared" si="20"/>
        <v>0.43336944745395556</v>
      </c>
      <c r="L55" s="163">
        <v>12317.6</v>
      </c>
      <c r="M55" s="163">
        <v>13898</v>
      </c>
      <c r="N55" s="163">
        <v>12530</v>
      </c>
      <c r="O55" s="32">
        <f t="shared" si="36"/>
        <v>12.830421510683891</v>
      </c>
      <c r="P55" s="32">
        <f t="shared" si="22"/>
        <v>-9.8431428982587335</v>
      </c>
      <c r="Q55" s="83">
        <f t="shared" ref="Q55:R55" si="38">B18+G18+L18+Q18+B55+G55+L55</f>
        <v>31976.9</v>
      </c>
      <c r="R55" s="83">
        <f t="shared" si="38"/>
        <v>32825.64</v>
      </c>
      <c r="S55" s="83">
        <f t="shared" si="24"/>
        <v>32744.04</v>
      </c>
      <c r="T55" s="86">
        <f t="shared" si="25"/>
        <v>2.6542285212137529</v>
      </c>
      <c r="U55" s="86">
        <f t="shared" si="25"/>
        <v>-0.24858616617984808</v>
      </c>
    </row>
    <row r="56" spans="1:21" ht="18">
      <c r="A56" s="100" t="s">
        <v>223</v>
      </c>
      <c r="B56" s="426">
        <v>59050.64</v>
      </c>
      <c r="C56" s="426">
        <v>54736.08</v>
      </c>
      <c r="D56" s="426">
        <v>24629.15</v>
      </c>
      <c r="E56" s="32">
        <f t="shared" si="34"/>
        <v>-7.3065423168995238</v>
      </c>
      <c r="F56" s="32">
        <f t="shared" si="18"/>
        <v>-55.003811014599506</v>
      </c>
      <c r="G56" s="85">
        <v>11705.5</v>
      </c>
      <c r="H56" s="85">
        <v>17134</v>
      </c>
      <c r="I56" s="85">
        <v>9959.4</v>
      </c>
      <c r="J56" s="32">
        <f t="shared" si="35"/>
        <v>46.375635385075384</v>
      </c>
      <c r="K56" s="32">
        <f t="shared" si="20"/>
        <v>-41.873467958445197</v>
      </c>
      <c r="L56" s="163">
        <v>25892.05</v>
      </c>
      <c r="M56" s="163">
        <v>29334</v>
      </c>
      <c r="N56" s="163">
        <v>34323.97</v>
      </c>
      <c r="O56" s="32">
        <f t="shared" si="36"/>
        <v>13.293462665181011</v>
      </c>
      <c r="P56" s="32">
        <f t="shared" si="22"/>
        <v>17.010874752846533</v>
      </c>
      <c r="Q56" s="83">
        <f t="shared" ref="Q56:R56" si="39">B19+G19+L19+Q19+B56+G56+L56</f>
        <v>190093.4</v>
      </c>
      <c r="R56" s="83">
        <f t="shared" si="39"/>
        <v>192338.18</v>
      </c>
      <c r="S56" s="83">
        <f t="shared" si="24"/>
        <v>139037.96000000002</v>
      </c>
      <c r="T56" s="86">
        <f t="shared" si="25"/>
        <v>1.1808826608393588</v>
      </c>
      <c r="U56" s="86">
        <f t="shared" si="25"/>
        <v>-27.711721094584547</v>
      </c>
    </row>
    <row r="57" spans="1:21" ht="18">
      <c r="A57" s="100" t="s">
        <v>21</v>
      </c>
      <c r="B57" s="426">
        <v>42858.1</v>
      </c>
      <c r="C57" s="426">
        <v>42226.04</v>
      </c>
      <c r="D57" s="426">
        <v>39182.550000000003</v>
      </c>
      <c r="E57" s="32">
        <f t="shared" si="34"/>
        <v>-1.4747737300533572</v>
      </c>
      <c r="F57" s="32">
        <f t="shared" si="18"/>
        <v>-7.2076140694225614</v>
      </c>
      <c r="G57" s="384">
        <v>24299.200000000001</v>
      </c>
      <c r="H57" s="384">
        <v>22838.5</v>
      </c>
      <c r="I57" s="163">
        <v>23710</v>
      </c>
      <c r="J57" s="32">
        <f t="shared" si="35"/>
        <v>-6.0113090142885284</v>
      </c>
      <c r="K57" s="32">
        <f t="shared" si="20"/>
        <v>3.8159248637169867</v>
      </c>
      <c r="L57" s="163">
        <v>21379</v>
      </c>
      <c r="M57" s="163">
        <v>25902</v>
      </c>
      <c r="N57" s="163">
        <v>24712</v>
      </c>
      <c r="O57" s="32">
        <f t="shared" si="36"/>
        <v>21.156274849151032</v>
      </c>
      <c r="P57" s="32">
        <f t="shared" si="22"/>
        <v>-4.5942398270403828</v>
      </c>
      <c r="Q57" s="83">
        <f t="shared" ref="Q57:R57" si="40">B20+G20+L20+Q20+B57+G57+L57</f>
        <v>175154.23</v>
      </c>
      <c r="R57" s="83">
        <f t="shared" si="40"/>
        <v>175683.39</v>
      </c>
      <c r="S57" s="83">
        <f t="shared" si="24"/>
        <v>178064.12729999999</v>
      </c>
      <c r="T57" s="86">
        <f t="shared" si="25"/>
        <v>0.30211088821549481</v>
      </c>
      <c r="U57" s="86">
        <f t="shared" si="25"/>
        <v>1.3551294177554212</v>
      </c>
    </row>
    <row r="58" spans="1:21" ht="18">
      <c r="A58" s="99" t="s">
        <v>176</v>
      </c>
      <c r="B58" s="428">
        <f>SUM(B59:B60)</f>
        <v>448682.30000000005</v>
      </c>
      <c r="C58" s="428">
        <f>SUM(C59:C60)</f>
        <v>445189.4</v>
      </c>
      <c r="D58" s="428">
        <f>SUM(D59:D60)</f>
        <v>436105</v>
      </c>
      <c r="E58" s="31">
        <f t="shared" si="34"/>
        <v>-0.77847956115051886</v>
      </c>
      <c r="F58" s="31">
        <f t="shared" si="18"/>
        <v>-2.0405696990988531</v>
      </c>
      <c r="G58" s="83">
        <f>SUM(G59:G60)</f>
        <v>200771</v>
      </c>
      <c r="H58" s="83">
        <f>SUM(H59:H60)</f>
        <v>188555</v>
      </c>
      <c r="I58" s="83">
        <f>SUM(I59:I60)</f>
        <v>231428</v>
      </c>
      <c r="J58" s="31">
        <f t="shared" si="35"/>
        <v>-6.0845440825617203</v>
      </c>
      <c r="K58" s="31">
        <f t="shared" si="20"/>
        <v>22.737662750921487</v>
      </c>
      <c r="L58" s="83">
        <f>SUM(L59:L60)</f>
        <v>281945</v>
      </c>
      <c r="M58" s="83">
        <f>SUM(M59:M60)</f>
        <v>300187.5</v>
      </c>
      <c r="N58" s="83">
        <f>SUM(N59:N60)</f>
        <v>328902.8</v>
      </c>
      <c r="O58" s="31">
        <f t="shared" si="36"/>
        <v>6.4702335561900242</v>
      </c>
      <c r="P58" s="31">
        <f t="shared" si="22"/>
        <v>9.5657880491359464</v>
      </c>
      <c r="Q58" s="83">
        <f t="shared" ref="Q58:R58" si="41">B21+G21+L21+Q21+B58+G58+L58</f>
        <v>3138889.13</v>
      </c>
      <c r="R58" s="83">
        <f t="shared" si="41"/>
        <v>3147057.68</v>
      </c>
      <c r="S58" s="83">
        <f t="shared" si="24"/>
        <v>3328160</v>
      </c>
      <c r="T58" s="84">
        <f t="shared" si="25"/>
        <v>0.26023697116058031</v>
      </c>
      <c r="U58" s="84">
        <f t="shared" si="25"/>
        <v>5.7546552499158565</v>
      </c>
    </row>
    <row r="59" spans="1:21" ht="18">
      <c r="A59" s="100" t="s">
        <v>24</v>
      </c>
      <c r="B59" s="429">
        <v>448682.30000000005</v>
      </c>
      <c r="C59" s="429">
        <v>445189.4</v>
      </c>
      <c r="D59" s="429">
        <v>436105</v>
      </c>
      <c r="E59" s="32">
        <f t="shared" si="34"/>
        <v>-0.77847956115051886</v>
      </c>
      <c r="F59" s="32">
        <f t="shared" si="18"/>
        <v>-2.0405696990988531</v>
      </c>
      <c r="G59" s="85">
        <v>176413</v>
      </c>
      <c r="H59" s="85">
        <v>163360</v>
      </c>
      <c r="I59" s="85">
        <v>205788</v>
      </c>
      <c r="J59" s="32">
        <f t="shared" si="35"/>
        <v>-7.3991145777238643</v>
      </c>
      <c r="K59" s="32">
        <f t="shared" si="20"/>
        <v>25.97208619000979</v>
      </c>
      <c r="L59" s="163">
        <v>275385</v>
      </c>
      <c r="M59" s="163">
        <v>294387.5</v>
      </c>
      <c r="N59" s="163">
        <v>323462.8</v>
      </c>
      <c r="O59" s="32">
        <f t="shared" si="36"/>
        <v>6.9003395246654691</v>
      </c>
      <c r="P59" s="32">
        <f t="shared" si="22"/>
        <v>9.8765402742983213</v>
      </c>
      <c r="Q59" s="83">
        <f t="shared" ref="Q59:R59" si="42">B22+G22+L22+Q22+B59+G59+L59</f>
        <v>3091141.13</v>
      </c>
      <c r="R59" s="83">
        <f t="shared" si="42"/>
        <v>3094547.68</v>
      </c>
      <c r="S59" s="83">
        <f t="shared" si="24"/>
        <v>3275565</v>
      </c>
      <c r="T59" s="86">
        <f t="shared" si="25"/>
        <v>0.11020363861548788</v>
      </c>
      <c r="U59" s="86">
        <f t="shared" si="25"/>
        <v>5.8495566628335069</v>
      </c>
    </row>
    <row r="60" spans="1:21" ht="18">
      <c r="A60" s="100" t="s">
        <v>25</v>
      </c>
      <c r="B60" s="426"/>
      <c r="C60" s="426"/>
      <c r="D60" s="426"/>
      <c r="E60" s="32">
        <f t="shared" si="34"/>
        <v>0</v>
      </c>
      <c r="F60" s="32">
        <f t="shared" si="18"/>
        <v>0</v>
      </c>
      <c r="G60" s="85">
        <v>24358</v>
      </c>
      <c r="H60" s="85">
        <v>25195</v>
      </c>
      <c r="I60" s="85">
        <v>25640</v>
      </c>
      <c r="J60" s="32">
        <f t="shared" si="35"/>
        <v>3.4362427128664024</v>
      </c>
      <c r="K60" s="32">
        <f t="shared" si="20"/>
        <v>1.7662234570351245</v>
      </c>
      <c r="L60" s="85">
        <v>6560</v>
      </c>
      <c r="M60" s="85">
        <v>5800</v>
      </c>
      <c r="N60" s="28">
        <v>5440</v>
      </c>
      <c r="O60" s="32">
        <f t="shared" si="36"/>
        <v>-11.58536585365853</v>
      </c>
      <c r="P60" s="32">
        <f t="shared" si="22"/>
        <v>-6.2068965517241423</v>
      </c>
      <c r="Q60" s="83">
        <f t="shared" ref="Q60:R60" si="43">B23+G23+L23+Q23+B60+G60+L60</f>
        <v>47748</v>
      </c>
      <c r="R60" s="83">
        <f t="shared" si="43"/>
        <v>52510</v>
      </c>
      <c r="S60" s="83">
        <f t="shared" si="24"/>
        <v>52595</v>
      </c>
      <c r="T60" s="86">
        <f t="shared" si="25"/>
        <v>9.9731925944542184</v>
      </c>
      <c r="U60" s="86">
        <f t="shared" si="25"/>
        <v>0.16187392877546358</v>
      </c>
    </row>
    <row r="61" spans="1:21" ht="18">
      <c r="A61" s="99" t="s">
        <v>185</v>
      </c>
      <c r="B61" s="430">
        <f>SUM(B62:B66)</f>
        <v>158929.29999999999</v>
      </c>
      <c r="C61" s="430">
        <f t="shared" ref="C61:D61" si="44">SUM(C62:C66)</f>
        <v>172893.01</v>
      </c>
      <c r="D61" s="430">
        <f t="shared" si="44"/>
        <v>166476.84999999998</v>
      </c>
      <c r="E61" s="31">
        <f t="shared" si="34"/>
        <v>8.7861143288242118</v>
      </c>
      <c r="F61" s="31">
        <f t="shared" si="18"/>
        <v>-3.7110580699590088</v>
      </c>
      <c r="G61" s="88">
        <f>SUM(G62:G66)</f>
        <v>71641</v>
      </c>
      <c r="H61" s="88">
        <f t="shared" ref="H61:I61" si="45">SUM(H62:H66)</f>
        <v>73263</v>
      </c>
      <c r="I61" s="88">
        <f t="shared" si="45"/>
        <v>106033</v>
      </c>
      <c r="J61" s="31">
        <f t="shared" si="35"/>
        <v>2.2640666657361095</v>
      </c>
      <c r="K61" s="31">
        <f t="shared" si="20"/>
        <v>44.729263065940529</v>
      </c>
      <c r="L61" s="172">
        <f>SUM(L62:L66)</f>
        <v>81396.800000000003</v>
      </c>
      <c r="M61" s="172">
        <f t="shared" ref="M61:N61" si="46">SUM(M62:M66)</f>
        <v>86031.3</v>
      </c>
      <c r="N61" s="172">
        <f t="shared" si="46"/>
        <v>86573.98</v>
      </c>
      <c r="O61" s="31">
        <f t="shared" si="36"/>
        <v>5.6937127749493897</v>
      </c>
      <c r="P61" s="31">
        <f t="shared" si="22"/>
        <v>0.63079367625502414</v>
      </c>
      <c r="Q61" s="83">
        <f t="shared" ref="Q61:R61" si="47">B24+G24+L24+Q24+B61+G61+L61</f>
        <v>960606.34000000008</v>
      </c>
      <c r="R61" s="83">
        <f t="shared" si="47"/>
        <v>1020590.55</v>
      </c>
      <c r="S61" s="83">
        <f t="shared" si="24"/>
        <v>1069670.03</v>
      </c>
      <c r="T61" s="84">
        <f t="shared" si="25"/>
        <v>6.2444112121933273</v>
      </c>
      <c r="U61" s="84">
        <f t="shared" si="25"/>
        <v>4.8089294967506646</v>
      </c>
    </row>
    <row r="62" spans="1:21" ht="18">
      <c r="A62" s="100" t="s">
        <v>26</v>
      </c>
      <c r="B62" s="431">
        <v>29368</v>
      </c>
      <c r="C62" s="431">
        <v>35532</v>
      </c>
      <c r="D62" s="431">
        <v>38849.399999999994</v>
      </c>
      <c r="E62" s="32">
        <f t="shared" si="34"/>
        <v>20.988831381095068</v>
      </c>
      <c r="F62" s="32">
        <f t="shared" si="18"/>
        <v>9.3363728470111198</v>
      </c>
      <c r="G62" s="85">
        <v>19965</v>
      </c>
      <c r="H62" s="85">
        <v>18359</v>
      </c>
      <c r="I62" s="85">
        <v>46355</v>
      </c>
      <c r="J62" s="32">
        <f t="shared" si="35"/>
        <v>-8.0440771349862246</v>
      </c>
      <c r="K62" s="32">
        <f t="shared" si="20"/>
        <v>152.49196579334387</v>
      </c>
      <c r="L62" s="163">
        <v>16557</v>
      </c>
      <c r="M62" s="163">
        <v>17465</v>
      </c>
      <c r="N62" s="163">
        <v>14443</v>
      </c>
      <c r="O62" s="32">
        <f t="shared" si="36"/>
        <v>5.4840852811499587</v>
      </c>
      <c r="P62" s="32">
        <f t="shared" si="22"/>
        <v>-17.303177784139706</v>
      </c>
      <c r="Q62" s="83">
        <f t="shared" ref="Q62:R62" si="48">B25+G25+L25+Q25+B62+G62+L62</f>
        <v>204875.91</v>
      </c>
      <c r="R62" s="83">
        <f t="shared" si="48"/>
        <v>211693.61</v>
      </c>
      <c r="S62" s="83">
        <f t="shared" si="24"/>
        <v>229745.93</v>
      </c>
      <c r="T62" s="86">
        <f t="shared" si="25"/>
        <v>3.3277216437989097</v>
      </c>
      <c r="U62" s="86">
        <f t="shared" si="25"/>
        <v>8.5275696323568866</v>
      </c>
    </row>
    <row r="63" spans="1:21" ht="18">
      <c r="A63" s="100" t="s">
        <v>27</v>
      </c>
      <c r="B63" s="432">
        <v>29073</v>
      </c>
      <c r="C63" s="432">
        <v>30387</v>
      </c>
      <c r="D63" s="431">
        <v>19950</v>
      </c>
      <c r="E63" s="86">
        <f t="shared" si="34"/>
        <v>4.5196574140955477</v>
      </c>
      <c r="F63" s="86">
        <f t="shared" si="18"/>
        <v>-34.346924671734627</v>
      </c>
      <c r="G63" s="85">
        <v>14431</v>
      </c>
      <c r="H63" s="85">
        <v>12565</v>
      </c>
      <c r="I63" s="83">
        <v>14166</v>
      </c>
      <c r="J63" s="86">
        <f t="shared" si="35"/>
        <v>-12.930496847065342</v>
      </c>
      <c r="K63" s="86">
        <f t="shared" si="20"/>
        <v>12.741742936729011</v>
      </c>
      <c r="L63" s="163">
        <v>11591.3</v>
      </c>
      <c r="M63" s="163">
        <v>12996.3</v>
      </c>
      <c r="N63" s="163">
        <v>15568.89</v>
      </c>
      <c r="O63" s="86">
        <f t="shared" si="36"/>
        <v>12.121159835393797</v>
      </c>
      <c r="P63" s="86">
        <f t="shared" si="22"/>
        <v>19.794787747281916</v>
      </c>
      <c r="Q63" s="83">
        <f t="shared" ref="Q63:R63" si="49">B26+G26+L26+Q26+B63+G63+L63</f>
        <v>208635.34999999998</v>
      </c>
      <c r="R63" s="83">
        <f t="shared" si="49"/>
        <v>228238.83</v>
      </c>
      <c r="S63" s="83">
        <f t="shared" si="24"/>
        <v>247233.59000000003</v>
      </c>
      <c r="T63" s="86">
        <f t="shared" si="25"/>
        <v>9.3960491354892639</v>
      </c>
      <c r="U63" s="86">
        <f t="shared" si="25"/>
        <v>8.3223174601797751</v>
      </c>
    </row>
    <row r="64" spans="1:21" ht="18">
      <c r="A64" s="100" t="s">
        <v>28</v>
      </c>
      <c r="B64" s="432">
        <v>77145.3</v>
      </c>
      <c r="C64" s="432">
        <v>89782.01</v>
      </c>
      <c r="D64" s="431">
        <v>91323.95</v>
      </c>
      <c r="E64" s="86">
        <f t="shared" si="34"/>
        <v>16.380401657651205</v>
      </c>
      <c r="F64" s="86">
        <f t="shared" si="18"/>
        <v>1.7174264643885664</v>
      </c>
      <c r="G64" s="85">
        <v>6469</v>
      </c>
      <c r="H64" s="85">
        <v>5191</v>
      </c>
      <c r="I64" s="85">
        <v>7323</v>
      </c>
      <c r="J64" s="86">
        <f t="shared" si="35"/>
        <v>-19.755758231565935</v>
      </c>
      <c r="K64" s="86">
        <f t="shared" si="20"/>
        <v>41.071084569447123</v>
      </c>
      <c r="L64" s="163">
        <v>29354</v>
      </c>
      <c r="M64" s="163">
        <v>33418</v>
      </c>
      <c r="N64" s="163">
        <v>30467</v>
      </c>
      <c r="O64" s="86">
        <f t="shared" si="36"/>
        <v>13.844791169857601</v>
      </c>
      <c r="P64" s="86">
        <f t="shared" si="22"/>
        <v>-8.8305703513076708</v>
      </c>
      <c r="Q64" s="83">
        <f t="shared" ref="Q64:R64" si="50">B27+G27+L27+Q27+B64+G64+L64</f>
        <v>277942.68</v>
      </c>
      <c r="R64" s="83">
        <f t="shared" si="50"/>
        <v>316299.43</v>
      </c>
      <c r="S64" s="83">
        <f t="shared" si="24"/>
        <v>328537.40000000002</v>
      </c>
      <c r="T64" s="86">
        <f t="shared" si="25"/>
        <v>13.800237516598756</v>
      </c>
      <c r="U64" s="86">
        <f t="shared" si="25"/>
        <v>3.8691090907119445</v>
      </c>
    </row>
    <row r="65" spans="1:21" ht="18">
      <c r="A65" s="100" t="s">
        <v>29</v>
      </c>
      <c r="B65" s="431">
        <v>3345</v>
      </c>
      <c r="C65" s="431">
        <v>4049</v>
      </c>
      <c r="D65" s="431">
        <v>4179.5</v>
      </c>
      <c r="E65" s="86">
        <f t="shared" si="34"/>
        <v>21.046337817638275</v>
      </c>
      <c r="F65" s="86">
        <f t="shared" si="18"/>
        <v>3.2230180291429917</v>
      </c>
      <c r="G65" s="85">
        <v>30776</v>
      </c>
      <c r="H65" s="85">
        <v>37148</v>
      </c>
      <c r="I65" s="85">
        <v>38189</v>
      </c>
      <c r="J65" s="86">
        <f t="shared" si="35"/>
        <v>20.704445022095143</v>
      </c>
      <c r="K65" s="86">
        <f t="shared" si="20"/>
        <v>2.8023042963282023</v>
      </c>
      <c r="L65" s="163">
        <v>4213.5</v>
      </c>
      <c r="M65" s="163">
        <v>3783</v>
      </c>
      <c r="N65" s="163">
        <v>3472.7400000000002</v>
      </c>
      <c r="O65" s="86">
        <f t="shared" si="36"/>
        <v>-10.217159131363474</v>
      </c>
      <c r="P65" s="86">
        <f t="shared" si="22"/>
        <v>-8.2014274385408328</v>
      </c>
      <c r="Q65" s="83">
        <f t="shared" ref="Q65:R65" si="51">B28+G28+L28+Q28+B65+G65+L65</f>
        <v>52461.7</v>
      </c>
      <c r="R65" s="83">
        <f t="shared" si="51"/>
        <v>55883.07</v>
      </c>
      <c r="S65" s="83">
        <f t="shared" si="24"/>
        <v>58112.97</v>
      </c>
      <c r="T65" s="86">
        <f t="shared" si="25"/>
        <v>6.5216529391918243</v>
      </c>
      <c r="U65" s="86">
        <f t="shared" si="25"/>
        <v>3.9902961666207659</v>
      </c>
    </row>
    <row r="66" spans="1:21" ht="18">
      <c r="A66" s="100" t="s">
        <v>30</v>
      </c>
      <c r="B66" s="432">
        <v>19998</v>
      </c>
      <c r="C66" s="432">
        <v>13143</v>
      </c>
      <c r="D66" s="431">
        <v>12174</v>
      </c>
      <c r="E66" s="86">
        <f t="shared" si="34"/>
        <v>-34.278427842784282</v>
      </c>
      <c r="F66" s="86">
        <f t="shared" si="18"/>
        <v>-7.3727459484136091</v>
      </c>
      <c r="G66" s="85"/>
      <c r="H66" s="85"/>
      <c r="I66" s="85"/>
      <c r="J66" s="86">
        <f t="shared" si="35"/>
        <v>0</v>
      </c>
      <c r="K66" s="86">
        <f t="shared" si="20"/>
        <v>0</v>
      </c>
      <c r="L66" s="163">
        <v>19681</v>
      </c>
      <c r="M66" s="163">
        <v>18369</v>
      </c>
      <c r="N66" s="163">
        <v>22622.35</v>
      </c>
      <c r="O66" s="86">
        <f t="shared" si="36"/>
        <v>-6.6663279304913345</v>
      </c>
      <c r="P66" s="86">
        <f t="shared" si="22"/>
        <v>23.155043823833623</v>
      </c>
      <c r="Q66" s="83">
        <f t="shared" ref="Q66:R66" si="52">B29+G29+L29+Q29+B66+G66+L66</f>
        <v>216690.69999999998</v>
      </c>
      <c r="R66" s="83">
        <f t="shared" si="52"/>
        <v>208475.61000000002</v>
      </c>
      <c r="S66" s="83">
        <f t="shared" si="24"/>
        <v>206040.14</v>
      </c>
      <c r="T66" s="86">
        <f t="shared" si="25"/>
        <v>-3.7911594729261395</v>
      </c>
      <c r="U66" s="86">
        <f t="shared" si="25"/>
        <v>-1.16822778453556</v>
      </c>
    </row>
    <row r="67" spans="1:21" s="35" customFormat="1" ht="18">
      <c r="A67" s="99" t="s">
        <v>172</v>
      </c>
      <c r="B67" s="433">
        <f>SUM(B68:B73)</f>
        <v>87481.08</v>
      </c>
      <c r="C67" s="433">
        <f t="shared" ref="C67:D67" si="53">SUM(C68:C73)</f>
        <v>90868.51999999999</v>
      </c>
      <c r="D67" s="433">
        <f t="shared" si="53"/>
        <v>62620.770000000004</v>
      </c>
      <c r="E67" s="84">
        <f t="shared" si="34"/>
        <v>3.8721972796860626</v>
      </c>
      <c r="F67" s="84">
        <f t="shared" si="18"/>
        <v>-31.086398237805554</v>
      </c>
      <c r="G67" s="89">
        <f t="shared" ref="G67:I67" si="54">SUM(G68:G73)</f>
        <v>69971.8</v>
      </c>
      <c r="H67" s="89">
        <f t="shared" si="54"/>
        <v>64199.8</v>
      </c>
      <c r="I67" s="89">
        <f t="shared" si="54"/>
        <v>65872.429999999993</v>
      </c>
      <c r="J67" s="84">
        <f t="shared" si="35"/>
        <v>-8.2490374693805251</v>
      </c>
      <c r="K67" s="84">
        <f t="shared" si="20"/>
        <v>2.6053507954853359</v>
      </c>
      <c r="L67" s="89">
        <v>78764.899999999994</v>
      </c>
      <c r="M67" s="89">
        <v>79151</v>
      </c>
      <c r="N67" s="89">
        <v>79064.81</v>
      </c>
      <c r="O67" s="84">
        <f t="shared" si="36"/>
        <v>0.49019296666408252</v>
      </c>
      <c r="P67" s="84">
        <f t="shared" si="22"/>
        <v>-0.10889312832435394</v>
      </c>
      <c r="Q67" s="83">
        <f t="shared" ref="Q67:R67" si="55">B30+G30+L30+Q30+B67+G67+L67</f>
        <v>628347.74000000011</v>
      </c>
      <c r="R67" s="83">
        <f t="shared" si="55"/>
        <v>555180.5</v>
      </c>
      <c r="S67" s="83">
        <f t="shared" si="24"/>
        <v>498554.81000000006</v>
      </c>
      <c r="T67" s="84">
        <f t="shared" si="25"/>
        <v>-11.644386593958316</v>
      </c>
      <c r="U67" s="84">
        <f t="shared" si="25"/>
        <v>-10.199509889126134</v>
      </c>
    </row>
    <row r="68" spans="1:21" ht="18">
      <c r="A68" s="100" t="s">
        <v>177</v>
      </c>
      <c r="B68" s="426">
        <v>9352</v>
      </c>
      <c r="C68" s="426">
        <v>10336.799999999999</v>
      </c>
      <c r="D68" s="426">
        <v>2940</v>
      </c>
      <c r="E68" s="86">
        <f t="shared" si="34"/>
        <v>10.530367835757048</v>
      </c>
      <c r="F68" s="86">
        <f t="shared" si="18"/>
        <v>-71.557928952867428</v>
      </c>
      <c r="G68" s="85">
        <v>5817</v>
      </c>
      <c r="H68" s="85">
        <v>5714</v>
      </c>
      <c r="I68" s="85">
        <v>6481.5</v>
      </c>
      <c r="J68" s="86">
        <f t="shared" si="35"/>
        <v>-1.7706721677840846</v>
      </c>
      <c r="K68" s="86">
        <f t="shared" si="20"/>
        <v>13.431921596079803</v>
      </c>
      <c r="L68" s="85"/>
      <c r="M68" s="85"/>
      <c r="N68" s="163"/>
      <c r="O68" s="86">
        <f t="shared" si="36"/>
        <v>0</v>
      </c>
      <c r="P68" s="86">
        <f t="shared" si="22"/>
        <v>0</v>
      </c>
      <c r="Q68" s="83">
        <f t="shared" ref="Q68:R68" si="56">B31+G31+L31+Q31+B68+G68+L68</f>
        <v>38902.369999999995</v>
      </c>
      <c r="R68" s="83">
        <f t="shared" si="56"/>
        <v>42372.44</v>
      </c>
      <c r="S68" s="83">
        <f t="shared" si="24"/>
        <v>34169.1</v>
      </c>
      <c r="T68" s="86">
        <f>IFERROR(R68/Q68*100-100,0)</f>
        <v>8.9199449802158881</v>
      </c>
      <c r="U68" s="86">
        <f t="shared" si="25"/>
        <v>-19.360084054635522</v>
      </c>
    </row>
    <row r="69" spans="1:21" ht="18">
      <c r="A69" s="100" t="s">
        <v>178</v>
      </c>
      <c r="B69" s="426">
        <v>11008.9</v>
      </c>
      <c r="C69" s="426">
        <v>11212.8</v>
      </c>
      <c r="D69" s="426">
        <v>1810</v>
      </c>
      <c r="E69" s="86">
        <f t="shared" si="34"/>
        <v>1.8521378157672359</v>
      </c>
      <c r="F69" s="86">
        <f t="shared" si="18"/>
        <v>-83.857734018264836</v>
      </c>
      <c r="G69" s="85">
        <v>11900</v>
      </c>
      <c r="H69" s="85">
        <v>12281</v>
      </c>
      <c r="I69" s="83">
        <v>13578</v>
      </c>
      <c r="J69" s="86">
        <f t="shared" si="35"/>
        <v>3.2016806722689068</v>
      </c>
      <c r="K69" s="86">
        <f t="shared" si="20"/>
        <v>10.561029232147206</v>
      </c>
      <c r="L69" s="85"/>
      <c r="M69" s="85"/>
      <c r="N69" s="163"/>
      <c r="O69" s="86">
        <f t="shared" si="36"/>
        <v>0</v>
      </c>
      <c r="P69" s="86">
        <f t="shared" si="22"/>
        <v>0</v>
      </c>
      <c r="Q69" s="83">
        <f t="shared" ref="Q69:R69" si="57">B32+G32+L32+Q32+B69+G69+L69</f>
        <v>68021.799999999988</v>
      </c>
      <c r="R69" s="83">
        <f t="shared" si="57"/>
        <v>78588.800000000003</v>
      </c>
      <c r="S69" s="83">
        <f t="shared" si="24"/>
        <v>58367.58</v>
      </c>
      <c r="T69" s="86">
        <f>IFERROR(R69/Q69*100-100,0)</f>
        <v>15.5347256320768</v>
      </c>
      <c r="U69" s="86">
        <f t="shared" si="25"/>
        <v>-25.730409422207742</v>
      </c>
    </row>
    <row r="70" spans="1:21" ht="18">
      <c r="A70" s="100" t="s">
        <v>179</v>
      </c>
      <c r="B70" s="426">
        <v>43549.48</v>
      </c>
      <c r="C70" s="426">
        <v>43838.960000000006</v>
      </c>
      <c r="D70" s="426">
        <v>38612.300000000003</v>
      </c>
      <c r="E70" s="86">
        <f t="shared" si="34"/>
        <v>0.66471516996300295</v>
      </c>
      <c r="F70" s="86">
        <f t="shared" si="18"/>
        <v>-11.92240874327311</v>
      </c>
      <c r="G70" s="85">
        <v>42387</v>
      </c>
      <c r="H70" s="85">
        <v>37403</v>
      </c>
      <c r="I70" s="85">
        <v>35204</v>
      </c>
      <c r="J70" s="86">
        <f t="shared" si="35"/>
        <v>-11.75832212706726</v>
      </c>
      <c r="K70" s="86">
        <f t="shared" si="20"/>
        <v>-5.8792075501965115</v>
      </c>
      <c r="L70" s="85"/>
      <c r="M70" s="85"/>
      <c r="N70" s="163"/>
      <c r="O70" s="86">
        <f t="shared" si="36"/>
        <v>0</v>
      </c>
      <c r="P70" s="86">
        <f t="shared" si="22"/>
        <v>0</v>
      </c>
      <c r="Q70" s="83">
        <f t="shared" ref="Q70:R70" si="58">B33+G33+L33+Q33+B70+G70+L70</f>
        <v>246390.03000000003</v>
      </c>
      <c r="R70" s="83">
        <f t="shared" si="58"/>
        <v>249285.36000000004</v>
      </c>
      <c r="S70" s="83">
        <f t="shared" si="24"/>
        <v>224429.53000000003</v>
      </c>
      <c r="T70" s="86">
        <f t="shared" si="25"/>
        <v>1.175100307427229</v>
      </c>
      <c r="U70" s="86">
        <f t="shared" si="25"/>
        <v>-9.970834227890478</v>
      </c>
    </row>
    <row r="71" spans="1:21" ht="18">
      <c r="A71" s="100" t="s">
        <v>180</v>
      </c>
      <c r="B71" s="426">
        <v>140.19999999999999</v>
      </c>
      <c r="C71" s="426">
        <v>138.83999999999997</v>
      </c>
      <c r="D71" s="426">
        <v>134.11999999999998</v>
      </c>
      <c r="E71" s="86">
        <f t="shared" si="34"/>
        <v>-0.97004279600571408</v>
      </c>
      <c r="F71" s="86">
        <f t="shared" si="18"/>
        <v>-3.3995966580236257</v>
      </c>
      <c r="G71" s="85">
        <v>70.8</v>
      </c>
      <c r="H71" s="85">
        <v>62.8</v>
      </c>
      <c r="I71" s="85">
        <v>64.930000000000007</v>
      </c>
      <c r="J71" s="86">
        <f t="shared" si="35"/>
        <v>-11.299435028248581</v>
      </c>
      <c r="K71" s="86">
        <f t="shared" si="20"/>
        <v>3.3917197452229431</v>
      </c>
      <c r="L71" s="85"/>
      <c r="M71" s="85"/>
      <c r="N71" s="163"/>
      <c r="O71" s="86">
        <f t="shared" si="36"/>
        <v>0</v>
      </c>
      <c r="P71" s="86">
        <f t="shared" si="22"/>
        <v>0</v>
      </c>
      <c r="Q71" s="83">
        <f t="shared" ref="Q71:R71" si="59">B34+G34+L34+Q34+B71+G71+L71</f>
        <v>8999.1</v>
      </c>
      <c r="R71" s="83">
        <f t="shared" si="59"/>
        <v>8568</v>
      </c>
      <c r="S71" s="83">
        <f t="shared" si="24"/>
        <v>8434.0599999999977</v>
      </c>
      <c r="T71" s="86">
        <f t="shared" si="25"/>
        <v>-4.7904790479047961</v>
      </c>
      <c r="U71" s="86">
        <f t="shared" si="25"/>
        <v>-1.5632586367880776</v>
      </c>
    </row>
    <row r="72" spans="1:21" ht="18">
      <c r="A72" s="100" t="s">
        <v>181</v>
      </c>
      <c r="B72" s="426">
        <v>10893</v>
      </c>
      <c r="C72" s="426">
        <v>13151.75</v>
      </c>
      <c r="D72" s="426">
        <v>11536.15</v>
      </c>
      <c r="E72" s="86">
        <f t="shared" si="34"/>
        <v>20.735793628936008</v>
      </c>
      <c r="F72" s="86">
        <f t="shared" si="18"/>
        <v>-12.284296766590003</v>
      </c>
      <c r="G72" s="85">
        <v>8852</v>
      </c>
      <c r="H72" s="85">
        <v>7806</v>
      </c>
      <c r="I72" s="85">
        <v>9601</v>
      </c>
      <c r="J72" s="86">
        <f t="shared" si="35"/>
        <v>-11.816538635336656</v>
      </c>
      <c r="K72" s="86">
        <f t="shared" si="20"/>
        <v>22.99513194978222</v>
      </c>
      <c r="L72" s="85"/>
      <c r="M72" s="85"/>
      <c r="N72" s="163"/>
      <c r="O72" s="86">
        <f t="shared" si="36"/>
        <v>0</v>
      </c>
      <c r="P72" s="86">
        <f t="shared" si="22"/>
        <v>0</v>
      </c>
      <c r="Q72" s="83">
        <f t="shared" ref="Q72:R72" si="60">B35+G35+L35+Q35+B72+G72+L72</f>
        <v>57276.1</v>
      </c>
      <c r="R72" s="83">
        <f t="shared" si="60"/>
        <v>53303.53</v>
      </c>
      <c r="S72" s="83">
        <f t="shared" si="24"/>
        <v>53590.22</v>
      </c>
      <c r="T72" s="86">
        <f t="shared" si="25"/>
        <v>-6.9358248903120199</v>
      </c>
      <c r="U72" s="86">
        <f t="shared" si="25"/>
        <v>0.53784430412019901</v>
      </c>
    </row>
    <row r="73" spans="1:21" ht="18">
      <c r="A73" s="100" t="s">
        <v>182</v>
      </c>
      <c r="B73" s="434">
        <v>12537.5</v>
      </c>
      <c r="C73" s="426">
        <v>12189.369999999999</v>
      </c>
      <c r="D73" s="426">
        <v>7588.2</v>
      </c>
      <c r="E73" s="86">
        <f t="shared" si="34"/>
        <v>-2.7767098703888422</v>
      </c>
      <c r="F73" s="86">
        <f t="shared" si="18"/>
        <v>-37.747397937711305</v>
      </c>
      <c r="G73" s="85">
        <v>945</v>
      </c>
      <c r="H73" s="85">
        <v>933</v>
      </c>
      <c r="I73" s="85">
        <v>943</v>
      </c>
      <c r="J73" s="86">
        <f t="shared" si="35"/>
        <v>-1.2698412698412653</v>
      </c>
      <c r="K73" s="86">
        <f t="shared" si="20"/>
        <v>1.0718113612004316</v>
      </c>
      <c r="L73" s="85"/>
      <c r="M73" s="85"/>
      <c r="N73" s="163"/>
      <c r="O73" s="86">
        <f t="shared" si="36"/>
        <v>0</v>
      </c>
      <c r="P73" s="86">
        <f t="shared" si="22"/>
        <v>0</v>
      </c>
      <c r="Q73" s="83">
        <f t="shared" ref="Q73:R73" si="61">B36+G36+L36+Q36+B73+G73+L73</f>
        <v>18417.7</v>
      </c>
      <c r="R73" s="83">
        <f t="shared" si="61"/>
        <v>17607.37</v>
      </c>
      <c r="S73" s="83">
        <f t="shared" si="24"/>
        <v>17288.54</v>
      </c>
      <c r="T73" s="86">
        <f t="shared" si="25"/>
        <v>-4.3997350374911122</v>
      </c>
      <c r="U73" s="86">
        <f t="shared" si="25"/>
        <v>-1.8107758285308932</v>
      </c>
    </row>
    <row r="74" spans="1:21" ht="18">
      <c r="A74" s="99" t="s">
        <v>183</v>
      </c>
      <c r="B74" s="426">
        <v>0</v>
      </c>
      <c r="C74" s="426">
        <v>0</v>
      </c>
      <c r="D74" s="426">
        <v>0</v>
      </c>
      <c r="E74" s="84">
        <f t="shared" si="34"/>
        <v>0</v>
      </c>
      <c r="F74" s="84">
        <f t="shared" si="18"/>
        <v>0</v>
      </c>
      <c r="G74" s="426">
        <v>0</v>
      </c>
      <c r="H74" s="426">
        <v>0</v>
      </c>
      <c r="I74" s="426">
        <v>0</v>
      </c>
      <c r="J74" s="84">
        <f t="shared" si="35"/>
        <v>0</v>
      </c>
      <c r="K74" s="84">
        <f t="shared" si="20"/>
        <v>0</v>
      </c>
      <c r="L74" s="85">
        <v>0</v>
      </c>
      <c r="M74" s="85">
        <v>0</v>
      </c>
      <c r="N74" s="163">
        <v>5</v>
      </c>
      <c r="O74" s="84">
        <f t="shared" si="36"/>
        <v>0</v>
      </c>
      <c r="P74" s="84">
        <f t="shared" si="22"/>
        <v>0</v>
      </c>
      <c r="Q74" s="83">
        <f t="shared" ref="Q74:R74" si="62">B37+G37+L37+Q37+B74+G74+L74</f>
        <v>10901.7</v>
      </c>
      <c r="R74" s="83">
        <f t="shared" si="62"/>
        <v>10910.400000000001</v>
      </c>
      <c r="S74" s="83">
        <f t="shared" si="24"/>
        <v>10891.22</v>
      </c>
      <c r="T74" s="86">
        <f t="shared" si="25"/>
        <v>7.9804067255565769E-2</v>
      </c>
      <c r="U74" s="84">
        <f>IFERROR(S74/R74*100-100,0)</f>
        <v>-0.17579557119815092</v>
      </c>
    </row>
    <row r="75" spans="1:21" ht="18">
      <c r="A75" s="99" t="s">
        <v>184</v>
      </c>
      <c r="B75" s="426">
        <v>71</v>
      </c>
      <c r="C75" s="426">
        <v>133.65</v>
      </c>
      <c r="D75" s="426">
        <v>114</v>
      </c>
      <c r="E75" s="84">
        <f t="shared" si="34"/>
        <v>88.239436619718305</v>
      </c>
      <c r="F75" s="84">
        <f t="shared" si="18"/>
        <v>-14.702581369248037</v>
      </c>
      <c r="G75" s="426">
        <v>2</v>
      </c>
      <c r="H75" s="426">
        <v>1.3</v>
      </c>
      <c r="I75" s="428">
        <v>1.3</v>
      </c>
      <c r="J75" s="84">
        <f t="shared" si="35"/>
        <v>-35</v>
      </c>
      <c r="K75" s="84">
        <f t="shared" si="20"/>
        <v>0</v>
      </c>
      <c r="L75" s="85">
        <v>0</v>
      </c>
      <c r="M75" s="85">
        <v>0</v>
      </c>
      <c r="N75" s="163">
        <v>5</v>
      </c>
      <c r="O75" s="84">
        <f t="shared" si="36"/>
        <v>0</v>
      </c>
      <c r="P75" s="84">
        <f t="shared" si="22"/>
        <v>0</v>
      </c>
      <c r="Q75" s="83">
        <f t="shared" ref="Q75:R75" si="63">B38+G38+L38+Q38+B75+G75+L75</f>
        <v>1000.4</v>
      </c>
      <c r="R75" s="83">
        <f t="shared" si="63"/>
        <v>2259.8300000000004</v>
      </c>
      <c r="S75" s="83">
        <f t="shared" si="24"/>
        <v>2453.75</v>
      </c>
      <c r="T75" s="84">
        <f>IFERROR(R75/Q75*100-100,0)</f>
        <v>125.89264294282293</v>
      </c>
      <c r="U75" s="84">
        <f t="shared" si="25"/>
        <v>8.5811764601761951</v>
      </c>
    </row>
    <row r="76" spans="1:21" ht="18">
      <c r="A76" s="99" t="s">
        <v>112</v>
      </c>
      <c r="B76" s="426">
        <v>1345.3200000000002</v>
      </c>
      <c r="C76" s="426">
        <v>1562.59</v>
      </c>
      <c r="D76" s="426">
        <v>1614.42</v>
      </c>
      <c r="E76" s="84">
        <f t="shared" si="34"/>
        <v>16.150060952041116</v>
      </c>
      <c r="F76" s="84">
        <f t="shared" si="18"/>
        <v>3.3169289448927941</v>
      </c>
      <c r="G76" s="426">
        <v>306.75</v>
      </c>
      <c r="H76" s="426">
        <v>423.25</v>
      </c>
      <c r="I76" s="426">
        <v>445.8</v>
      </c>
      <c r="J76" s="84">
        <f t="shared" si="35"/>
        <v>37.978810105949492</v>
      </c>
      <c r="K76" s="84">
        <f t="shared" si="20"/>
        <v>5.3278204370939193</v>
      </c>
      <c r="L76" s="85">
        <v>113</v>
      </c>
      <c r="M76" s="85">
        <v>86</v>
      </c>
      <c r="N76" s="163">
        <v>138.66999999999999</v>
      </c>
      <c r="O76" s="84">
        <f t="shared" si="36"/>
        <v>-23.893805309734518</v>
      </c>
      <c r="P76" s="84">
        <f t="shared" si="22"/>
        <v>61.244186046511601</v>
      </c>
      <c r="Q76" s="83">
        <f t="shared" ref="Q76:R76" si="64">B39+G39+L39+Q39+B76+G76+L76</f>
        <v>22277.27</v>
      </c>
      <c r="R76" s="83">
        <f t="shared" si="64"/>
        <v>21842.55</v>
      </c>
      <c r="S76" s="83">
        <f t="shared" si="24"/>
        <v>3053.1700000000005</v>
      </c>
      <c r="T76" s="84">
        <f>IFERROR(R76/Q76*100-100,0)</f>
        <v>-1.9514060744427013</v>
      </c>
      <c r="U76" s="84">
        <f t="shared" si="25"/>
        <v>-86.021915939301962</v>
      </c>
    </row>
    <row r="77" spans="1:21" s="35" customFormat="1" ht="18">
      <c r="A77" s="99"/>
      <c r="B77" s="433">
        <f>B44+B58+B61+B67+B74+B75+B76</f>
        <v>3436720.5399999996</v>
      </c>
      <c r="C77" s="433">
        <f>C44+C58+C61+C67+C74+C75+C76</f>
        <v>3745140.5100000007</v>
      </c>
      <c r="D77" s="433">
        <f>D44+D58+D61+D67+D74+D75+D76</f>
        <v>3773331.32</v>
      </c>
      <c r="E77" s="110">
        <f t="shared" si="34"/>
        <v>8.9742522387345787</v>
      </c>
      <c r="F77" s="110">
        <f t="shared" si="18"/>
        <v>0.7527303695208758</v>
      </c>
      <c r="G77" s="112">
        <f>G44+G58+G61+G67+G74+G75+G76</f>
        <v>1210126.3533168866</v>
      </c>
      <c r="H77" s="112">
        <f>H44+H58+H61+H67+H74+H75+H76</f>
        <v>1180284.8</v>
      </c>
      <c r="I77" s="112">
        <f>I44+I58+I61+I67+I74+I75+I76</f>
        <v>1216377.03</v>
      </c>
      <c r="J77" s="110">
        <f t="shared" si="35"/>
        <v>-2.4659865670301713</v>
      </c>
      <c r="K77" s="110">
        <f t="shared" si="20"/>
        <v>3.0579255108597465</v>
      </c>
      <c r="L77" s="89">
        <f>L44+L58+L61+L67+L74+L75+L76</f>
        <v>1860492.7183439126</v>
      </c>
      <c r="M77" s="89">
        <f>M44+M58+M61+M67+M74+M75+M76</f>
        <v>1878138.41</v>
      </c>
      <c r="N77" s="89">
        <f>N44+N58+N61+N67+N74+N75+N76</f>
        <v>1921233.0842821798</v>
      </c>
      <c r="O77" s="110">
        <f t="shared" si="36"/>
        <v>0.94844185532714675</v>
      </c>
      <c r="P77" s="110">
        <f t="shared" si="22"/>
        <v>2.2945419811833716</v>
      </c>
      <c r="Q77" s="83">
        <f t="shared" ref="Q77:R77" si="65">B40+G40+L40+Q40+B77+G77+L77</f>
        <v>20359135.192552838</v>
      </c>
      <c r="R77" s="83">
        <f t="shared" si="65"/>
        <v>20496063.512120109</v>
      </c>
      <c r="S77" s="83">
        <f t="shared" si="24"/>
        <v>20498826.441582181</v>
      </c>
      <c r="T77" s="84">
        <f t="shared" si="25"/>
        <v>0.67256451844457388</v>
      </c>
      <c r="U77" s="84">
        <f>IFERROR(S77/R77*100-100,0)</f>
        <v>1.3480293230145435E-2</v>
      </c>
    </row>
    <row r="78" spans="1:21" ht="17.25">
      <c r="A78" s="537" t="s">
        <v>33</v>
      </c>
      <c r="B78" s="537"/>
      <c r="C78" s="537"/>
      <c r="D78" s="537"/>
      <c r="E78" s="537"/>
      <c r="F78" s="537"/>
      <c r="G78" s="537"/>
      <c r="H78" s="537"/>
      <c r="I78" s="537"/>
      <c r="J78" s="537"/>
      <c r="N78" s="163"/>
      <c r="T78" s="84">
        <f t="shared" ref="T78" si="66">IFERROR(R78/Q78*100-100,0)</f>
        <v>0</v>
      </c>
    </row>
    <row r="90" spans="16:19">
      <c r="P90" s="223"/>
      <c r="Q90" s="223"/>
      <c r="R90" s="223"/>
      <c r="S90" s="223"/>
    </row>
    <row r="95" spans="16:19" ht="15.75" customHeight="1"/>
    <row r="114" ht="15" customHeight="1"/>
  </sheetData>
  <customSheetViews>
    <customSheetView guid="{62EA56A0-18BB-45A4-9B93-8F9305D00B2F}" fitToPage="1">
      <pane xSplit="1" ySplit="6" topLeftCell="B55" activePane="bottomRight" state="frozen"/>
      <selection pane="bottomRight" activeCell="A39" sqref="A39"/>
      <pageMargins left="0.7" right="0.7" top="0.75" bottom="0.75" header="0.3" footer="0.3"/>
      <pageSetup paperSize="9" scale="35" orientation="landscape" r:id="rId1"/>
    </customSheetView>
    <customSheetView guid="{5D933180-90A2-4635-8406-162CDBA83F77}" fitToPage="1">
      <pane xSplit="1" ySplit="6" topLeftCell="G43" activePane="bottomRight" state="frozen"/>
      <selection pane="bottomRight" activeCell="I55" sqref="I55"/>
      <pageMargins left="0.7" right="0.7" top="0.75" bottom="0.75" header="0.3" footer="0.3"/>
      <pageSetup paperSize="9" scale="35" orientation="landscape" r:id="rId2"/>
    </customSheetView>
    <customSheetView guid="{57D09834-7566-4B23-A236-55447A728EAF}" fitToPage="1">
      <pane xSplit="1" ySplit="6" topLeftCell="G43" activePane="bottomRight" state="frozen"/>
      <selection pane="bottomRight" activeCell="I55" sqref="I55"/>
      <pageMargins left="0.7" right="0.7" top="0.75" bottom="0.75" header="0.3" footer="0.3"/>
      <pageSetup paperSize="9" scale="35" orientation="landscape" r:id="rId3"/>
    </customSheetView>
  </customSheetViews>
  <mergeCells count="31">
    <mergeCell ref="T5:T6"/>
    <mergeCell ref="P42:P43"/>
    <mergeCell ref="T42:T43"/>
    <mergeCell ref="U42:U43"/>
    <mergeCell ref="A78:J78"/>
    <mergeCell ref="O42:O43"/>
    <mergeCell ref="A41:A43"/>
    <mergeCell ref="B41:F41"/>
    <mergeCell ref="G41:K41"/>
    <mergeCell ref="L41:P41"/>
    <mergeCell ref="Q41:U41"/>
    <mergeCell ref="E42:E43"/>
    <mergeCell ref="F42:F43"/>
    <mergeCell ref="J42:J43"/>
    <mergeCell ref="K42:K43"/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</mergeCells>
  <hyperlinks>
    <hyperlink ref="D43" r:id="rId4" display="cf=j=@)^^÷^&amp;                        -;fpg–kf}if_ " xr:uid="{00000000-0004-0000-0400-000000000000}"/>
    <hyperlink ref="C43" r:id="rId5" display="cf=j=@)^^÷^&amp;                        -;fpg–kf}if_ " xr:uid="{00000000-0004-0000-0400-000001000000}"/>
    <hyperlink ref="B43" r:id="rId6" display="cf=j=@)^^÷^&amp;                        -;fpg–kf}if_ " xr:uid="{00000000-0004-0000-0400-000002000000}"/>
    <hyperlink ref="D6" r:id="rId7" display="cf=j=@)^^÷^&amp;                        -;fpg–kf}if_ " xr:uid="{00000000-0004-0000-0400-000003000000}"/>
    <hyperlink ref="C6" r:id="rId8" display="cf=j=@)^^÷^&amp;                        -;fpg–kf}if_ " xr:uid="{00000000-0004-0000-0400-000004000000}"/>
    <hyperlink ref="B6" r:id="rId9" display="cf=j=@)^^÷^&amp;                        -;fpg–kf}if_ " xr:uid="{00000000-0004-0000-0400-000005000000}"/>
    <hyperlink ref="I6" r:id="rId10" display="cf=j=@)^^÷^&amp;                        -;fpg–kf}if_ " xr:uid="{00000000-0004-0000-0400-000006000000}"/>
    <hyperlink ref="H6" r:id="rId11" display="cf=j=@)^^÷^&amp;                        -;fpg–kf}if_ " xr:uid="{00000000-0004-0000-0400-000007000000}"/>
    <hyperlink ref="G6" r:id="rId12" display="cf=j=@)^^÷^&amp;                        -;fpg–kf}if_ " xr:uid="{00000000-0004-0000-0400-000008000000}"/>
    <hyperlink ref="N6" r:id="rId13" display="cf=j=@)^^÷^&amp;                        -;fpg–kf}if_ " xr:uid="{00000000-0004-0000-0400-000009000000}"/>
    <hyperlink ref="M6" r:id="rId14" display="cf=j=@)^^÷^&amp;                        -;fpg–kf}if_ " xr:uid="{00000000-0004-0000-0400-00000A000000}"/>
    <hyperlink ref="L6" r:id="rId15" display="cf=j=@)^^÷^&amp;                        -;fpg–kf}if_ " xr:uid="{00000000-0004-0000-0400-00000B000000}"/>
    <hyperlink ref="S6" r:id="rId16" display="cf=j=@)^^÷^&amp;                        -;fpg–kf}if_ " xr:uid="{00000000-0004-0000-0400-00000C000000}"/>
    <hyperlink ref="R6" r:id="rId17" display="cf=j=@)^^÷^&amp;                        -;fpg–kf}if_ " xr:uid="{00000000-0004-0000-0400-00000D000000}"/>
    <hyperlink ref="Q6" r:id="rId18" display="cf=j=@)^^÷^&amp;                        -;fpg–kf}if_ " xr:uid="{00000000-0004-0000-0400-00000E000000}"/>
    <hyperlink ref="I43" r:id="rId19" display="cf=j=@)^^÷^&amp;                        -;fpg–kf}if_ " xr:uid="{00000000-0004-0000-0400-00000F000000}"/>
    <hyperlink ref="H43" r:id="rId20" display="cf=j=@)^^÷^&amp;                        -;fpg–kf}if_ " xr:uid="{00000000-0004-0000-0400-000010000000}"/>
    <hyperlink ref="G43" r:id="rId21" display="cf=j=@)^^÷^&amp;                        -;fpg–kf}if_ " xr:uid="{00000000-0004-0000-0400-000011000000}"/>
    <hyperlink ref="N43" r:id="rId22" display="cf=j=@)^^÷^&amp;                        -;fpg–kf}if_ " xr:uid="{00000000-0004-0000-0400-000012000000}"/>
    <hyperlink ref="M43" r:id="rId23" display="cf=j=@)^^÷^&amp;                        -;fpg–kf}if_ " xr:uid="{00000000-0004-0000-0400-000013000000}"/>
    <hyperlink ref="L43" r:id="rId24" display="cf=j=@)^^÷^&amp;                        -;fpg–kf}if_ " xr:uid="{00000000-0004-0000-0400-000014000000}"/>
    <hyperlink ref="S43" r:id="rId25" display="cf=j=@)^^÷^&amp;                        -;fpg–kf}if_ " xr:uid="{00000000-0004-0000-0400-000015000000}"/>
    <hyperlink ref="R43" r:id="rId26" display="cf=j=@)^^÷^&amp;                        -;fpg–kf}if_ " xr:uid="{00000000-0004-0000-0400-000016000000}"/>
    <hyperlink ref="Q43" r:id="rId27" display="cf=j=@)^^÷^&amp;                        -;fpg–kf}if_ " xr:uid="{00000000-0004-0000-0400-000017000000}"/>
  </hyperlinks>
  <pageMargins left="0.7" right="0.7" top="0.75" bottom="0.75" header="0.3" footer="0.3"/>
  <pageSetup paperSize="9" scale="24" fitToWidth="2" orientation="portrait"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  <pageSetUpPr fitToPage="1"/>
  </sheetPr>
  <dimension ref="A1:G41"/>
  <sheetViews>
    <sheetView view="pageBreakPreview" zoomScaleNormal="100" zoomScaleSheetLayoutView="100" workbookViewId="0">
      <selection activeCell="H7" sqref="H7"/>
    </sheetView>
  </sheetViews>
  <sheetFormatPr defaultColWidth="15.7109375" defaultRowHeight="15"/>
  <cols>
    <col min="1" max="1" width="15.42578125" customWidth="1"/>
    <col min="2" max="2" width="12" customWidth="1"/>
    <col min="3" max="3" width="13.7109375" customWidth="1"/>
    <col min="4" max="4" width="14.42578125" customWidth="1"/>
    <col min="5" max="5" width="13" bestFit="1" customWidth="1"/>
    <col min="6" max="6" width="10.140625" customWidth="1"/>
    <col min="7" max="7" width="12.28515625" customWidth="1"/>
    <col min="13" max="13" width="17.140625" bestFit="1" customWidth="1"/>
    <col min="14" max="14" width="7.28515625" customWidth="1"/>
    <col min="15" max="15" width="7.140625" customWidth="1"/>
    <col min="16" max="16" width="6.85546875" customWidth="1"/>
    <col min="17" max="17" width="7" customWidth="1"/>
  </cols>
  <sheetData>
    <row r="1" spans="1:7" ht="18">
      <c r="A1" s="539" t="s">
        <v>117</v>
      </c>
      <c r="B1" s="539"/>
      <c r="C1" s="539"/>
      <c r="D1" s="539"/>
      <c r="E1" s="539"/>
      <c r="F1" s="539"/>
      <c r="G1" s="539"/>
    </row>
    <row r="2" spans="1:7" ht="18">
      <c r="A2" s="540" t="s">
        <v>39</v>
      </c>
      <c r="B2" s="540"/>
      <c r="C2" s="540"/>
      <c r="D2" s="540"/>
      <c r="E2" s="540"/>
      <c r="F2" s="540"/>
      <c r="G2" s="540"/>
    </row>
    <row r="3" spans="1:7" ht="15.75">
      <c r="A3" s="541" t="s">
        <v>40</v>
      </c>
      <c r="B3" s="541" t="s">
        <v>41</v>
      </c>
      <c r="C3" s="520" t="s">
        <v>3</v>
      </c>
      <c r="D3" s="520"/>
      <c r="E3" s="520"/>
      <c r="F3" s="520"/>
      <c r="G3" s="520"/>
    </row>
    <row r="4" spans="1:7">
      <c r="A4" s="541"/>
      <c r="B4" s="541"/>
      <c r="C4" s="3" t="s">
        <v>4</v>
      </c>
      <c r="D4" s="3" t="s">
        <v>5</v>
      </c>
      <c r="E4" s="3" t="s">
        <v>6</v>
      </c>
      <c r="F4" s="521" t="s">
        <v>7</v>
      </c>
      <c r="G4" s="521" t="s">
        <v>8</v>
      </c>
    </row>
    <row r="5" spans="1:7" ht="47.25">
      <c r="A5" s="541"/>
      <c r="B5" s="541"/>
      <c r="C5" s="151" t="s">
        <v>219</v>
      </c>
      <c r="D5" s="151" t="s">
        <v>220</v>
      </c>
      <c r="E5" s="151" t="s">
        <v>245</v>
      </c>
      <c r="F5" s="521"/>
      <c r="G5" s="521"/>
    </row>
    <row r="6" spans="1:7" ht="15.75">
      <c r="A6" s="36" t="s">
        <v>42</v>
      </c>
      <c r="B6" s="8"/>
      <c r="C6" s="9"/>
      <c r="D6" s="9"/>
      <c r="E6" s="9"/>
      <c r="F6" s="10"/>
      <c r="G6" s="10"/>
    </row>
    <row r="7" spans="1:7" ht="15.75">
      <c r="A7" s="37" t="s">
        <v>43</v>
      </c>
      <c r="B7" s="11" t="s">
        <v>44</v>
      </c>
      <c r="C7" s="12">
        <f>'Table 3b'!R25</f>
        <v>2339125.7800000003</v>
      </c>
      <c r="D7" s="12">
        <f>'Table 3b'!S25</f>
        <v>2433786.58</v>
      </c>
      <c r="E7" s="12">
        <f>'Table 3b'!T25</f>
        <v>2503451.48</v>
      </c>
      <c r="F7" s="166">
        <f>'Table 3b'!U25</f>
        <v>4.046845227792744</v>
      </c>
      <c r="G7" s="166">
        <f>'Table 3b'!V25</f>
        <v>2.8624079273212146</v>
      </c>
    </row>
    <row r="8" spans="1:7" ht="15.75">
      <c r="A8" s="36" t="s">
        <v>45</v>
      </c>
      <c r="B8" s="13" t="s">
        <v>46</v>
      </c>
      <c r="C8" s="12">
        <f>'Table 3b'!R26</f>
        <v>323598.84999999998</v>
      </c>
      <c r="D8" s="12">
        <f>'Table 3b'!S26</f>
        <v>322624.37</v>
      </c>
      <c r="E8" s="12">
        <f>'Table 3b'!T26</f>
        <v>330057.353</v>
      </c>
      <c r="F8" s="166">
        <f>'Table 3b'!U26</f>
        <v>-0.30113827660387926</v>
      </c>
      <c r="G8" s="166">
        <f>'Table 3b'!V26</f>
        <v>2.3039124415802803</v>
      </c>
    </row>
    <row r="9" spans="1:7" ht="15.75">
      <c r="A9" s="38" t="s">
        <v>47</v>
      </c>
      <c r="B9" s="8" t="s">
        <v>46</v>
      </c>
      <c r="C9" s="9">
        <f>'Table 3b'!R27</f>
        <v>122945.95000000001</v>
      </c>
      <c r="D9" s="9">
        <f>'Table 3b'!S27</f>
        <v>122278.31</v>
      </c>
      <c r="E9" s="9">
        <f>'Table 3b'!T27</f>
        <v>122740.41</v>
      </c>
      <c r="F9" s="167">
        <f>'Table 3b'!U27</f>
        <v>-0.54303537448774364</v>
      </c>
      <c r="G9" s="167">
        <f>'Table 3b'!V27</f>
        <v>0.37790839601889559</v>
      </c>
    </row>
    <row r="10" spans="1:7" ht="15.75">
      <c r="A10" s="38" t="s">
        <v>48</v>
      </c>
      <c r="B10" s="8" t="s">
        <v>46</v>
      </c>
      <c r="C10" s="9">
        <f>'Table 3b'!R28</f>
        <v>96401.8</v>
      </c>
      <c r="D10" s="9">
        <f>'Table 3b'!S28</f>
        <v>96410.05</v>
      </c>
      <c r="E10" s="9">
        <f>'Table 3b'!T28</f>
        <v>104114.06799999998</v>
      </c>
      <c r="F10" s="167">
        <f>'Table 3b'!U28</f>
        <v>8.5579314908983406E-3</v>
      </c>
      <c r="G10" s="167">
        <f>'Table 3b'!V28</f>
        <v>7.9908868421912302</v>
      </c>
    </row>
    <row r="11" spans="1:7" ht="15.75">
      <c r="A11" s="38" t="s">
        <v>49</v>
      </c>
      <c r="B11" s="8" t="s">
        <v>46</v>
      </c>
      <c r="C11" s="9">
        <f>'Table 3b'!R29</f>
        <v>29866.16</v>
      </c>
      <c r="D11" s="9">
        <f>'Table 3b'!S29</f>
        <v>23951.689999999995</v>
      </c>
      <c r="E11" s="9">
        <f>'Table 3b'!T29</f>
        <v>25511.384999999998</v>
      </c>
      <c r="F11" s="167">
        <f>'Table 3b'!U29</f>
        <v>-19.803248894400909</v>
      </c>
      <c r="G11" s="167">
        <f>'Table 3b'!V29</f>
        <v>6.5118369517975765</v>
      </c>
    </row>
    <row r="12" spans="1:7" ht="15.75">
      <c r="A12" s="38" t="s">
        <v>50</v>
      </c>
      <c r="B12" s="8" t="s">
        <v>46</v>
      </c>
      <c r="C12" s="9">
        <f>'Table 3b'!R30</f>
        <v>74352.94</v>
      </c>
      <c r="D12" s="9">
        <f>'Table 3b'!S30</f>
        <v>79926.320000000022</v>
      </c>
      <c r="E12" s="9">
        <f>'Table 3b'!T30</f>
        <v>77996.39</v>
      </c>
      <c r="F12" s="167">
        <f>'Table 3b'!U30</f>
        <v>7.4958434730355066</v>
      </c>
      <c r="G12" s="167">
        <f>'Table 3b'!V30</f>
        <v>-2.4146363801061028</v>
      </c>
    </row>
    <row r="13" spans="1:7" ht="15.75">
      <c r="A13" s="39" t="s">
        <v>51</v>
      </c>
      <c r="B13" s="13" t="s">
        <v>52</v>
      </c>
      <c r="C13" s="12">
        <f>'Table 3b'!R31</f>
        <v>751991.27099999995</v>
      </c>
      <c r="D13" s="12">
        <f>'Table 3b'!S31</f>
        <v>860015.07699999993</v>
      </c>
      <c r="E13" s="12">
        <f>'Table 3b'!T31</f>
        <v>868964.83591999998</v>
      </c>
      <c r="F13" s="166">
        <f>'Table 3b'!U31</f>
        <v>14.365034564344043</v>
      </c>
      <c r="G13" s="166">
        <f>'Table 3b'!V31</f>
        <v>1.0406513977893894</v>
      </c>
    </row>
    <row r="14" spans="1:7" ht="15.75">
      <c r="A14" s="38" t="s">
        <v>53</v>
      </c>
      <c r="B14" s="8" t="s">
        <v>52</v>
      </c>
      <c r="C14" s="9">
        <f>'Table 3b'!R32</f>
        <v>537065.60000000009</v>
      </c>
      <c r="D14" s="9">
        <f>'Table 3b'!S32</f>
        <v>810184.75699999998</v>
      </c>
      <c r="E14" s="9">
        <f>'Table 3b'!T32</f>
        <v>819057.18</v>
      </c>
      <c r="F14" s="167">
        <f>'Table 3b'!U32</f>
        <v>50.853965884242058</v>
      </c>
      <c r="G14" s="167">
        <f>'Table 3b'!V32</f>
        <v>1.0951110747693349</v>
      </c>
    </row>
    <row r="15" spans="1:7" ht="15.75">
      <c r="A15" s="38" t="s">
        <v>54</v>
      </c>
      <c r="B15" s="8" t="s">
        <v>52</v>
      </c>
      <c r="C15" s="9">
        <f>'Table 3b'!R33</f>
        <v>44588.370999999999</v>
      </c>
      <c r="D15" s="9">
        <f>'Table 3b'!S33</f>
        <v>47355.119999999995</v>
      </c>
      <c r="E15" s="9">
        <f>'Table 3b'!T33</f>
        <v>48349.055919999999</v>
      </c>
      <c r="F15" s="167">
        <f>'Table 3b'!U33</f>
        <v>6.2050910090435849</v>
      </c>
      <c r="G15" s="167">
        <f>'Table 3b'!V33</f>
        <v>2.0988985351531255</v>
      </c>
    </row>
    <row r="16" spans="1:7" ht="15.75">
      <c r="A16" s="40" t="s">
        <v>55</v>
      </c>
      <c r="B16" s="8" t="s">
        <v>56</v>
      </c>
      <c r="C16" s="9">
        <f>'Table 3b'!R34</f>
        <v>130255.79999999999</v>
      </c>
      <c r="D16" s="9">
        <f>'Table 3b'!S34</f>
        <v>132899.47999999998</v>
      </c>
      <c r="E16" s="9">
        <f>'Table 3b'!T34</f>
        <v>153665.16999999998</v>
      </c>
      <c r="F16" s="167">
        <f>'Table 3b'!U34</f>
        <v>2.0296063591793967</v>
      </c>
      <c r="G16" s="167">
        <f>'Table 3b'!V34</f>
        <v>15.625110045577316</v>
      </c>
    </row>
    <row r="17" spans="1:7" ht="15.75">
      <c r="A17" s="40" t="s">
        <v>57</v>
      </c>
      <c r="B17" s="8" t="s">
        <v>58</v>
      </c>
      <c r="C17" s="9">
        <f>'Table 3b'!R35</f>
        <v>34247.084999999999</v>
      </c>
      <c r="D17" s="9">
        <f>'Table 3b'!S35</f>
        <v>34567.143000000004</v>
      </c>
      <c r="E17" s="9">
        <f>'Table 3b'!T35</f>
        <v>34664.54</v>
      </c>
      <c r="F17" s="167">
        <f>'Table 3b'!U35</f>
        <v>0.93455545194578349</v>
      </c>
      <c r="G17" s="167">
        <f>'Table 3b'!V35</f>
        <v>0.28176178748702796</v>
      </c>
    </row>
    <row r="18" spans="1:7" ht="15.75">
      <c r="A18" s="36" t="s">
        <v>59</v>
      </c>
      <c r="B18" s="13" t="s">
        <v>46</v>
      </c>
      <c r="C18" s="12">
        <f>'Table 3b'!R36</f>
        <v>67194.483999999997</v>
      </c>
      <c r="D18" s="12">
        <f>'Table 3b'!S36</f>
        <v>76075</v>
      </c>
      <c r="E18" s="12">
        <f>'Table 3b'!T36</f>
        <v>76360.574999999997</v>
      </c>
      <c r="F18" s="166">
        <f>'Table 3b'!U36</f>
        <v>13.21613839612192</v>
      </c>
      <c r="G18" s="166">
        <f>'Table 3b'!V36</f>
        <v>0.37538613210648464</v>
      </c>
    </row>
    <row r="19" spans="1:7" ht="15.75">
      <c r="A19" s="36" t="s">
        <v>60</v>
      </c>
      <c r="B19" s="8" t="s">
        <v>46</v>
      </c>
      <c r="C19" s="9">
        <f>'Table 3b'!R37</f>
        <v>67194.483999999997</v>
      </c>
      <c r="D19" s="9">
        <f>'Table 3b'!S37</f>
        <v>76075</v>
      </c>
      <c r="E19" s="9">
        <f>'Table 3b'!T37</f>
        <v>76360.474999999991</v>
      </c>
      <c r="F19" s="167">
        <f>'Table 3b'!U37</f>
        <v>13.21613839612192</v>
      </c>
      <c r="G19" s="167">
        <f>'Table 3b'!V37</f>
        <v>0.37525468287873309</v>
      </c>
    </row>
    <row r="20" spans="1:7">
      <c r="A20" s="4" t="s">
        <v>186</v>
      </c>
    </row>
    <row r="21" spans="1:7">
      <c r="A21" s="4" t="s">
        <v>187</v>
      </c>
    </row>
    <row r="25" spans="1:7" ht="15" customHeight="1"/>
    <row r="26" spans="1:7" ht="15" customHeight="1"/>
    <row r="27" spans="1:7" ht="15.75" customHeight="1"/>
    <row r="39" ht="15" customHeight="1"/>
    <row r="40" ht="15" customHeight="1"/>
    <row r="41" ht="15.75" customHeight="1"/>
  </sheetData>
  <customSheetViews>
    <customSheetView guid="{62EA56A0-18BB-45A4-9B93-8F9305D00B2F}">
      <selection activeCell="A13" sqref="A13"/>
      <pageMargins left="0.7" right="0.41" top="0.75" bottom="0.75" header="0.3" footer="0.3"/>
      <pageSetup paperSize="9" orientation="portrait" r:id="rId1"/>
    </customSheetView>
    <customSheetView guid="{5D933180-90A2-4635-8406-162CDBA83F77}">
      <selection activeCell="E5" sqref="E5"/>
      <pageMargins left="0.7" right="0.41" top="0.75" bottom="0.75" header="0.3" footer="0.3"/>
      <pageSetup paperSize="9" orientation="portrait" r:id="rId2"/>
    </customSheetView>
    <customSheetView guid="{57D09834-7566-4B23-A236-55447A728EAF}">
      <selection activeCell="E5" sqref="E5"/>
      <pageMargins left="0.7" right="0.41" top="0.75" bottom="0.75" header="0.3" footer="0.3"/>
      <pageSetup paperSize="9" orientation="portrait" r:id="rId3"/>
    </customSheetView>
  </customSheetViews>
  <mergeCells count="7">
    <mergeCell ref="A1:G1"/>
    <mergeCell ref="A2:G2"/>
    <mergeCell ref="A3:A5"/>
    <mergeCell ref="B3:B5"/>
    <mergeCell ref="C3:G3"/>
    <mergeCell ref="F4:F5"/>
    <mergeCell ref="G4:G5"/>
  </mergeCells>
  <hyperlinks>
    <hyperlink ref="E5" r:id="rId4" display="cf=j=@)^^÷^&amp;                        -;fpg–kf}if_ " xr:uid="{00000000-0004-0000-0500-000000000000}"/>
    <hyperlink ref="D5" r:id="rId5" display="cf=j=@)^^÷^&amp;                        -;fpg–kf}if_ " xr:uid="{00000000-0004-0000-0500-000001000000}"/>
    <hyperlink ref="C5" r:id="rId6" display="cf=j=@)^^÷^&amp;                        -;fpg–kf}if_ " xr:uid="{00000000-0004-0000-0500-000002000000}"/>
  </hyperlinks>
  <pageMargins left="0.7" right="0.41" top="0.75" bottom="0.75" header="0.3" footer="0.3"/>
  <pageSetup paperSize="9" orientation="landscape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/>
  </sheetPr>
  <dimension ref="A1:V38"/>
  <sheetViews>
    <sheetView view="pageBreakPreview" zoomScale="81" zoomScaleNormal="100" zoomScaleSheetLayoutView="81" workbookViewId="0">
      <pane xSplit="2" ySplit="5" topLeftCell="H6" activePane="bottomRight" state="frozen"/>
      <selection activeCell="H7" sqref="H7"/>
      <selection pane="topRight" activeCell="H7" sqref="H7"/>
      <selection pane="bottomLeft" activeCell="H7" sqref="H7"/>
      <selection pane="bottomRight" activeCell="M21" sqref="M21:Q21"/>
    </sheetView>
  </sheetViews>
  <sheetFormatPr defaultColWidth="15.7109375" defaultRowHeight="15"/>
  <cols>
    <col min="1" max="1" width="16.5703125" style="28" customWidth="1"/>
    <col min="2" max="2" width="18.5703125" style="28" customWidth="1"/>
    <col min="3" max="16384" width="15.7109375" style="28"/>
  </cols>
  <sheetData>
    <row r="1" spans="1:22" ht="18">
      <c r="A1" s="543" t="s">
        <v>232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</row>
    <row r="2" spans="1:22" ht="18">
      <c r="A2" s="544" t="s">
        <v>231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</row>
    <row r="3" spans="1:22" s="76" customFormat="1" ht="16.5">
      <c r="A3" s="545" t="s">
        <v>40</v>
      </c>
      <c r="B3" s="545" t="s">
        <v>41</v>
      </c>
      <c r="C3" s="529" t="s">
        <v>225</v>
      </c>
      <c r="D3" s="529"/>
      <c r="E3" s="529"/>
      <c r="F3" s="529"/>
      <c r="G3" s="529"/>
      <c r="H3" s="529" t="s">
        <v>206</v>
      </c>
      <c r="I3" s="529"/>
      <c r="J3" s="529"/>
      <c r="K3" s="529"/>
      <c r="L3" s="529"/>
      <c r="M3" s="529" t="s">
        <v>122</v>
      </c>
      <c r="N3" s="529"/>
      <c r="O3" s="529"/>
      <c r="P3" s="529"/>
      <c r="Q3" s="529"/>
      <c r="R3" s="529" t="s">
        <v>123</v>
      </c>
      <c r="S3" s="529"/>
      <c r="T3" s="529"/>
      <c r="U3" s="529"/>
      <c r="V3" s="529"/>
    </row>
    <row r="4" spans="1:22" s="76" customFormat="1" ht="15" customHeight="1">
      <c r="A4" s="545"/>
      <c r="B4" s="545"/>
      <c r="C4" s="98" t="s">
        <v>4</v>
      </c>
      <c r="D4" s="98" t="s">
        <v>5</v>
      </c>
      <c r="E4" s="98" t="s">
        <v>6</v>
      </c>
      <c r="F4" s="522" t="s">
        <v>7</v>
      </c>
      <c r="G4" s="522" t="s">
        <v>8</v>
      </c>
      <c r="H4" s="98" t="s">
        <v>4</v>
      </c>
      <c r="I4" s="98" t="s">
        <v>5</v>
      </c>
      <c r="J4" s="98" t="s">
        <v>6</v>
      </c>
      <c r="K4" s="522" t="s">
        <v>7</v>
      </c>
      <c r="L4" s="522" t="s">
        <v>8</v>
      </c>
      <c r="M4" s="98" t="s">
        <v>4</v>
      </c>
      <c r="N4" s="98" t="s">
        <v>5</v>
      </c>
      <c r="O4" s="98" t="s">
        <v>6</v>
      </c>
      <c r="P4" s="522" t="s">
        <v>7</v>
      </c>
      <c r="Q4" s="522" t="s">
        <v>8</v>
      </c>
      <c r="R4" s="98" t="s">
        <v>4</v>
      </c>
      <c r="S4" s="98" t="s">
        <v>5</v>
      </c>
      <c r="T4" s="98" t="s">
        <v>6</v>
      </c>
      <c r="U4" s="522" t="s">
        <v>7</v>
      </c>
      <c r="V4" s="522" t="s">
        <v>8</v>
      </c>
    </row>
    <row r="5" spans="1:22" s="76" customFormat="1" ht="45" customHeight="1">
      <c r="A5" s="545"/>
      <c r="B5" s="545"/>
      <c r="C5" s="413" t="s">
        <v>220</v>
      </c>
      <c r="D5" s="413" t="s">
        <v>245</v>
      </c>
      <c r="E5" s="413" t="s">
        <v>494</v>
      </c>
      <c r="F5" s="522"/>
      <c r="G5" s="522"/>
      <c r="H5" s="413" t="s">
        <v>220</v>
      </c>
      <c r="I5" s="413" t="s">
        <v>245</v>
      </c>
      <c r="J5" s="413" t="s">
        <v>494</v>
      </c>
      <c r="K5" s="522"/>
      <c r="L5" s="522"/>
      <c r="M5" s="424" t="s">
        <v>220</v>
      </c>
      <c r="N5" s="424" t="s">
        <v>245</v>
      </c>
      <c r="O5" s="424" t="s">
        <v>494</v>
      </c>
      <c r="P5" s="522"/>
      <c r="Q5" s="522"/>
      <c r="R5" s="413" t="s">
        <v>220</v>
      </c>
      <c r="S5" s="413" t="s">
        <v>245</v>
      </c>
      <c r="T5" s="413" t="s">
        <v>494</v>
      </c>
      <c r="U5" s="522"/>
      <c r="V5" s="522"/>
    </row>
    <row r="6" spans="1:22" ht="18">
      <c r="A6" s="113" t="s">
        <v>42</v>
      </c>
      <c r="B6" s="119"/>
      <c r="C6" s="94"/>
      <c r="D6" s="94"/>
      <c r="E6" s="94"/>
      <c r="F6" s="123"/>
      <c r="G6" s="123"/>
      <c r="H6" s="94"/>
      <c r="I6" s="94"/>
      <c r="J6" s="94"/>
      <c r="K6" s="123"/>
      <c r="L6" s="123"/>
      <c r="M6" s="94"/>
      <c r="N6" s="94"/>
      <c r="O6" s="94"/>
      <c r="P6" s="123"/>
      <c r="Q6" s="123"/>
      <c r="R6" s="94"/>
      <c r="S6" s="94"/>
      <c r="T6" s="94"/>
      <c r="U6" s="123"/>
      <c r="V6" s="123"/>
    </row>
    <row r="7" spans="1:22" ht="18">
      <c r="A7" s="114" t="s">
        <v>43</v>
      </c>
      <c r="B7" s="120" t="s">
        <v>44</v>
      </c>
      <c r="C7" s="124">
        <v>298459.3</v>
      </c>
      <c r="D7" s="124">
        <v>309944.96999999997</v>
      </c>
      <c r="E7" s="124">
        <v>315696.7</v>
      </c>
      <c r="F7" s="125">
        <f>IFERROR(D7/C7*100-100,0)</f>
        <v>3.8483203572480278</v>
      </c>
      <c r="G7" s="125">
        <f>IFERROR(E7/D7*100-100,0)</f>
        <v>1.8557261955243405</v>
      </c>
      <c r="H7" s="124">
        <v>338757</v>
      </c>
      <c r="I7" s="124">
        <v>373081</v>
      </c>
      <c r="J7" s="124">
        <v>392734.22</v>
      </c>
      <c r="K7" s="125">
        <f>IFERROR(I7/H7*100-100,0)</f>
        <v>10.132336748760906</v>
      </c>
      <c r="L7" s="125">
        <f>IFERROR(J7/I7*100-100,0)</f>
        <v>5.2678158362392935</v>
      </c>
      <c r="M7" s="124">
        <v>1042525.5700000001</v>
      </c>
      <c r="N7" s="124">
        <v>1076858.75</v>
      </c>
      <c r="O7" s="124">
        <v>1100848.02</v>
      </c>
      <c r="P7" s="125">
        <f>IFERROR(N7/M7*100-100,0)</f>
        <v>3.2932698235881048</v>
      </c>
      <c r="Q7" s="125">
        <f>IFERROR(O7/N7*100-100,0)</f>
        <v>2.2277081372092766</v>
      </c>
      <c r="R7" s="124">
        <v>186830.28</v>
      </c>
      <c r="S7" s="124">
        <v>180502.08000000002</v>
      </c>
      <c r="T7" s="124">
        <v>182204.58</v>
      </c>
      <c r="U7" s="125">
        <f>IFERROR(S7/R7*100-100,0)</f>
        <v>-3.3871383161230568</v>
      </c>
      <c r="V7" s="125">
        <f>IFERROR(T7/S7*100-100,0)</f>
        <v>0.94320242736259274</v>
      </c>
    </row>
    <row r="8" spans="1:22" ht="18">
      <c r="A8" s="113" t="s">
        <v>45</v>
      </c>
      <c r="B8" s="121" t="s">
        <v>46</v>
      </c>
      <c r="C8" s="126">
        <f>SUM(C9:C12)</f>
        <v>42038.240000000005</v>
      </c>
      <c r="D8" s="126">
        <f>SUM(D9:D12)</f>
        <v>43683.170000000006</v>
      </c>
      <c r="E8" s="126">
        <f>SUM(E9:E12)</f>
        <v>45762.53</v>
      </c>
      <c r="F8" s="125">
        <f t="shared" ref="F8:F18" si="0">IFERROR(D8/C8*100-100,0)</f>
        <v>3.9129373636955336</v>
      </c>
      <c r="G8" s="125">
        <f t="shared" ref="G8:G19" si="1">IFERROR(E8/D8*100-100,0)</f>
        <v>4.7600941048920902</v>
      </c>
      <c r="H8" s="126">
        <f>SUM(H9:H12)</f>
        <v>83157.16</v>
      </c>
      <c r="I8" s="126">
        <f>SUM(I9:I12)</f>
        <v>87716</v>
      </c>
      <c r="J8" s="159">
        <f>SUM(J9:J12)</f>
        <v>89217.65</v>
      </c>
      <c r="K8" s="125">
        <f t="shared" ref="K8:K18" si="2">IFERROR(I8/H8*100-100,0)</f>
        <v>5.4821978047350228</v>
      </c>
      <c r="L8" s="125">
        <f t="shared" ref="L8:L19" si="3">IFERROR(J8/I8*100-100,0)</f>
        <v>1.7119453691458659</v>
      </c>
      <c r="M8" s="126">
        <v>47766.05</v>
      </c>
      <c r="N8" s="126">
        <v>48926.05</v>
      </c>
      <c r="O8" s="126">
        <v>50454.975000000006</v>
      </c>
      <c r="P8" s="125">
        <f t="shared" ref="P8:P18" si="4">IFERROR(N8/M8*100-100,0)</f>
        <v>2.4285030895374433</v>
      </c>
      <c r="Q8" s="125">
        <f t="shared" ref="Q8:Q19" si="5">IFERROR(O8/N8*100-100,0)</f>
        <v>3.124971257642926</v>
      </c>
      <c r="R8" s="126">
        <f>SUM(R9:R12)</f>
        <v>35422.020000000004</v>
      </c>
      <c r="S8" s="126">
        <f t="shared" ref="S8:T8" si="6">SUM(S9:S12)</f>
        <v>31886.660000000003</v>
      </c>
      <c r="T8" s="126">
        <f t="shared" si="6"/>
        <v>32014.260000000002</v>
      </c>
      <c r="U8" s="125">
        <f t="shared" ref="U8:U15" si="7">IFERROR(S8/R8*100-100,0)</f>
        <v>-9.9806843313848219</v>
      </c>
      <c r="V8" s="125">
        <f t="shared" ref="V8:V19" si="8">IFERROR(T8/S8*100-100,0)</f>
        <v>0.40016734270693632</v>
      </c>
    </row>
    <row r="9" spans="1:22" ht="18">
      <c r="A9" s="115" t="s">
        <v>47</v>
      </c>
      <c r="B9" s="119" t="s">
        <v>46</v>
      </c>
      <c r="C9" s="94">
        <v>15258.27</v>
      </c>
      <c r="D9" s="94">
        <v>15751.640000000001</v>
      </c>
      <c r="E9" s="94">
        <v>15886.48</v>
      </c>
      <c r="F9" s="127">
        <f t="shared" si="0"/>
        <v>3.2334596255014532</v>
      </c>
      <c r="G9" s="127">
        <f t="shared" si="1"/>
        <v>0.85603784748762735</v>
      </c>
      <c r="H9" s="94">
        <v>25752.66</v>
      </c>
      <c r="I9" s="94">
        <v>29524</v>
      </c>
      <c r="J9" s="153">
        <v>31469.65</v>
      </c>
      <c r="K9" s="127">
        <f t="shared" si="2"/>
        <v>14.644467794783139</v>
      </c>
      <c r="L9" s="127">
        <f t="shared" si="3"/>
        <v>6.5900623221785821</v>
      </c>
      <c r="M9" s="94">
        <v>18490.96</v>
      </c>
      <c r="N9" s="94">
        <v>18785.099999999999</v>
      </c>
      <c r="O9" s="94">
        <v>19092.79</v>
      </c>
      <c r="P9" s="127">
        <f t="shared" si="4"/>
        <v>1.5907232507127702</v>
      </c>
      <c r="Q9" s="127">
        <f t="shared" si="5"/>
        <v>1.6379470963689471</v>
      </c>
      <c r="R9" s="94">
        <v>17720.89</v>
      </c>
      <c r="S9" s="94">
        <v>15900.43</v>
      </c>
      <c r="T9" s="94">
        <v>15567.45</v>
      </c>
      <c r="U9" s="127">
        <f t="shared" si="7"/>
        <v>-10.272960330999169</v>
      </c>
      <c r="V9" s="127">
        <f t="shared" si="8"/>
        <v>-2.094157202037934</v>
      </c>
    </row>
    <row r="10" spans="1:22" ht="18">
      <c r="A10" s="115" t="s">
        <v>48</v>
      </c>
      <c r="B10" s="119" t="s">
        <v>46</v>
      </c>
      <c r="C10" s="94">
        <v>8833.630000000001</v>
      </c>
      <c r="D10" s="94">
        <v>9863.48</v>
      </c>
      <c r="E10" s="94">
        <v>10724.869999999999</v>
      </c>
      <c r="F10" s="127">
        <f t="shared" si="0"/>
        <v>11.658287702790332</v>
      </c>
      <c r="G10" s="127">
        <f t="shared" si="1"/>
        <v>8.7331246172750241</v>
      </c>
      <c r="H10" s="94">
        <v>28528.5</v>
      </c>
      <c r="I10" s="94">
        <v>28242</v>
      </c>
      <c r="J10" s="153">
        <v>29477</v>
      </c>
      <c r="K10" s="127">
        <f t="shared" si="2"/>
        <v>-1.0042588989957295</v>
      </c>
      <c r="L10" s="127">
        <f t="shared" si="3"/>
        <v>4.3729197648891898</v>
      </c>
      <c r="M10" s="94">
        <v>8745.4</v>
      </c>
      <c r="N10" s="94">
        <v>8758.5</v>
      </c>
      <c r="O10" s="94">
        <v>9419.65</v>
      </c>
      <c r="P10" s="127">
        <f t="shared" si="4"/>
        <v>0.14979303405218047</v>
      </c>
      <c r="Q10" s="127">
        <f t="shared" si="5"/>
        <v>7.5486670091910639</v>
      </c>
      <c r="R10" s="94">
        <v>8400.44</v>
      </c>
      <c r="S10" s="94">
        <v>7914.38</v>
      </c>
      <c r="T10" s="94">
        <v>8408.27</v>
      </c>
      <c r="U10" s="127">
        <f t="shared" si="7"/>
        <v>-5.7861254886648794</v>
      </c>
      <c r="V10" s="127">
        <f t="shared" si="8"/>
        <v>6.240413020350303</v>
      </c>
    </row>
    <row r="11" spans="1:22" ht="18">
      <c r="A11" s="115" t="s">
        <v>49</v>
      </c>
      <c r="B11" s="119" t="s">
        <v>46</v>
      </c>
      <c r="C11" s="94">
        <v>8963.09</v>
      </c>
      <c r="D11" s="94">
        <v>8672.3599999999988</v>
      </c>
      <c r="E11" s="94">
        <v>9606.2800000000007</v>
      </c>
      <c r="F11" s="127">
        <f t="shared" si="0"/>
        <v>-3.2436358443349462</v>
      </c>
      <c r="G11" s="127">
        <f t="shared" si="1"/>
        <v>10.768925644230663</v>
      </c>
      <c r="H11" s="94">
        <v>4003</v>
      </c>
      <c r="I11" s="94">
        <v>4310</v>
      </c>
      <c r="J11" s="153">
        <v>4758</v>
      </c>
      <c r="K11" s="127">
        <f t="shared" si="2"/>
        <v>7.6692480639520397</v>
      </c>
      <c r="L11" s="127">
        <f t="shared" si="3"/>
        <v>10.394431554524346</v>
      </c>
      <c r="M11" s="94">
        <v>1341.81</v>
      </c>
      <c r="N11" s="94">
        <v>1369.55</v>
      </c>
      <c r="O11" s="94">
        <v>1375.135</v>
      </c>
      <c r="P11" s="127">
        <f t="shared" si="4"/>
        <v>2.0673567792757694</v>
      </c>
      <c r="Q11" s="127">
        <f t="shared" si="5"/>
        <v>0.40779818188457284</v>
      </c>
      <c r="R11" s="94">
        <v>4332.1099999999997</v>
      </c>
      <c r="S11" s="94">
        <v>3030.3800000000006</v>
      </c>
      <c r="T11" s="94">
        <v>3202.41</v>
      </c>
      <c r="U11" s="127">
        <f t="shared" si="7"/>
        <v>-30.048405973070842</v>
      </c>
      <c r="V11" s="127">
        <f t="shared" si="8"/>
        <v>5.6768458081164539</v>
      </c>
    </row>
    <row r="12" spans="1:22" ht="18">
      <c r="A12" s="115" t="s">
        <v>50</v>
      </c>
      <c r="B12" s="119" t="s">
        <v>46</v>
      </c>
      <c r="C12" s="94">
        <v>8983.25</v>
      </c>
      <c r="D12" s="94">
        <v>9395.69</v>
      </c>
      <c r="E12" s="94">
        <v>9544.9</v>
      </c>
      <c r="F12" s="127">
        <f t="shared" si="0"/>
        <v>4.5912114212562187</v>
      </c>
      <c r="G12" s="127">
        <f t="shared" si="1"/>
        <v>1.588068571866458</v>
      </c>
      <c r="H12" s="94">
        <v>24873</v>
      </c>
      <c r="I12" s="94">
        <v>25640</v>
      </c>
      <c r="J12" s="153">
        <v>23513</v>
      </c>
      <c r="K12" s="127">
        <f t="shared" si="2"/>
        <v>3.0836650182929333</v>
      </c>
      <c r="L12" s="127">
        <f t="shared" si="3"/>
        <v>-8.2956318252730057</v>
      </c>
      <c r="M12" s="94">
        <v>19187.88</v>
      </c>
      <c r="N12" s="94">
        <v>20012.900000000001</v>
      </c>
      <c r="O12" s="94">
        <v>20567.400000000001</v>
      </c>
      <c r="P12" s="127">
        <f t="shared" si="4"/>
        <v>4.29969334809266</v>
      </c>
      <c r="Q12" s="127">
        <f t="shared" si="5"/>
        <v>2.7707128901858198</v>
      </c>
      <c r="R12" s="94">
        <v>4968.58</v>
      </c>
      <c r="S12" s="94">
        <v>5041.47</v>
      </c>
      <c r="T12" s="94">
        <v>4836.13</v>
      </c>
      <c r="U12" s="127">
        <f t="shared" si="7"/>
        <v>1.4670187457985975</v>
      </c>
      <c r="V12" s="127">
        <f t="shared" si="8"/>
        <v>-4.0730183855105793</v>
      </c>
    </row>
    <row r="13" spans="1:22" ht="18">
      <c r="A13" s="116" t="s">
        <v>239</v>
      </c>
      <c r="B13" s="121" t="s">
        <v>52</v>
      </c>
      <c r="C13" s="128">
        <f>SUM(C14:C15)</f>
        <v>82257.600000000006</v>
      </c>
      <c r="D13" s="128">
        <f>SUM(D14:D15)</f>
        <v>83007.399999999994</v>
      </c>
      <c r="E13" s="128">
        <f>SUM(E14:E15)</f>
        <v>88989.51</v>
      </c>
      <c r="F13" s="125">
        <f t="shared" si="0"/>
        <v>0.91152671607241587</v>
      </c>
      <c r="G13" s="125">
        <f t="shared" si="1"/>
        <v>7.2067189190361205</v>
      </c>
      <c r="H13" s="128">
        <f>SUM(H14:H15)</f>
        <v>59144</v>
      </c>
      <c r="I13" s="128">
        <f t="shared" ref="I13:J13" si="9">SUM(I14:I15)</f>
        <v>49294</v>
      </c>
      <c r="J13" s="128">
        <f t="shared" si="9"/>
        <v>50378</v>
      </c>
      <c r="K13" s="125">
        <f t="shared" si="2"/>
        <v>-16.654267550385498</v>
      </c>
      <c r="L13" s="125">
        <f t="shared" si="3"/>
        <v>2.1990505943928298</v>
      </c>
      <c r="M13" s="128">
        <v>341205.96</v>
      </c>
      <c r="N13" s="128">
        <v>433541.83699999994</v>
      </c>
      <c r="O13" s="128">
        <v>435098.56592000002</v>
      </c>
      <c r="P13" s="125">
        <f t="shared" si="4"/>
        <v>27.061624890725795</v>
      </c>
      <c r="Q13" s="125">
        <f t="shared" si="5"/>
        <v>0.35907236329768466</v>
      </c>
      <c r="R13" s="128">
        <f>SUM(R14:R15)</f>
        <v>91490.45</v>
      </c>
      <c r="S13" s="128">
        <f t="shared" ref="S13:T13" si="10">SUM(S14:S15)</f>
        <v>118542.09</v>
      </c>
      <c r="T13" s="128">
        <f t="shared" si="10"/>
        <v>116304.26999999999</v>
      </c>
      <c r="U13" s="125">
        <f t="shared" si="7"/>
        <v>29.567719909564318</v>
      </c>
      <c r="V13" s="125">
        <f t="shared" si="8"/>
        <v>-1.887785174025538</v>
      </c>
    </row>
    <row r="14" spans="1:22" ht="18">
      <c r="A14" s="115" t="s">
        <v>53</v>
      </c>
      <c r="B14" s="119" t="s">
        <v>52</v>
      </c>
      <c r="C14" s="94">
        <v>75675.86</v>
      </c>
      <c r="D14" s="94">
        <v>76300.81</v>
      </c>
      <c r="E14" s="94">
        <v>82224.649999999994</v>
      </c>
      <c r="F14" s="127">
        <f t="shared" si="0"/>
        <v>0.82582477424108447</v>
      </c>
      <c r="G14" s="127">
        <f t="shared" si="1"/>
        <v>7.7637970029413879</v>
      </c>
      <c r="H14" s="94">
        <v>50333</v>
      </c>
      <c r="I14" s="94">
        <v>38628</v>
      </c>
      <c r="J14" s="153">
        <v>39638</v>
      </c>
      <c r="K14" s="127">
        <f t="shared" si="2"/>
        <v>-23.25512089484036</v>
      </c>
      <c r="L14" s="127">
        <f t="shared" si="3"/>
        <v>2.6146836491664089</v>
      </c>
      <c r="M14" s="94">
        <v>164619</v>
      </c>
      <c r="N14" s="94">
        <v>424737.24699999997</v>
      </c>
      <c r="O14" s="94">
        <v>426287.30000000005</v>
      </c>
      <c r="P14" s="127">
        <f t="shared" si="4"/>
        <v>158.01228716004834</v>
      </c>
      <c r="Q14" s="127">
        <f t="shared" si="5"/>
        <v>0.36494397676408141</v>
      </c>
      <c r="R14" s="94">
        <v>91057.91</v>
      </c>
      <c r="S14" s="94">
        <v>118106.39</v>
      </c>
      <c r="T14" s="94">
        <v>115877.68999999999</v>
      </c>
      <c r="U14" s="127">
        <f t="shared" si="7"/>
        <v>29.704701107240453</v>
      </c>
      <c r="V14" s="127">
        <f t="shared" si="8"/>
        <v>-1.8870274504199216</v>
      </c>
    </row>
    <row r="15" spans="1:22" ht="18">
      <c r="A15" s="115" t="s">
        <v>54</v>
      </c>
      <c r="B15" s="119" t="s">
        <v>52</v>
      </c>
      <c r="C15" s="94">
        <v>6581.74</v>
      </c>
      <c r="D15" s="94">
        <v>6706.59</v>
      </c>
      <c r="E15" s="94">
        <v>6764.8600000000006</v>
      </c>
      <c r="F15" s="127">
        <f t="shared" si="0"/>
        <v>1.896914797606712</v>
      </c>
      <c r="G15" s="127">
        <f t="shared" si="1"/>
        <v>0.86884691027779581</v>
      </c>
      <c r="H15" s="94">
        <v>8811</v>
      </c>
      <c r="I15" s="94">
        <v>10666</v>
      </c>
      <c r="J15" s="153">
        <v>10740</v>
      </c>
      <c r="K15" s="127">
        <f t="shared" si="2"/>
        <v>21.053228918397451</v>
      </c>
      <c r="L15" s="127">
        <f t="shared" si="3"/>
        <v>0.69379336208513109</v>
      </c>
      <c r="M15" s="94">
        <v>8673.4599999999991</v>
      </c>
      <c r="N15" s="94">
        <v>8804.59</v>
      </c>
      <c r="O15" s="94">
        <v>8811.2659199999998</v>
      </c>
      <c r="P15" s="127">
        <f t="shared" si="4"/>
        <v>1.511853401064883</v>
      </c>
      <c r="Q15" s="127">
        <f t="shared" si="5"/>
        <v>7.5823178592074214E-2</v>
      </c>
      <c r="R15" s="94">
        <v>432.53999999999996</v>
      </c>
      <c r="S15" s="94">
        <v>435.7</v>
      </c>
      <c r="T15" s="94">
        <v>426.57999999999993</v>
      </c>
      <c r="U15" s="127">
        <f t="shared" si="7"/>
        <v>0.73056827114254475</v>
      </c>
      <c r="V15" s="127">
        <f t="shared" si="8"/>
        <v>-2.0931833830617563</v>
      </c>
    </row>
    <row r="16" spans="1:22" ht="18">
      <c r="A16" s="117" t="s">
        <v>55</v>
      </c>
      <c r="B16" s="119" t="s">
        <v>56</v>
      </c>
      <c r="C16" s="435">
        <v>18636.05</v>
      </c>
      <c r="D16" s="435">
        <v>19771.88</v>
      </c>
      <c r="E16" s="435">
        <v>19336.25</v>
      </c>
      <c r="F16" s="127">
        <f t="shared" si="0"/>
        <v>6.0948001320022342</v>
      </c>
      <c r="G16" s="127">
        <f t="shared" si="1"/>
        <v>-2.2032806187373239</v>
      </c>
      <c r="H16" s="94">
        <v>3077</v>
      </c>
      <c r="I16" s="94">
        <v>2790.45</v>
      </c>
      <c r="J16" s="153">
        <v>2817</v>
      </c>
      <c r="K16" s="127">
        <f t="shared" si="2"/>
        <v>-9.3126421839454139</v>
      </c>
      <c r="L16" s="127">
        <f t="shared" si="3"/>
        <v>0.95145944202548094</v>
      </c>
      <c r="M16" s="94">
        <v>20279.12</v>
      </c>
      <c r="N16" s="94">
        <v>21931.200000000001</v>
      </c>
      <c r="O16" s="94">
        <v>21723.7</v>
      </c>
      <c r="P16" s="127">
        <f t="shared" si="4"/>
        <v>8.1467045907317441</v>
      </c>
      <c r="Q16" s="127">
        <f t="shared" si="5"/>
        <v>-0.94614065805792791</v>
      </c>
      <c r="R16" s="94">
        <v>39334.31</v>
      </c>
      <c r="S16" s="94">
        <v>23470.629999999997</v>
      </c>
      <c r="T16" s="94">
        <v>25625.63</v>
      </c>
      <c r="U16" s="127">
        <f>IFERROR(#REF!/#REF!*100-100,0)</f>
        <v>0</v>
      </c>
      <c r="V16" s="127">
        <f>IFERROR(#REF!/#REF!*100-100,0)</f>
        <v>0</v>
      </c>
    </row>
    <row r="17" spans="1:22" ht="18">
      <c r="A17" s="117" t="s">
        <v>57</v>
      </c>
      <c r="B17" s="119" t="s">
        <v>58</v>
      </c>
      <c r="C17" s="435">
        <v>375.3</v>
      </c>
      <c r="D17" s="435">
        <v>428</v>
      </c>
      <c r="E17" s="435">
        <v>398.4</v>
      </c>
      <c r="F17" s="127">
        <f t="shared" si="0"/>
        <v>14.04209965361045</v>
      </c>
      <c r="G17" s="127">
        <f t="shared" si="1"/>
        <v>-6.9158878504672998</v>
      </c>
      <c r="H17" s="94">
        <v>9377.1849999999995</v>
      </c>
      <c r="I17" s="94">
        <v>9478.4830000000002</v>
      </c>
      <c r="J17" s="94">
        <v>9523.67</v>
      </c>
      <c r="K17" s="127">
        <f t="shared" si="2"/>
        <v>1.0802602273496831</v>
      </c>
      <c r="L17" s="127">
        <f t="shared" si="3"/>
        <v>0.47673240538597383</v>
      </c>
      <c r="M17" s="94">
        <v>7826.3</v>
      </c>
      <c r="N17" s="94">
        <v>7645.4</v>
      </c>
      <c r="O17" s="94">
        <v>7601.6100000000006</v>
      </c>
      <c r="P17" s="127">
        <f t="shared" si="4"/>
        <v>-2.3114370775462305</v>
      </c>
      <c r="Q17" s="127">
        <f t="shared" si="5"/>
        <v>-0.57276270698719145</v>
      </c>
      <c r="R17" s="123">
        <v>212.03</v>
      </c>
      <c r="S17" s="123">
        <v>248.29</v>
      </c>
      <c r="T17" s="123">
        <v>263.88</v>
      </c>
      <c r="U17" s="127">
        <f>IFERROR(S16/R16*100-100,0)</f>
        <v>-40.330388406457374</v>
      </c>
      <c r="V17" s="127">
        <f>IFERROR(T16/S16*100-100,0)</f>
        <v>9.1816879223097345</v>
      </c>
    </row>
    <row r="18" spans="1:22" ht="18">
      <c r="A18" s="113" t="s">
        <v>59</v>
      </c>
      <c r="B18" s="121" t="s">
        <v>46</v>
      </c>
      <c r="C18" s="128">
        <f>C19</f>
        <v>5732</v>
      </c>
      <c r="D18" s="128">
        <f>D19</f>
        <v>5948.3</v>
      </c>
      <c r="E18" s="128">
        <f>E19</f>
        <v>6231.48</v>
      </c>
      <c r="F18" s="125">
        <f t="shared" si="0"/>
        <v>3.7735519888346261</v>
      </c>
      <c r="G18" s="125">
        <f t="shared" si="1"/>
        <v>4.7606879276431897</v>
      </c>
      <c r="H18" s="128">
        <f>H19</f>
        <v>26375</v>
      </c>
      <c r="I18" s="128">
        <f>I19</f>
        <v>28931</v>
      </c>
      <c r="J18" s="128">
        <f>J19</f>
        <v>30125</v>
      </c>
      <c r="K18" s="125">
        <f t="shared" si="2"/>
        <v>9.6909952606634988</v>
      </c>
      <c r="L18" s="125">
        <f t="shared" si="3"/>
        <v>4.1270609380940897</v>
      </c>
      <c r="M18" s="124">
        <v>2757.85</v>
      </c>
      <c r="N18" s="124">
        <v>2994.895</v>
      </c>
      <c r="O18" s="124">
        <v>2997.855</v>
      </c>
      <c r="P18" s="125">
        <f t="shared" si="4"/>
        <v>8.5952825570643938</v>
      </c>
      <c r="Q18" s="125">
        <f t="shared" si="5"/>
        <v>9.8834850637501859E-2</v>
      </c>
      <c r="R18" s="124">
        <f t="shared" ref="R18:T18" si="11">R19</f>
        <v>11593.21</v>
      </c>
      <c r="S18" s="124">
        <f t="shared" si="11"/>
        <v>11672.940000000002</v>
      </c>
      <c r="T18" s="124">
        <f t="shared" si="11"/>
        <v>11397.66</v>
      </c>
      <c r="U18" s="125">
        <f>IFERROR(S17/R17*100-100,0)</f>
        <v>17.101353582040275</v>
      </c>
      <c r="V18" s="125">
        <f>IFERROR(T17/S17*100-100,0)</f>
        <v>6.2789480043497576</v>
      </c>
    </row>
    <row r="19" spans="1:22" ht="18">
      <c r="A19" s="113" t="s">
        <v>240</v>
      </c>
      <c r="B19" s="119" t="s">
        <v>46</v>
      </c>
      <c r="C19" s="94">
        <v>5732</v>
      </c>
      <c r="D19" s="94">
        <v>5948.3</v>
      </c>
      <c r="E19" s="94">
        <v>6231.48</v>
      </c>
      <c r="F19" s="127">
        <f>IFERROR(D19/C19*100-100,0)</f>
        <v>3.7735519888346261</v>
      </c>
      <c r="G19" s="127">
        <f t="shared" si="1"/>
        <v>4.7606879276431897</v>
      </c>
      <c r="H19" s="94">
        <v>26375</v>
      </c>
      <c r="I19" s="94">
        <v>28931</v>
      </c>
      <c r="J19" s="153">
        <v>30125</v>
      </c>
      <c r="K19" s="127">
        <f>IFERROR(I19/H19*100-100,0)</f>
        <v>9.6909952606634988</v>
      </c>
      <c r="L19" s="127">
        <f t="shared" si="3"/>
        <v>4.1270609380940897</v>
      </c>
      <c r="M19" s="94">
        <v>2757.85</v>
      </c>
      <c r="N19" s="94">
        <v>2994.895</v>
      </c>
      <c r="O19" s="94">
        <v>2997.855</v>
      </c>
      <c r="P19" s="127">
        <f>IFERROR(N19/M19*100-100,0)</f>
        <v>8.5952825570643938</v>
      </c>
      <c r="Q19" s="127">
        <f t="shared" si="5"/>
        <v>9.8834850637501859E-2</v>
      </c>
      <c r="R19" s="124">
        <v>11593.21</v>
      </c>
      <c r="S19" s="124">
        <v>11672.940000000002</v>
      </c>
      <c r="T19" s="124">
        <v>11397.66</v>
      </c>
      <c r="U19" s="125">
        <f>IFERROR(S19/R19*100-100,0)</f>
        <v>0.68773014549037725</v>
      </c>
      <c r="V19" s="125">
        <f t="shared" si="8"/>
        <v>-2.3582747791045193</v>
      </c>
    </row>
    <row r="20" spans="1:22" ht="16.5">
      <c r="A20" s="118"/>
      <c r="B20" s="11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61"/>
      <c r="S20" s="161"/>
      <c r="T20" s="161"/>
      <c r="U20" s="161"/>
      <c r="V20" s="161"/>
    </row>
    <row r="21" spans="1:22" ht="16.5">
      <c r="A21" s="542" t="s">
        <v>40</v>
      </c>
      <c r="B21" s="542" t="s">
        <v>41</v>
      </c>
      <c r="C21" s="529" t="s">
        <v>111</v>
      </c>
      <c r="D21" s="529"/>
      <c r="E21" s="529"/>
      <c r="F21" s="529"/>
      <c r="G21" s="529"/>
      <c r="H21" s="529" t="s">
        <v>124</v>
      </c>
      <c r="I21" s="529"/>
      <c r="J21" s="529"/>
      <c r="K21" s="529"/>
      <c r="L21" s="529"/>
      <c r="M21" s="529" t="s">
        <v>125</v>
      </c>
      <c r="N21" s="529"/>
      <c r="O21" s="529"/>
      <c r="P21" s="529"/>
      <c r="Q21" s="529"/>
      <c r="R21" s="538" t="s">
        <v>35</v>
      </c>
      <c r="S21" s="538"/>
      <c r="T21" s="538"/>
      <c r="U21" s="538"/>
      <c r="V21" s="538"/>
    </row>
    <row r="22" spans="1:22" ht="15" customHeight="1">
      <c r="A22" s="542"/>
      <c r="B22" s="542"/>
      <c r="C22" s="105" t="s">
        <v>4</v>
      </c>
      <c r="D22" s="105" t="s">
        <v>5</v>
      </c>
      <c r="E22" s="105" t="s">
        <v>6</v>
      </c>
      <c r="F22" s="533" t="s">
        <v>7</v>
      </c>
      <c r="G22" s="533" t="s">
        <v>8</v>
      </c>
      <c r="H22" s="105" t="s">
        <v>4</v>
      </c>
      <c r="I22" s="105" t="s">
        <v>5</v>
      </c>
      <c r="J22" s="105" t="s">
        <v>6</v>
      </c>
      <c r="K22" s="533" t="s">
        <v>7</v>
      </c>
      <c r="L22" s="533" t="s">
        <v>8</v>
      </c>
      <c r="M22" s="105" t="s">
        <v>4</v>
      </c>
      <c r="N22" s="105" t="s">
        <v>5</v>
      </c>
      <c r="O22" s="105" t="s">
        <v>6</v>
      </c>
      <c r="P22" s="533" t="s">
        <v>7</v>
      </c>
      <c r="Q22" s="533" t="s">
        <v>8</v>
      </c>
      <c r="R22" s="162" t="s">
        <v>4</v>
      </c>
      <c r="S22" s="162" t="s">
        <v>5</v>
      </c>
      <c r="T22" s="162" t="s">
        <v>6</v>
      </c>
      <c r="U22" s="531" t="s">
        <v>7</v>
      </c>
      <c r="V22" s="531" t="s">
        <v>8</v>
      </c>
    </row>
    <row r="23" spans="1:22" ht="45" customHeight="1">
      <c r="A23" s="542"/>
      <c r="B23" s="542"/>
      <c r="C23" s="413" t="s">
        <v>220</v>
      </c>
      <c r="D23" s="413" t="s">
        <v>245</v>
      </c>
      <c r="E23" s="413" t="s">
        <v>494</v>
      </c>
      <c r="F23" s="533"/>
      <c r="G23" s="533"/>
      <c r="H23" s="413" t="s">
        <v>220</v>
      </c>
      <c r="I23" s="413" t="s">
        <v>245</v>
      </c>
      <c r="J23" s="413" t="s">
        <v>494</v>
      </c>
      <c r="K23" s="533"/>
      <c r="L23" s="533"/>
      <c r="M23" s="413" t="s">
        <v>220</v>
      </c>
      <c r="N23" s="413" t="s">
        <v>245</v>
      </c>
      <c r="O23" s="413" t="s">
        <v>494</v>
      </c>
      <c r="P23" s="533"/>
      <c r="Q23" s="533"/>
      <c r="R23" s="413" t="s">
        <v>220</v>
      </c>
      <c r="S23" s="413" t="s">
        <v>245</v>
      </c>
      <c r="T23" s="413" t="s">
        <v>494</v>
      </c>
      <c r="U23" s="531"/>
      <c r="V23" s="531"/>
    </row>
    <row r="24" spans="1:22" ht="18">
      <c r="A24" s="113" t="s">
        <v>42</v>
      </c>
      <c r="B24" s="119"/>
      <c r="C24" s="94"/>
      <c r="D24" s="94"/>
      <c r="E24" s="94"/>
      <c r="F24" s="123"/>
      <c r="G24" s="123"/>
      <c r="H24" s="94"/>
      <c r="I24" s="94"/>
      <c r="J24" s="94"/>
      <c r="K24" s="123"/>
      <c r="L24" s="123"/>
      <c r="M24" s="94"/>
      <c r="N24" s="94"/>
      <c r="O24" s="94"/>
      <c r="P24" s="123"/>
      <c r="Q24" s="123"/>
      <c r="R24" s="94"/>
      <c r="S24" s="94"/>
      <c r="T24" s="94"/>
      <c r="U24" s="123"/>
      <c r="V24" s="123"/>
    </row>
    <row r="25" spans="1:22" ht="18">
      <c r="A25" s="114" t="s">
        <v>43</v>
      </c>
      <c r="B25" s="120" t="s">
        <v>44</v>
      </c>
      <c r="C25" s="418">
        <v>272645.16000000003</v>
      </c>
      <c r="D25" s="418">
        <v>276501.2</v>
      </c>
      <c r="E25" s="418">
        <v>281300</v>
      </c>
      <c r="F25" s="125">
        <f>IFERROR(D25/C25*100-100,0)</f>
        <v>1.4143071529309452</v>
      </c>
      <c r="G25" s="125">
        <f>IFERROR(E25/D25*100-100,0)</f>
        <v>1.7355440048723096</v>
      </c>
      <c r="H25" s="124">
        <v>44227.850000000006</v>
      </c>
      <c r="I25" s="124">
        <v>47957.979999999996</v>
      </c>
      <c r="J25" s="124">
        <v>43602.130000000005</v>
      </c>
      <c r="K25" s="125">
        <f>IFERROR(I25/H25*100-100,0)</f>
        <v>8.433894028310192</v>
      </c>
      <c r="L25" s="125">
        <f>IFERROR(J25/I25*100-100,0)</f>
        <v>-9.0826385932017928</v>
      </c>
      <c r="M25" s="124">
        <v>155680.62</v>
      </c>
      <c r="N25" s="124">
        <v>168940.6</v>
      </c>
      <c r="O25" s="124">
        <v>187065.83</v>
      </c>
      <c r="P25" s="125">
        <f>IFERROR(N25/M25*100-100,0)</f>
        <v>8.517424969145182</v>
      </c>
      <c r="Q25" s="125">
        <f>IFERROR(O25/N25*100-100,0)</f>
        <v>10.728759102311685</v>
      </c>
      <c r="R25" s="124">
        <f t="shared" ref="R25:R37" si="12">C7+H7+M7+R7+C25+H25+M25</f>
        <v>2339125.7800000003</v>
      </c>
      <c r="S25" s="124">
        <f t="shared" ref="S25:S37" si="13">D7+I7+N7+S7+D25+I25+N25</f>
        <v>2433786.58</v>
      </c>
      <c r="T25" s="124">
        <f>E7+J7+O7+T7+E25+J25+O25</f>
        <v>2503451.48</v>
      </c>
      <c r="U25" s="168">
        <f>IFERROR(S25/R25*100-100,0)</f>
        <v>4.046845227792744</v>
      </c>
      <c r="V25" s="168">
        <f>IFERROR(T25/S25*100-100,0)</f>
        <v>2.8624079273212146</v>
      </c>
    </row>
    <row r="26" spans="1:22" ht="18">
      <c r="A26" s="113" t="s">
        <v>45</v>
      </c>
      <c r="B26" s="121" t="s">
        <v>46</v>
      </c>
      <c r="C26" s="417">
        <f>SUM(C27:C30)</f>
        <v>58692.43</v>
      </c>
      <c r="D26" s="417">
        <f t="shared" ref="D26:E26" si="14">SUM(D27:D30)</f>
        <v>55116.97</v>
      </c>
      <c r="E26" s="417">
        <f t="shared" si="14"/>
        <v>55249.878000000004</v>
      </c>
      <c r="F26" s="125">
        <f t="shared" ref="F26:F36" si="15">IFERROR(D26/C26*100-100,0)</f>
        <v>-6.091858864933684</v>
      </c>
      <c r="G26" s="125">
        <f t="shared" ref="G26:G37" si="16">IFERROR(E26/D26*100-100,0)</f>
        <v>0.24113807417207056</v>
      </c>
      <c r="H26" s="447">
        <v>21791.86</v>
      </c>
      <c r="I26" s="447">
        <v>18018.86</v>
      </c>
      <c r="J26" s="447">
        <v>17734.819999999996</v>
      </c>
      <c r="K26" s="125">
        <f>IFERROR(I26/H26*100-100,0)</f>
        <v>-17.313804328772292</v>
      </c>
      <c r="L26" s="125">
        <f t="shared" ref="L26:L37" si="17">IFERROR(J26/I26*100-100,0)</f>
        <v>-1.5763483372422229</v>
      </c>
      <c r="M26" s="124">
        <f>SUM(M27:M30)</f>
        <v>34731.089999999997</v>
      </c>
      <c r="N26" s="124">
        <f>SUM(N27:N30)</f>
        <v>37276.659999999996</v>
      </c>
      <c r="O26" s="124">
        <f>SUM(O27:O30)</f>
        <v>39623.24</v>
      </c>
      <c r="P26" s="125">
        <f t="shared" ref="P26:P36" si="18">IFERROR(N26/M26*100-100,0)</f>
        <v>7.3293697376039688</v>
      </c>
      <c r="Q26" s="125">
        <f t="shared" ref="Q26:Q37" si="19">IFERROR(O26/N26*100-100,0)</f>
        <v>6.2950382357217762</v>
      </c>
      <c r="R26" s="126">
        <f t="shared" si="12"/>
        <v>323598.84999999998</v>
      </c>
      <c r="S26" s="126">
        <f t="shared" si="13"/>
        <v>322624.37</v>
      </c>
      <c r="T26" s="126">
        <f t="shared" ref="T26:T35" si="20">E8+J8+O8+T8+E26+J26+O26</f>
        <v>330057.353</v>
      </c>
      <c r="U26" s="168">
        <f t="shared" ref="U26:U36" si="21">IFERROR(S26/R26*100-100,0)</f>
        <v>-0.30113827660387926</v>
      </c>
      <c r="V26" s="168">
        <f t="shared" ref="V26:V36" si="22">IFERROR(T26/S26*100-100,0)</f>
        <v>2.3039124415802803</v>
      </c>
    </row>
    <row r="27" spans="1:22" ht="18">
      <c r="A27" s="115" t="s">
        <v>47</v>
      </c>
      <c r="B27" s="119" t="s">
        <v>46</v>
      </c>
      <c r="C27" s="421">
        <v>25226.170000000002</v>
      </c>
      <c r="D27" s="421">
        <v>21385</v>
      </c>
      <c r="E27" s="421">
        <v>21419.5</v>
      </c>
      <c r="F27" s="127">
        <f t="shared" si="15"/>
        <v>-15.226925054417691</v>
      </c>
      <c r="G27" s="127">
        <f t="shared" si="16"/>
        <v>0.16132803366846815</v>
      </c>
      <c r="H27" s="94">
        <v>6332.0700000000006</v>
      </c>
      <c r="I27" s="94">
        <v>6038.9799999999987</v>
      </c>
      <c r="J27" s="94">
        <v>4182.6799999999994</v>
      </c>
      <c r="K27" s="127">
        <f t="shared" ref="K27:K36" si="23">IFERROR(I27/H27*100-100,0)</f>
        <v>-4.6286601379959791</v>
      </c>
      <c r="L27" s="127">
        <f t="shared" si="17"/>
        <v>-30.73863467009329</v>
      </c>
      <c r="M27" s="94">
        <v>14164.93</v>
      </c>
      <c r="N27" s="94">
        <v>14893.16</v>
      </c>
      <c r="O27" s="94">
        <v>15121.86</v>
      </c>
      <c r="P27" s="127">
        <f t="shared" si="18"/>
        <v>5.1410772944165473</v>
      </c>
      <c r="Q27" s="127">
        <f t="shared" si="19"/>
        <v>1.5356042639708534</v>
      </c>
      <c r="R27" s="94">
        <f t="shared" si="12"/>
        <v>122945.95000000001</v>
      </c>
      <c r="S27" s="94">
        <f t="shared" si="13"/>
        <v>122278.31</v>
      </c>
      <c r="T27" s="94">
        <f t="shared" si="20"/>
        <v>122740.41</v>
      </c>
      <c r="U27" s="169">
        <f t="shared" si="21"/>
        <v>-0.54303537448774364</v>
      </c>
      <c r="V27" s="169">
        <f t="shared" si="22"/>
        <v>0.37790839601889559</v>
      </c>
    </row>
    <row r="28" spans="1:22" ht="18">
      <c r="A28" s="115" t="s">
        <v>48</v>
      </c>
      <c r="B28" s="119" t="s">
        <v>46</v>
      </c>
      <c r="C28" s="421">
        <v>15170.34</v>
      </c>
      <c r="D28" s="421">
        <v>15566.100000000002</v>
      </c>
      <c r="E28" s="421">
        <v>16071.078</v>
      </c>
      <c r="F28" s="127">
        <f t="shared" si="15"/>
        <v>2.6087747538947781</v>
      </c>
      <c r="G28" s="127">
        <f t="shared" si="16"/>
        <v>3.2440881145566038</v>
      </c>
      <c r="H28" s="94">
        <v>10583.789999999999</v>
      </c>
      <c r="I28" s="94">
        <v>8443.2900000000009</v>
      </c>
      <c r="J28" s="94">
        <v>9551.2000000000007</v>
      </c>
      <c r="K28" s="127">
        <f t="shared" si="23"/>
        <v>-20.224324178767702</v>
      </c>
      <c r="L28" s="127">
        <f t="shared" si="17"/>
        <v>13.121780727654738</v>
      </c>
      <c r="M28" s="94">
        <v>16139.7</v>
      </c>
      <c r="N28" s="94">
        <v>17622.3</v>
      </c>
      <c r="O28" s="94">
        <v>20462</v>
      </c>
      <c r="P28" s="127">
        <f t="shared" si="18"/>
        <v>9.1860443502667266</v>
      </c>
      <c r="Q28" s="127">
        <f t="shared" si="19"/>
        <v>16.114241614318232</v>
      </c>
      <c r="R28" s="94">
        <f t="shared" si="12"/>
        <v>96401.8</v>
      </c>
      <c r="S28" s="94">
        <f t="shared" si="13"/>
        <v>96410.05</v>
      </c>
      <c r="T28" s="94">
        <f t="shared" si="20"/>
        <v>104114.06799999998</v>
      </c>
      <c r="U28" s="169">
        <f t="shared" si="21"/>
        <v>8.5579314908983406E-3</v>
      </c>
      <c r="V28" s="169">
        <f t="shared" si="22"/>
        <v>7.9908868421912302</v>
      </c>
    </row>
    <row r="29" spans="1:22" ht="18">
      <c r="A29" s="115" t="s">
        <v>49</v>
      </c>
      <c r="B29" s="119" t="s">
        <v>46</v>
      </c>
      <c r="C29" s="421">
        <v>7362.11</v>
      </c>
      <c r="D29" s="421">
        <v>4212.45</v>
      </c>
      <c r="E29" s="421">
        <v>4304.3</v>
      </c>
      <c r="F29" s="127">
        <f t="shared" si="15"/>
        <v>-42.782028521714565</v>
      </c>
      <c r="G29" s="127">
        <f t="shared" si="16"/>
        <v>2.1804413108760912</v>
      </c>
      <c r="H29" s="94">
        <v>2765.17</v>
      </c>
      <c r="I29" s="94">
        <v>1216.6000000000001</v>
      </c>
      <c r="J29" s="94">
        <v>1313.2300000000002</v>
      </c>
      <c r="K29" s="127">
        <f t="shared" si="23"/>
        <v>-56.00270507780715</v>
      </c>
      <c r="L29" s="127">
        <f t="shared" si="17"/>
        <v>7.9426269932599212</v>
      </c>
      <c r="M29" s="94">
        <v>1098.8699999999999</v>
      </c>
      <c r="N29" s="94">
        <v>1140.3499999999999</v>
      </c>
      <c r="O29" s="94">
        <v>952.03</v>
      </c>
      <c r="P29" s="127">
        <f t="shared" si="18"/>
        <v>3.7747868264671922</v>
      </c>
      <c r="Q29" s="127">
        <f t="shared" si="19"/>
        <v>-16.51422808786775</v>
      </c>
      <c r="R29" s="94">
        <f t="shared" si="12"/>
        <v>29866.16</v>
      </c>
      <c r="S29" s="94">
        <f t="shared" si="13"/>
        <v>23951.689999999995</v>
      </c>
      <c r="T29" s="94">
        <f t="shared" si="20"/>
        <v>25511.384999999998</v>
      </c>
      <c r="U29" s="169">
        <f t="shared" si="21"/>
        <v>-19.803248894400909</v>
      </c>
      <c r="V29" s="169">
        <f t="shared" si="22"/>
        <v>6.5118369517975765</v>
      </c>
    </row>
    <row r="30" spans="1:22" ht="18">
      <c r="A30" s="115" t="s">
        <v>50</v>
      </c>
      <c r="B30" s="119" t="s">
        <v>46</v>
      </c>
      <c r="C30" s="421">
        <v>10933.81</v>
      </c>
      <c r="D30" s="421">
        <v>13953.42</v>
      </c>
      <c r="E30" s="421">
        <v>13455</v>
      </c>
      <c r="F30" s="127">
        <f t="shared" si="15"/>
        <v>27.617180104647886</v>
      </c>
      <c r="G30" s="127">
        <f t="shared" si="16"/>
        <v>-3.572027502934759</v>
      </c>
      <c r="H30" s="94">
        <v>2078.83</v>
      </c>
      <c r="I30" s="94">
        <v>2261.9899999999998</v>
      </c>
      <c r="J30" s="94">
        <v>2992.6100000000006</v>
      </c>
      <c r="K30" s="127">
        <f t="shared" si="23"/>
        <v>8.8107252637300775</v>
      </c>
      <c r="L30" s="127">
        <f t="shared" si="17"/>
        <v>32.29987754145688</v>
      </c>
      <c r="M30" s="94">
        <v>3327.59</v>
      </c>
      <c r="N30" s="94">
        <v>3620.8500000000004</v>
      </c>
      <c r="O30" s="94">
        <v>3087.35</v>
      </c>
      <c r="P30" s="127">
        <f t="shared" si="18"/>
        <v>8.8129847727634854</v>
      </c>
      <c r="Q30" s="127">
        <f t="shared" si="19"/>
        <v>-14.734109394203031</v>
      </c>
      <c r="R30" s="94">
        <f t="shared" si="12"/>
        <v>74352.94</v>
      </c>
      <c r="S30" s="94">
        <f t="shared" si="13"/>
        <v>79926.320000000022</v>
      </c>
      <c r="T30" s="94">
        <f>E12+J12+O12+T12+E30+J30+O30</f>
        <v>77996.39</v>
      </c>
      <c r="U30" s="169">
        <f t="shared" si="21"/>
        <v>7.4958434730355066</v>
      </c>
      <c r="V30" s="169">
        <f t="shared" si="22"/>
        <v>-2.4146363801061028</v>
      </c>
    </row>
    <row r="31" spans="1:22" ht="18">
      <c r="A31" s="116" t="s">
        <v>239</v>
      </c>
      <c r="B31" s="121" t="s">
        <v>52</v>
      </c>
      <c r="C31" s="416">
        <f>SUM(C32:C33)</f>
        <v>102939.83</v>
      </c>
      <c r="D31" s="416">
        <f t="shared" ref="D31:E31" si="24">SUM(D32:D33)</f>
        <v>98387.62</v>
      </c>
      <c r="E31" s="416">
        <f t="shared" si="24"/>
        <v>97301.84</v>
      </c>
      <c r="F31" s="125">
        <f t="shared" si="15"/>
        <v>-4.4222046995803339</v>
      </c>
      <c r="G31" s="125">
        <f t="shared" si="16"/>
        <v>-1.1035738032894784</v>
      </c>
      <c r="H31" s="448">
        <v>12815.079999999998</v>
      </c>
      <c r="I31" s="448">
        <v>12552.400000000001</v>
      </c>
      <c r="J31" s="448">
        <v>14223.8</v>
      </c>
      <c r="K31" s="125">
        <f t="shared" si="23"/>
        <v>-2.0497726116418846</v>
      </c>
      <c r="L31" s="125">
        <f t="shared" si="17"/>
        <v>13.315381918995556</v>
      </c>
      <c r="M31" s="124">
        <f>SUM(M32:M33)</f>
        <v>62138.350999999995</v>
      </c>
      <c r="N31" s="124">
        <f t="shared" ref="N31:O31" si="25">SUM(N32:N33)</f>
        <v>64689.729999999996</v>
      </c>
      <c r="O31" s="124">
        <f t="shared" si="25"/>
        <v>66668.850000000006</v>
      </c>
      <c r="P31" s="125">
        <f t="shared" si="18"/>
        <v>4.1059650907054248</v>
      </c>
      <c r="Q31" s="125">
        <f t="shared" si="19"/>
        <v>3.0594037106044709</v>
      </c>
      <c r="R31" s="128">
        <f t="shared" si="12"/>
        <v>751991.27099999995</v>
      </c>
      <c r="S31" s="128">
        <f t="shared" si="13"/>
        <v>860015.07699999993</v>
      </c>
      <c r="T31" s="128">
        <f t="shared" si="20"/>
        <v>868964.83591999998</v>
      </c>
      <c r="U31" s="168">
        <f t="shared" si="21"/>
        <v>14.365034564344043</v>
      </c>
      <c r="V31" s="168">
        <f t="shared" si="22"/>
        <v>1.0406513977893894</v>
      </c>
    </row>
    <row r="32" spans="1:22" ht="18">
      <c r="A32" s="115" t="s">
        <v>53</v>
      </c>
      <c r="B32" s="119" t="s">
        <v>52</v>
      </c>
      <c r="C32" s="421">
        <v>102083.57</v>
      </c>
      <c r="D32" s="421">
        <v>97172.5</v>
      </c>
      <c r="E32" s="421">
        <v>96041.5</v>
      </c>
      <c r="F32" s="127">
        <f t="shared" si="15"/>
        <v>-4.8108329283546851</v>
      </c>
      <c r="G32" s="127">
        <f t="shared" si="16"/>
        <v>-1.1639095423087866</v>
      </c>
      <c r="H32" s="94">
        <v>9772.7000000000007</v>
      </c>
      <c r="I32" s="94">
        <v>9474.2000000000007</v>
      </c>
      <c r="J32" s="94">
        <v>11943.4</v>
      </c>
      <c r="K32" s="127">
        <f t="shared" si="23"/>
        <v>-3.0544271286338471</v>
      </c>
      <c r="L32" s="127">
        <f t="shared" si="17"/>
        <v>26.06235882713051</v>
      </c>
      <c r="M32" s="94">
        <v>43523.56</v>
      </c>
      <c r="N32" s="94">
        <v>45765.61</v>
      </c>
      <c r="O32" s="94">
        <v>47044.639999999999</v>
      </c>
      <c r="P32" s="127">
        <f t="shared" si="18"/>
        <v>5.1513479136357461</v>
      </c>
      <c r="Q32" s="127">
        <f t="shared" si="19"/>
        <v>2.7947404175318553</v>
      </c>
      <c r="R32" s="94">
        <f t="shared" si="12"/>
        <v>537065.60000000009</v>
      </c>
      <c r="S32" s="94">
        <f t="shared" si="13"/>
        <v>810184.75699999998</v>
      </c>
      <c r="T32" s="94">
        <f t="shared" si="20"/>
        <v>819057.18</v>
      </c>
      <c r="U32" s="169">
        <f t="shared" si="21"/>
        <v>50.853965884242058</v>
      </c>
      <c r="V32" s="169">
        <f t="shared" si="22"/>
        <v>1.0951110747693349</v>
      </c>
    </row>
    <row r="33" spans="1:22" ht="18">
      <c r="A33" s="115" t="s">
        <v>54</v>
      </c>
      <c r="B33" s="119" t="s">
        <v>52</v>
      </c>
      <c r="C33" s="421">
        <v>856.26</v>
      </c>
      <c r="D33" s="421">
        <v>1215.1199999999999</v>
      </c>
      <c r="E33" s="421">
        <v>1260.3399999999999</v>
      </c>
      <c r="F33" s="127">
        <f t="shared" si="15"/>
        <v>41.910167472496653</v>
      </c>
      <c r="G33" s="127">
        <f t="shared" si="16"/>
        <v>3.7214431496477687</v>
      </c>
      <c r="H33" s="94">
        <v>618.58000000000004</v>
      </c>
      <c r="I33" s="94">
        <v>603</v>
      </c>
      <c r="J33" s="94">
        <v>721.80000000000007</v>
      </c>
      <c r="K33" s="127">
        <f t="shared" si="23"/>
        <v>-2.5186717966956564</v>
      </c>
      <c r="L33" s="127">
        <f t="shared" si="17"/>
        <v>19.701492537313442</v>
      </c>
      <c r="M33" s="94">
        <v>18614.791000000001</v>
      </c>
      <c r="N33" s="94">
        <v>18924.12</v>
      </c>
      <c r="O33" s="94">
        <v>19624.21</v>
      </c>
      <c r="P33" s="127">
        <f t="shared" si="18"/>
        <v>1.6617377009497289</v>
      </c>
      <c r="Q33" s="127">
        <f t="shared" si="19"/>
        <v>3.699458680245101</v>
      </c>
      <c r="R33" s="94">
        <f t="shared" si="12"/>
        <v>44588.370999999999</v>
      </c>
      <c r="S33" s="94">
        <f t="shared" si="13"/>
        <v>47355.119999999995</v>
      </c>
      <c r="T33" s="94">
        <f t="shared" si="20"/>
        <v>48349.055919999999</v>
      </c>
      <c r="U33" s="169">
        <f t="shared" si="21"/>
        <v>6.2050910090435849</v>
      </c>
      <c r="V33" s="169">
        <f t="shared" si="22"/>
        <v>2.0988985351531255</v>
      </c>
    </row>
    <row r="34" spans="1:22" ht="18">
      <c r="A34" s="117" t="s">
        <v>55</v>
      </c>
      <c r="B34" s="119" t="s">
        <v>56</v>
      </c>
      <c r="C34" s="415"/>
      <c r="D34" s="415"/>
      <c r="E34" s="420"/>
      <c r="F34" s="127">
        <f t="shared" si="15"/>
        <v>0</v>
      </c>
      <c r="G34" s="127">
        <f t="shared" si="16"/>
        <v>0</v>
      </c>
      <c r="H34" s="94">
        <v>29784.640000000003</v>
      </c>
      <c r="I34" s="94">
        <v>30919.620000000003</v>
      </c>
      <c r="J34" s="94">
        <v>27272.489999999994</v>
      </c>
      <c r="K34" s="127">
        <f t="shared" si="23"/>
        <v>3.8106218507257381</v>
      </c>
      <c r="L34" s="127">
        <f t="shared" si="17"/>
        <v>-11.795520126055919</v>
      </c>
      <c r="M34" s="94">
        <v>19144.68</v>
      </c>
      <c r="N34" s="94">
        <v>34015.699999999997</v>
      </c>
      <c r="O34" s="94">
        <v>56890.1</v>
      </c>
      <c r="P34" s="127">
        <f t="shared" si="18"/>
        <v>77.677036127007568</v>
      </c>
      <c r="Q34" s="127">
        <f t="shared" si="19"/>
        <v>67.246594954682706</v>
      </c>
      <c r="R34" s="94">
        <f>C16+H16+M16+R16+C34+H34+M34</f>
        <v>130255.79999999999</v>
      </c>
      <c r="S34" s="94">
        <f t="shared" si="13"/>
        <v>132899.47999999998</v>
      </c>
      <c r="T34" s="94">
        <f t="shared" si="20"/>
        <v>153665.16999999998</v>
      </c>
      <c r="U34" s="169">
        <f t="shared" si="21"/>
        <v>2.0296063591793967</v>
      </c>
      <c r="V34" s="169">
        <f t="shared" si="22"/>
        <v>15.625110045577316</v>
      </c>
    </row>
    <row r="35" spans="1:22" ht="18">
      <c r="A35" s="117" t="s">
        <v>57</v>
      </c>
      <c r="B35" s="119" t="s">
        <v>58</v>
      </c>
      <c r="C35" s="415"/>
      <c r="D35" s="415"/>
      <c r="E35" s="420"/>
      <c r="F35" s="127">
        <f t="shared" si="15"/>
        <v>0</v>
      </c>
      <c r="G35" s="127">
        <f t="shared" si="16"/>
        <v>0</v>
      </c>
      <c r="H35" s="94">
        <v>13964.97</v>
      </c>
      <c r="I35" s="94">
        <v>14215.97</v>
      </c>
      <c r="J35" s="94">
        <v>14364.98</v>
      </c>
      <c r="K35" s="127">
        <f t="shared" si="23"/>
        <v>1.7973543802815186</v>
      </c>
      <c r="L35" s="127">
        <f t="shared" si="17"/>
        <v>1.0481873554882384</v>
      </c>
      <c r="M35" s="94">
        <v>2491.3000000000002</v>
      </c>
      <c r="N35" s="94">
        <v>2551</v>
      </c>
      <c r="O35" s="94">
        <v>2512</v>
      </c>
      <c r="P35" s="127">
        <f t="shared" si="18"/>
        <v>2.3963392606269736</v>
      </c>
      <c r="Q35" s="127">
        <f t="shared" si="19"/>
        <v>-1.5288122304978486</v>
      </c>
      <c r="R35" s="94">
        <f>C17+H17+M17+R17+C35+H35+M35</f>
        <v>34247.084999999999</v>
      </c>
      <c r="S35" s="94">
        <f t="shared" si="13"/>
        <v>34567.143000000004</v>
      </c>
      <c r="T35" s="94">
        <f t="shared" si="20"/>
        <v>34664.54</v>
      </c>
      <c r="U35" s="169">
        <f t="shared" si="21"/>
        <v>0.93455545194578349</v>
      </c>
      <c r="V35" s="169">
        <f t="shared" si="22"/>
        <v>0.28176178748702796</v>
      </c>
    </row>
    <row r="36" spans="1:22" ht="18">
      <c r="A36" s="113" t="s">
        <v>59</v>
      </c>
      <c r="B36" s="121" t="s">
        <v>46</v>
      </c>
      <c r="C36" s="128">
        <f>C37</f>
        <v>8565.06</v>
      </c>
      <c r="D36" s="128">
        <f>D37</f>
        <v>13930.84</v>
      </c>
      <c r="E36" s="128">
        <f>E37</f>
        <v>14062.32</v>
      </c>
      <c r="F36" s="125">
        <f t="shared" si="15"/>
        <v>62.647313620686845</v>
      </c>
      <c r="G36" s="125">
        <f t="shared" si="16"/>
        <v>0.94380525510307223</v>
      </c>
      <c r="H36" s="168">
        <v>179.84</v>
      </c>
      <c r="I36" s="168">
        <v>207.12</v>
      </c>
      <c r="J36" s="437">
        <v>209.46</v>
      </c>
      <c r="K36" s="125">
        <f t="shared" si="23"/>
        <v>15.169039145907476</v>
      </c>
      <c r="L36" s="125">
        <f t="shared" si="17"/>
        <v>1.1297798377752031</v>
      </c>
      <c r="M36" s="124">
        <f>M37</f>
        <v>11991.524000000001</v>
      </c>
      <c r="N36" s="124">
        <f t="shared" ref="N36:O36" si="26">N37</f>
        <v>12389.904999999999</v>
      </c>
      <c r="O36" s="124">
        <f t="shared" si="26"/>
        <v>11336.8</v>
      </c>
      <c r="P36" s="125">
        <f t="shared" si="18"/>
        <v>3.3221882389594271</v>
      </c>
      <c r="Q36" s="125">
        <f t="shared" si="19"/>
        <v>-8.4997019751160252</v>
      </c>
      <c r="R36" s="128">
        <f>C18+H18+M18+R18+C36+H36+M36</f>
        <v>67194.483999999997</v>
      </c>
      <c r="S36" s="128">
        <f>D18+I18+N18+S18+D36+I36+N36</f>
        <v>76075</v>
      </c>
      <c r="T36" s="128">
        <f>E18+J18+O18+T18+E36+J36+O36</f>
        <v>76360.574999999997</v>
      </c>
      <c r="U36" s="168">
        <f t="shared" si="21"/>
        <v>13.21613839612192</v>
      </c>
      <c r="V36" s="168">
        <f t="shared" si="22"/>
        <v>0.37538613210648464</v>
      </c>
    </row>
    <row r="37" spans="1:22" ht="18">
      <c r="A37" s="113" t="s">
        <v>240</v>
      </c>
      <c r="B37" s="119" t="s">
        <v>46</v>
      </c>
      <c r="C37" s="415">
        <v>8565.06</v>
      </c>
      <c r="D37" s="415">
        <v>13930.84</v>
      </c>
      <c r="E37" s="415">
        <v>14062.32</v>
      </c>
      <c r="F37" s="127">
        <f>IFERROR(D37/C37*100-100,0)</f>
        <v>62.647313620686845</v>
      </c>
      <c r="G37" s="127">
        <f t="shared" si="16"/>
        <v>0.94380525510307223</v>
      </c>
      <c r="H37" s="436">
        <v>179.84</v>
      </c>
      <c r="I37" s="436">
        <v>207.12</v>
      </c>
      <c r="J37" s="436">
        <v>209.35999999999999</v>
      </c>
      <c r="K37" s="127">
        <f>IFERROR(I37/H37*100-100,0)</f>
        <v>15.169039145907476</v>
      </c>
      <c r="L37" s="127">
        <f t="shared" si="17"/>
        <v>1.0814986481266828</v>
      </c>
      <c r="M37" s="94">
        <v>11991.524000000001</v>
      </c>
      <c r="N37" s="94">
        <v>12389.904999999999</v>
      </c>
      <c r="O37" s="94">
        <v>11336.8</v>
      </c>
      <c r="P37" s="127">
        <f>IFERROR(N37/M37*100-100,0)</f>
        <v>3.3221882389594271</v>
      </c>
      <c r="Q37" s="127">
        <f t="shared" si="19"/>
        <v>-8.4997019751160252</v>
      </c>
      <c r="R37" s="94">
        <f t="shared" si="12"/>
        <v>67194.483999999997</v>
      </c>
      <c r="S37" s="94">
        <f t="shared" si="13"/>
        <v>76075</v>
      </c>
      <c r="T37" s="94">
        <f>E19+J19+O19+T19+E37+J37+O37</f>
        <v>76360.474999999991</v>
      </c>
      <c r="U37" s="169">
        <f>IFERROR(S37/R37*100-100,0)</f>
        <v>13.21613839612192</v>
      </c>
      <c r="V37" s="169">
        <f>IFERROR(T37/S37*100-100,0)</f>
        <v>0.37525468287873309</v>
      </c>
    </row>
    <row r="38" spans="1:22" ht="19.5">
      <c r="A38" s="129" t="s">
        <v>188</v>
      </c>
      <c r="B38" s="122"/>
      <c r="J38" s="94"/>
    </row>
  </sheetData>
  <customSheetViews>
    <customSheetView guid="{62EA56A0-18BB-45A4-9B93-8F9305D00B2F}" scale="85" fitToPage="1">
      <pane xSplit="2" ySplit="5" topLeftCell="L6" activePane="bottomRight" state="frozen"/>
      <selection pane="bottomRight" activeCell="N13" sqref="N13"/>
      <pageMargins left="0.42" right="0.25" top="0.75" bottom="0.75" header="0.3" footer="0.3"/>
      <pageSetup paperSize="9" scale="41" orientation="landscape" r:id="rId1"/>
    </customSheetView>
    <customSheetView guid="{5D933180-90A2-4635-8406-162CDBA83F77}" scale="85" fitToPage="1">
      <pane xSplit="2" ySplit="5" topLeftCell="H33" activePane="bottomRight" state="frozen"/>
      <selection pane="bottomRight" activeCell="I37" sqref="I37"/>
      <pageMargins left="0.42" right="0.25" top="0.75" bottom="0.75" header="0.3" footer="0.3"/>
      <pageSetup paperSize="9" scale="41" orientation="landscape" r:id="rId2"/>
    </customSheetView>
    <customSheetView guid="{57D09834-7566-4B23-A236-55447A728EAF}" scale="85" fitToPage="1">
      <pane xSplit="2" ySplit="5" topLeftCell="H33" activePane="bottomRight" state="frozen"/>
      <selection pane="bottomRight" activeCell="I37" sqref="I37"/>
      <pageMargins left="0.42" right="0.25" top="0.75" bottom="0.75" header="0.3" footer="0.3"/>
      <pageSetup paperSize="9" scale="41" orientation="landscape" r:id="rId3"/>
    </customSheetView>
  </customSheetViews>
  <mergeCells count="30">
    <mergeCell ref="A1:V1"/>
    <mergeCell ref="A2:V2"/>
    <mergeCell ref="A3:A5"/>
    <mergeCell ref="B3:B5"/>
    <mergeCell ref="C3:G3"/>
    <mergeCell ref="H3:L3"/>
    <mergeCell ref="M3:Q3"/>
    <mergeCell ref="R3:V3"/>
    <mergeCell ref="F4:F5"/>
    <mergeCell ref="G4:G5"/>
    <mergeCell ref="K4:K5"/>
    <mergeCell ref="L4:L5"/>
    <mergeCell ref="V4:V5"/>
    <mergeCell ref="P4:P5"/>
    <mergeCell ref="Q4:Q5"/>
    <mergeCell ref="U4:U5"/>
    <mergeCell ref="A21:A23"/>
    <mergeCell ref="B21:B23"/>
    <mergeCell ref="C21:G21"/>
    <mergeCell ref="H21:L21"/>
    <mergeCell ref="M21:Q21"/>
    <mergeCell ref="P22:P23"/>
    <mergeCell ref="Q22:Q23"/>
    <mergeCell ref="R21:V21"/>
    <mergeCell ref="F22:F23"/>
    <mergeCell ref="G22:G23"/>
    <mergeCell ref="K22:K23"/>
    <mergeCell ref="L22:L23"/>
    <mergeCell ref="U22:U23"/>
    <mergeCell ref="V22:V23"/>
  </mergeCells>
  <hyperlinks>
    <hyperlink ref="E5" r:id="rId4" display="cf=j=@)^^÷^&amp;                        -;fpg–kf}if_ " xr:uid="{00000000-0004-0000-0600-000000000000}"/>
    <hyperlink ref="D5" r:id="rId5" display="cf=j=@)^^÷^&amp;                        -;fpg–kf}if_ " xr:uid="{00000000-0004-0000-0600-000001000000}"/>
    <hyperlink ref="C5" r:id="rId6" display="cf=j=@)^^÷^&amp;                        -;fpg–kf}if_ " xr:uid="{00000000-0004-0000-0600-000002000000}"/>
    <hyperlink ref="J5" r:id="rId7" display="cf=j=@)^^÷^&amp;                        -;fpg–kf}if_ " xr:uid="{00000000-0004-0000-0600-000003000000}"/>
    <hyperlink ref="I5" r:id="rId8" display="cf=j=@)^^÷^&amp;                        -;fpg–kf}if_ " xr:uid="{00000000-0004-0000-0600-000004000000}"/>
    <hyperlink ref="H5" r:id="rId9" display="cf=j=@)^^÷^&amp;                        -;fpg–kf}if_ " xr:uid="{00000000-0004-0000-0600-000005000000}"/>
    <hyperlink ref="T5" r:id="rId10" display="cf=j=@)^^÷^&amp;                        -;fpg–kf}if_ " xr:uid="{00000000-0004-0000-0600-000006000000}"/>
    <hyperlink ref="S5" r:id="rId11" display="cf=j=@)^^÷^&amp;                        -;fpg–kf}if_ " xr:uid="{00000000-0004-0000-0600-000007000000}"/>
    <hyperlink ref="R5" r:id="rId12" display="cf=j=@)^^÷^&amp;                        -;fpg–kf}if_ " xr:uid="{00000000-0004-0000-0600-000008000000}"/>
    <hyperlink ref="E23" r:id="rId13" display="cf=j=@)^^÷^&amp;                        -;fpg–kf}if_ " xr:uid="{00000000-0004-0000-0600-000009000000}"/>
    <hyperlink ref="D23" r:id="rId14" display="cf=j=@)^^÷^&amp;                        -;fpg–kf}if_ " xr:uid="{00000000-0004-0000-0600-00000A000000}"/>
    <hyperlink ref="C23" r:id="rId15" display="cf=j=@)^^÷^&amp;                        -;fpg–kf}if_ " xr:uid="{00000000-0004-0000-0600-00000B000000}"/>
    <hyperlink ref="J23" r:id="rId16" display="cf=j=@)^^÷^&amp;                        -;fpg–kf}if_ " xr:uid="{00000000-0004-0000-0600-00000C000000}"/>
    <hyperlink ref="I23" r:id="rId17" display="cf=j=@)^^÷^&amp;                        -;fpg–kf}if_ " xr:uid="{00000000-0004-0000-0600-00000D000000}"/>
    <hyperlink ref="H23" r:id="rId18" display="cf=j=@)^^÷^&amp;                        -;fpg–kf}if_ " xr:uid="{00000000-0004-0000-0600-00000E000000}"/>
    <hyperlink ref="O23" r:id="rId19" display="cf=j=@)^^÷^&amp;                        -;fpg–kf}if_ " xr:uid="{00000000-0004-0000-0600-00000F000000}"/>
    <hyperlink ref="N23" r:id="rId20" display="cf=j=@)^^÷^&amp;                        -;fpg–kf}if_ " xr:uid="{00000000-0004-0000-0600-000010000000}"/>
    <hyperlink ref="M23" r:id="rId21" display="cf=j=@)^^÷^&amp;                        -;fpg–kf}if_ " xr:uid="{00000000-0004-0000-0600-000011000000}"/>
    <hyperlink ref="T23" r:id="rId22" display="cf=j=@)^^÷^&amp;                        -;fpg–kf}if_ " xr:uid="{00000000-0004-0000-0600-000012000000}"/>
    <hyperlink ref="S23" r:id="rId23" display="cf=j=@)^^÷^&amp;                        -;fpg–kf}if_ " xr:uid="{00000000-0004-0000-0600-000013000000}"/>
    <hyperlink ref="R23" r:id="rId24" display="cf=j=@)^^÷^&amp;                        -;fpg–kf}if_ " xr:uid="{00000000-0004-0000-0600-000014000000}"/>
    <hyperlink ref="O5" r:id="rId25" display="cf=j=@)^^÷^&amp;                        -;fpg–kf}if_ " xr:uid="{00000000-0004-0000-0600-000015000000}"/>
    <hyperlink ref="N5" r:id="rId26" display="cf=j=@)^^÷^&amp;                        -;fpg–kf}if_ " xr:uid="{00000000-0004-0000-0600-000016000000}"/>
    <hyperlink ref="M5" r:id="rId27" display="cf=j=@)^^÷^&amp;                        -;fpg–kf}if_ " xr:uid="{00000000-0004-0000-0600-000017000000}"/>
  </hyperlinks>
  <pageMargins left="0.42" right="0.25" top="0.75" bottom="0.75" header="0.3" footer="0.3"/>
  <pageSetup paperSize="9" scale="60" fitToWidth="2" orientation="landscape" r:id="rId28"/>
  <colBreaks count="1" manualBreakCount="1">
    <brk id="12" max="3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G15"/>
  <sheetViews>
    <sheetView view="pageBreakPreview" zoomScaleNormal="100" zoomScaleSheetLayoutView="100" workbookViewId="0">
      <selection activeCell="H7" sqref="H7"/>
    </sheetView>
  </sheetViews>
  <sheetFormatPr defaultRowHeight="15"/>
  <cols>
    <col min="1" max="2" width="9.140625" style="28"/>
    <col min="3" max="3" width="15.7109375" style="28" bestFit="1" customWidth="1"/>
    <col min="4" max="5" width="17.140625" style="28" bestFit="1" customWidth="1"/>
    <col min="6" max="6" width="15.42578125" style="28" customWidth="1"/>
    <col min="7" max="7" width="14.7109375" style="28" customWidth="1"/>
    <col min="8" max="11" width="9.140625" style="28"/>
    <col min="12" max="12" width="15.7109375" style="28" customWidth="1"/>
    <col min="13" max="13" width="18.140625" style="28" customWidth="1"/>
    <col min="14" max="14" width="18.7109375" style="28" customWidth="1"/>
    <col min="15" max="16384" width="9.140625" style="28"/>
  </cols>
  <sheetData>
    <row r="1" spans="1:7" ht="19.5">
      <c r="A1" s="548" t="s">
        <v>118</v>
      </c>
      <c r="B1" s="548"/>
      <c r="C1" s="548"/>
      <c r="D1" s="548"/>
      <c r="E1" s="548"/>
      <c r="F1" s="548"/>
      <c r="G1" s="548"/>
    </row>
    <row r="2" spans="1:7" ht="22.5">
      <c r="A2" s="549" t="s">
        <v>189</v>
      </c>
      <c r="B2" s="549"/>
      <c r="C2" s="549"/>
      <c r="D2" s="549"/>
      <c r="E2" s="549"/>
      <c r="F2" s="549"/>
      <c r="G2" s="549"/>
    </row>
    <row r="3" spans="1:7" ht="18">
      <c r="A3" s="72"/>
      <c r="B3" s="72"/>
      <c r="C3" s="72"/>
      <c r="D3" s="72"/>
      <c r="E3" s="72"/>
      <c r="F3" s="72"/>
      <c r="G3" s="72"/>
    </row>
    <row r="4" spans="1:7" ht="15" customHeight="1">
      <c r="A4" s="550" t="s">
        <v>40</v>
      </c>
      <c r="B4" s="550" t="s">
        <v>41</v>
      </c>
      <c r="C4" s="551" t="s">
        <v>35</v>
      </c>
      <c r="D4" s="551"/>
      <c r="E4" s="551"/>
      <c r="F4" s="551"/>
      <c r="G4" s="551"/>
    </row>
    <row r="5" spans="1:7" ht="15.75" customHeight="1">
      <c r="A5" s="550"/>
      <c r="B5" s="550"/>
      <c r="C5" s="130" t="s">
        <v>4</v>
      </c>
      <c r="D5" s="131" t="s">
        <v>5</v>
      </c>
      <c r="E5" s="131" t="s">
        <v>6</v>
      </c>
      <c r="F5" s="547" t="s">
        <v>7</v>
      </c>
      <c r="G5" s="547" t="s">
        <v>8</v>
      </c>
    </row>
    <row r="6" spans="1:7" ht="32.25" customHeight="1">
      <c r="A6" s="550"/>
      <c r="B6" s="550"/>
      <c r="C6" s="413" t="s">
        <v>220</v>
      </c>
      <c r="D6" s="413" t="s">
        <v>245</v>
      </c>
      <c r="E6" s="413" t="s">
        <v>494</v>
      </c>
      <c r="F6" s="547"/>
      <c r="G6" s="547"/>
    </row>
    <row r="7" spans="1:7">
      <c r="A7" s="132" t="s">
        <v>61</v>
      </c>
      <c r="B7" s="55"/>
      <c r="C7" s="73"/>
      <c r="D7" s="73"/>
      <c r="E7" s="73"/>
      <c r="F7" s="73"/>
      <c r="G7" s="73"/>
    </row>
    <row r="8" spans="1:7" ht="15.75">
      <c r="A8" s="133" t="s">
        <v>62</v>
      </c>
      <c r="B8" s="55" t="s">
        <v>63</v>
      </c>
      <c r="C8" s="62">
        <f>'Table 4b'!AL8</f>
        <v>11745476.073000001</v>
      </c>
      <c r="D8" s="62">
        <f>'Table 4b'!AM8</f>
        <v>14350571.002999997</v>
      </c>
      <c r="E8" s="62">
        <f>'Table 4b'!AN8</f>
        <v>13799632.823561784</v>
      </c>
      <c r="F8" s="62">
        <f>'Table 4b'!AO8</f>
        <v>22.179560145616222</v>
      </c>
      <c r="G8" s="62">
        <f>'Table 4b'!AP8</f>
        <v>-3.8391376853439425</v>
      </c>
    </row>
    <row r="9" spans="1:7" ht="15.75">
      <c r="A9" s="133" t="s">
        <v>64</v>
      </c>
      <c r="B9" s="55" t="s">
        <v>65</v>
      </c>
      <c r="C9" s="62">
        <f>'Table 4b'!AL9</f>
        <v>7440.2059999999992</v>
      </c>
      <c r="D9" s="62">
        <f>'Table 4b'!AM9</f>
        <v>7013.9029999999993</v>
      </c>
      <c r="E9" s="62">
        <f>'Table 4b'!AN9</f>
        <v>7765.579999999999</v>
      </c>
      <c r="F9" s="62">
        <f>'Table 4b'!AO9</f>
        <v>-5.7297203867742326</v>
      </c>
      <c r="G9" s="62">
        <f>'Table 4b'!AP9</f>
        <v>10.716957448655904</v>
      </c>
    </row>
    <row r="10" spans="1:7" ht="45">
      <c r="A10" s="133" t="s">
        <v>66</v>
      </c>
      <c r="B10" s="55" t="s">
        <v>46</v>
      </c>
      <c r="C10" s="62">
        <f>'Table 4b'!AL10</f>
        <v>4109.1711500000001</v>
      </c>
      <c r="D10" s="62">
        <f>'Table 4b'!AM10</f>
        <v>4374.3379999999997</v>
      </c>
      <c r="E10" s="62">
        <f>'Table 4b'!AN10</f>
        <v>4824.4979999999996</v>
      </c>
      <c r="F10" s="62">
        <f>'Table 4b'!AO10</f>
        <v>6.453049540173069</v>
      </c>
      <c r="G10" s="62">
        <f>'Table 4b'!AP10</f>
        <v>10.290928593080821</v>
      </c>
    </row>
    <row r="11" spans="1:7" ht="30.75">
      <c r="A11" s="133" t="s">
        <v>190</v>
      </c>
      <c r="B11" s="55" t="s">
        <v>46</v>
      </c>
      <c r="C11" s="62">
        <f>'Table 4b'!AL11</f>
        <v>7939.7089999999998</v>
      </c>
      <c r="D11" s="62">
        <f>'Table 4b'!AM11</f>
        <v>8174.1410000000014</v>
      </c>
      <c r="E11" s="62">
        <f>'Table 4b'!AN11</f>
        <v>8315.9140000000007</v>
      </c>
      <c r="F11" s="62">
        <f>'Table 4b'!AO11</f>
        <v>2.9526522949392842</v>
      </c>
      <c r="G11" s="62">
        <f>'Table 4b'!AP11</f>
        <v>1.7344085451914708</v>
      </c>
    </row>
    <row r="12" spans="1:7">
      <c r="A12" s="546" t="s">
        <v>191</v>
      </c>
      <c r="B12" s="546"/>
      <c r="C12" s="74"/>
      <c r="D12" s="74"/>
      <c r="E12" s="74"/>
      <c r="F12" s="74"/>
      <c r="G12" s="74"/>
    </row>
    <row r="13" spans="1:7">
      <c r="A13" s="56" t="s">
        <v>192</v>
      </c>
      <c r="B13" s="54"/>
      <c r="C13" s="54"/>
      <c r="D13" s="54"/>
      <c r="E13" s="54"/>
      <c r="F13" s="54"/>
      <c r="G13" s="54"/>
    </row>
    <row r="15" spans="1:7" ht="45" customHeight="1"/>
  </sheetData>
  <mergeCells count="8">
    <mergeCell ref="A12:B12"/>
    <mergeCell ref="F5:F6"/>
    <mergeCell ref="G5:G6"/>
    <mergeCell ref="A1:G1"/>
    <mergeCell ref="A2:G2"/>
    <mergeCell ref="A4:A6"/>
    <mergeCell ref="B4:B6"/>
    <mergeCell ref="C4:G4"/>
  </mergeCells>
  <hyperlinks>
    <hyperlink ref="E6" r:id="rId1" display="cf=j=@)^^÷^&amp;                        -;fpg–kf}if_ " xr:uid="{00000000-0004-0000-0700-000000000000}"/>
    <hyperlink ref="D6" r:id="rId2" display="cf=j=@)^^÷^&amp;                        -;fpg–kf}if_ " xr:uid="{00000000-0004-0000-0700-000001000000}"/>
    <hyperlink ref="C6" r:id="rId3" display="cf=j=@)^^÷^&amp;                        -;fpg–kf}if_ " xr:uid="{00000000-0004-0000-0700-000002000000}"/>
  </hyperlinks>
  <pageMargins left="0.7" right="0.7" top="0.75" bottom="0.75" header="0.3" footer="0.3"/>
  <pageSetup orientation="landscape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P13"/>
  <sheetViews>
    <sheetView view="pageBreakPreview" zoomScaleNormal="100" zoomScaleSheetLayoutView="100" workbookViewId="0">
      <pane xSplit="2" ySplit="7" topLeftCell="C8" activePane="bottomRight" state="frozen"/>
      <selection activeCell="H7" sqref="H7"/>
      <selection pane="topRight" activeCell="H7" sqref="H7"/>
      <selection pane="bottomLeft" activeCell="H7" sqref="H7"/>
      <selection pane="bottomRight" activeCell="A4" sqref="A4:A6"/>
    </sheetView>
  </sheetViews>
  <sheetFormatPr defaultRowHeight="15"/>
  <cols>
    <col min="1" max="1" width="15.140625" style="28" customWidth="1"/>
    <col min="2" max="2" width="10.42578125" style="28" customWidth="1"/>
    <col min="3" max="3" width="15.140625" style="28" customWidth="1"/>
    <col min="4" max="4" width="14.5703125" style="28" customWidth="1"/>
    <col min="5" max="5" width="16" style="28" customWidth="1"/>
    <col min="6" max="6" width="10.42578125" style="28" customWidth="1"/>
    <col min="7" max="7" width="10.28515625" style="28" customWidth="1"/>
    <col min="8" max="8" width="15.5703125" style="28" customWidth="1"/>
    <col min="9" max="9" width="15.140625" style="28" customWidth="1"/>
    <col min="10" max="10" width="14.5703125" style="28" customWidth="1"/>
    <col min="11" max="11" width="10.85546875" style="28" customWidth="1"/>
    <col min="12" max="12" width="10.7109375" style="28" customWidth="1"/>
    <col min="13" max="13" width="13.42578125" style="28" customWidth="1"/>
    <col min="14" max="14" width="12.7109375" style="28" customWidth="1"/>
    <col min="15" max="15" width="13.5703125" style="28" customWidth="1"/>
    <col min="16" max="16" width="11.5703125" style="28" customWidth="1"/>
    <col min="17" max="17" width="11.28515625" style="28" customWidth="1"/>
    <col min="18" max="18" width="13.28515625" style="28" customWidth="1"/>
    <col min="19" max="19" width="17.140625" style="28" bestFit="1" customWidth="1"/>
    <col min="20" max="20" width="13.5703125" style="28" customWidth="1"/>
    <col min="21" max="21" width="12.42578125" style="28" customWidth="1"/>
    <col min="22" max="22" width="10.42578125" style="28" customWidth="1"/>
    <col min="23" max="23" width="14" style="28" customWidth="1"/>
    <col min="24" max="24" width="12.85546875" style="28" customWidth="1"/>
    <col min="25" max="25" width="13.7109375" style="28" customWidth="1"/>
    <col min="26" max="26" width="11.42578125" style="28" customWidth="1"/>
    <col min="27" max="27" width="12.42578125" style="28" customWidth="1"/>
    <col min="28" max="28" width="12.5703125" style="28" customWidth="1"/>
    <col min="29" max="29" width="13.28515625" style="28" customWidth="1"/>
    <col min="30" max="30" width="13.140625" style="28" customWidth="1"/>
    <col min="31" max="31" width="10.28515625" style="28" customWidth="1"/>
    <col min="32" max="32" width="9.28515625" style="28" customWidth="1"/>
    <col min="33" max="33" width="14.7109375" style="28" customWidth="1"/>
    <col min="34" max="34" width="15.7109375" style="28" customWidth="1"/>
    <col min="35" max="35" width="15.5703125" style="28" bestFit="1" customWidth="1"/>
    <col min="36" max="36" width="9.42578125" style="28" customWidth="1"/>
    <col min="37" max="37" width="10" style="28" customWidth="1"/>
    <col min="38" max="38" width="14.7109375" style="28" customWidth="1"/>
    <col min="39" max="39" width="15.5703125" style="28" customWidth="1"/>
    <col min="40" max="40" width="13.5703125" style="28" customWidth="1"/>
    <col min="41" max="41" width="9.28515625" style="28" customWidth="1"/>
    <col min="42" max="42" width="9.140625" style="28" customWidth="1"/>
    <col min="43" max="16384" width="9.140625" style="28"/>
  </cols>
  <sheetData>
    <row r="1" spans="1:42" s="68" customFormat="1" ht="27">
      <c r="A1" s="556" t="s">
        <v>234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</row>
    <row r="2" spans="1:42" s="69" customFormat="1" ht="30">
      <c r="A2" s="557" t="s">
        <v>233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  <c r="AF2" s="557"/>
      <c r="AG2" s="557"/>
      <c r="AH2" s="557"/>
      <c r="AI2" s="557"/>
      <c r="AJ2" s="557"/>
      <c r="AK2" s="557"/>
      <c r="AL2" s="557"/>
      <c r="AM2" s="557"/>
      <c r="AN2" s="557"/>
      <c r="AO2" s="557"/>
      <c r="AP2" s="557"/>
    </row>
    <row r="3" spans="1:42" ht="18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42" s="71" customFormat="1" ht="15.75">
      <c r="A4" s="558" t="s">
        <v>40</v>
      </c>
      <c r="B4" s="558" t="s">
        <v>41</v>
      </c>
      <c r="C4" s="552" t="s">
        <v>225</v>
      </c>
      <c r="D4" s="552"/>
      <c r="E4" s="552"/>
      <c r="F4" s="552"/>
      <c r="G4" s="552"/>
      <c r="H4" s="552" t="s">
        <v>206</v>
      </c>
      <c r="I4" s="552"/>
      <c r="J4" s="552"/>
      <c r="K4" s="552"/>
      <c r="L4" s="552"/>
      <c r="M4" s="552" t="s">
        <v>122</v>
      </c>
      <c r="N4" s="552"/>
      <c r="O4" s="552"/>
      <c r="P4" s="552"/>
      <c r="Q4" s="552"/>
      <c r="R4" s="552" t="s">
        <v>123</v>
      </c>
      <c r="S4" s="552"/>
      <c r="T4" s="552"/>
      <c r="U4" s="552"/>
      <c r="V4" s="552"/>
      <c r="W4" s="552" t="s">
        <v>111</v>
      </c>
      <c r="X4" s="552"/>
      <c r="Y4" s="552"/>
      <c r="Z4" s="552"/>
      <c r="AA4" s="552"/>
      <c r="AB4" s="552" t="s">
        <v>124</v>
      </c>
      <c r="AC4" s="552"/>
      <c r="AD4" s="552"/>
      <c r="AE4" s="552"/>
      <c r="AF4" s="552"/>
      <c r="AG4" s="552" t="s">
        <v>193</v>
      </c>
      <c r="AH4" s="552"/>
      <c r="AI4" s="552"/>
      <c r="AJ4" s="552"/>
      <c r="AK4" s="552"/>
      <c r="AL4" s="559" t="s">
        <v>35</v>
      </c>
      <c r="AM4" s="559"/>
      <c r="AN4" s="559"/>
      <c r="AO4" s="559"/>
      <c r="AP4" s="559"/>
    </row>
    <row r="5" spans="1:42" ht="30.75" customHeight="1">
      <c r="A5" s="558"/>
      <c r="B5" s="558"/>
      <c r="C5" s="134" t="s">
        <v>4</v>
      </c>
      <c r="D5" s="134" t="s">
        <v>5</v>
      </c>
      <c r="E5" s="134" t="s">
        <v>6</v>
      </c>
      <c r="F5" s="553" t="s">
        <v>7</v>
      </c>
      <c r="G5" s="553" t="s">
        <v>8</v>
      </c>
      <c r="H5" s="134" t="s">
        <v>4</v>
      </c>
      <c r="I5" s="134" t="s">
        <v>5</v>
      </c>
      <c r="J5" s="134" t="s">
        <v>6</v>
      </c>
      <c r="K5" s="553" t="s">
        <v>7</v>
      </c>
      <c r="L5" s="553" t="s">
        <v>8</v>
      </c>
      <c r="M5" s="134" t="s">
        <v>4</v>
      </c>
      <c r="N5" s="134" t="s">
        <v>5</v>
      </c>
      <c r="O5" s="134" t="s">
        <v>6</v>
      </c>
      <c r="P5" s="553" t="s">
        <v>7</v>
      </c>
      <c r="Q5" s="554" t="s">
        <v>8</v>
      </c>
      <c r="R5" s="134" t="s">
        <v>4</v>
      </c>
      <c r="S5" s="134" t="s">
        <v>5</v>
      </c>
      <c r="T5" s="134" t="s">
        <v>6</v>
      </c>
      <c r="U5" s="553" t="s">
        <v>7</v>
      </c>
      <c r="V5" s="553" t="s">
        <v>8</v>
      </c>
      <c r="W5" s="134" t="s">
        <v>4</v>
      </c>
      <c r="X5" s="134" t="s">
        <v>5</v>
      </c>
      <c r="Y5" s="134" t="s">
        <v>6</v>
      </c>
      <c r="Z5" s="553" t="s">
        <v>7</v>
      </c>
      <c r="AA5" s="553" t="s">
        <v>8</v>
      </c>
      <c r="AB5" s="134" t="s">
        <v>4</v>
      </c>
      <c r="AC5" s="134" t="s">
        <v>5</v>
      </c>
      <c r="AD5" s="134" t="s">
        <v>6</v>
      </c>
      <c r="AE5" s="553" t="s">
        <v>7</v>
      </c>
      <c r="AF5" s="553" t="s">
        <v>8</v>
      </c>
      <c r="AG5" s="134" t="s">
        <v>4</v>
      </c>
      <c r="AH5" s="134" t="s">
        <v>5</v>
      </c>
      <c r="AI5" s="134" t="s">
        <v>6</v>
      </c>
      <c r="AJ5" s="553" t="s">
        <v>7</v>
      </c>
      <c r="AK5" s="553" t="s">
        <v>8</v>
      </c>
      <c r="AL5" s="135" t="s">
        <v>4</v>
      </c>
      <c r="AM5" s="134" t="s">
        <v>5</v>
      </c>
      <c r="AN5" s="134" t="s">
        <v>6</v>
      </c>
      <c r="AO5" s="560" t="s">
        <v>7</v>
      </c>
      <c r="AP5" s="560" t="s">
        <v>8</v>
      </c>
    </row>
    <row r="6" spans="1:42" ht="47.25">
      <c r="A6" s="558"/>
      <c r="B6" s="558"/>
      <c r="C6" s="404" t="s">
        <v>220</v>
      </c>
      <c r="D6" s="404" t="s">
        <v>245</v>
      </c>
      <c r="E6" s="404" t="s">
        <v>494</v>
      </c>
      <c r="F6" s="553"/>
      <c r="G6" s="553"/>
      <c r="H6" s="404" t="s">
        <v>220</v>
      </c>
      <c r="I6" s="404" t="s">
        <v>245</v>
      </c>
      <c r="J6" s="404" t="s">
        <v>494</v>
      </c>
      <c r="K6" s="553"/>
      <c r="L6" s="553"/>
      <c r="M6" s="404" t="s">
        <v>220</v>
      </c>
      <c r="N6" s="404" t="s">
        <v>245</v>
      </c>
      <c r="O6" s="404" t="s">
        <v>494</v>
      </c>
      <c r="P6" s="553"/>
      <c r="Q6" s="554"/>
      <c r="R6" s="404" t="s">
        <v>220</v>
      </c>
      <c r="S6" s="404" t="s">
        <v>245</v>
      </c>
      <c r="T6" s="404" t="s">
        <v>494</v>
      </c>
      <c r="U6" s="553"/>
      <c r="V6" s="553"/>
      <c r="W6" s="404" t="s">
        <v>220</v>
      </c>
      <c r="X6" s="404" t="s">
        <v>245</v>
      </c>
      <c r="Y6" s="404" t="s">
        <v>494</v>
      </c>
      <c r="Z6" s="553"/>
      <c r="AA6" s="553"/>
      <c r="AB6" s="404" t="s">
        <v>220</v>
      </c>
      <c r="AC6" s="404" t="s">
        <v>245</v>
      </c>
      <c r="AD6" s="404" t="s">
        <v>494</v>
      </c>
      <c r="AE6" s="553"/>
      <c r="AF6" s="553"/>
      <c r="AG6" s="404" t="s">
        <v>220</v>
      </c>
      <c r="AH6" s="404" t="s">
        <v>245</v>
      </c>
      <c r="AI6" s="404" t="s">
        <v>494</v>
      </c>
      <c r="AJ6" s="553"/>
      <c r="AK6" s="553"/>
      <c r="AL6" s="404" t="s">
        <v>220</v>
      </c>
      <c r="AM6" s="404" t="s">
        <v>245</v>
      </c>
      <c r="AN6" s="404" t="s">
        <v>494</v>
      </c>
      <c r="AO6" s="560"/>
      <c r="AP6" s="560"/>
    </row>
    <row r="7" spans="1:42" ht="17.25">
      <c r="A7" s="139" t="s">
        <v>61</v>
      </c>
      <c r="B7" s="137"/>
      <c r="C7" s="111">
        <f>SUM(C8:C11)</f>
        <v>9596706.1699999999</v>
      </c>
      <c r="D7" s="111">
        <f t="shared" ref="D7:E7" si="0">SUM(D8:D11)</f>
        <v>11821930.524999999</v>
      </c>
      <c r="E7" s="111">
        <f t="shared" si="0"/>
        <v>10417015.880000001</v>
      </c>
      <c r="F7" s="111">
        <f>IFERROR(D7/C7*100-100,0)</f>
        <v>23.187376122405539</v>
      </c>
      <c r="G7" s="111">
        <f>IFERROR(E7/D7*100-100,0)</f>
        <v>-11.883969729216432</v>
      </c>
      <c r="H7" s="111">
        <f t="shared" ref="H7:AI7" si="1">SUM(H8:H11)</f>
        <v>269487.57</v>
      </c>
      <c r="I7" s="111">
        <f t="shared" si="1"/>
        <v>127545.62000000001</v>
      </c>
      <c r="J7" s="111">
        <f t="shared" si="1"/>
        <v>277188.84999999998</v>
      </c>
      <c r="K7" s="145">
        <f t="shared" ref="K7:L7" si="2">IFERROR(I7/H7*100-100,0)</f>
        <v>-52.671056405310267</v>
      </c>
      <c r="L7" s="145">
        <f t="shared" si="2"/>
        <v>117.32525977763873</v>
      </c>
      <c r="M7" s="111">
        <f>SUM(M8:M11)</f>
        <v>782977.67799999984</v>
      </c>
      <c r="N7" s="111">
        <f t="shared" ref="N7:O7" si="3">SUM(N8:N11)</f>
        <v>1390776.3285617812</v>
      </c>
      <c r="O7" s="111">
        <f t="shared" si="3"/>
        <v>1153867.9469999999</v>
      </c>
      <c r="P7" s="111">
        <f>IFERROR(N7/M7*100-100,0)</f>
        <v>77.626561732170046</v>
      </c>
      <c r="Q7" s="111">
        <f>IFERROR(O7/N7*100-100,0)</f>
        <v>-17.034254660256636</v>
      </c>
      <c r="R7" s="412">
        <f t="shared" ref="R7" si="4">SUM(R8:R11)</f>
        <v>282169.81215000001</v>
      </c>
      <c r="S7" s="412">
        <f t="shared" si="1"/>
        <v>485287.97200000001</v>
      </c>
      <c r="T7" s="412">
        <f t="shared" si="1"/>
        <v>710351.33</v>
      </c>
      <c r="U7" s="111">
        <f t="shared" ref="U7:V7" si="5">IFERROR(S7/R7*100-100,0)</f>
        <v>71.984369377551758</v>
      </c>
      <c r="V7" s="111">
        <f t="shared" si="5"/>
        <v>46.377279262136739</v>
      </c>
      <c r="W7" s="412">
        <f t="shared" ref="W7" si="6">SUM(W8:W11)</f>
        <v>480407.86900000001</v>
      </c>
      <c r="X7" s="412">
        <f t="shared" si="1"/>
        <v>904912.04500000016</v>
      </c>
      <c r="Y7" s="412">
        <f t="shared" si="1"/>
        <v>722875.97300000011</v>
      </c>
      <c r="Z7" s="111">
        <f t="shared" ref="Z7:AA7" si="7">IFERROR(X7/W7*100-100,0)</f>
        <v>88.363285323288522</v>
      </c>
      <c r="AA7" s="111">
        <f t="shared" si="7"/>
        <v>-20.116438167203313</v>
      </c>
      <c r="AB7" s="412">
        <f t="shared" ref="AB7" si="8">SUM(AB8:AB11)</f>
        <v>150213.54399999999</v>
      </c>
      <c r="AC7" s="412">
        <f t="shared" si="1"/>
        <v>26286.456999999995</v>
      </c>
      <c r="AD7" s="412">
        <f t="shared" si="1"/>
        <v>59459.294999999998</v>
      </c>
      <c r="AE7" s="111">
        <f t="shared" ref="AE7:AF7" si="9">IFERROR(AC7/AB7*100-100,0)</f>
        <v>-82.500607934528205</v>
      </c>
      <c r="AF7" s="111">
        <f t="shared" si="9"/>
        <v>126.19744836666277</v>
      </c>
      <c r="AG7" s="412">
        <f t="shared" ref="AG7" si="10">SUM(AG8:AG11)</f>
        <v>203002.516</v>
      </c>
      <c r="AH7" s="412">
        <f t="shared" si="1"/>
        <v>218105.68000000002</v>
      </c>
      <c r="AI7" s="412">
        <f t="shared" si="1"/>
        <v>242871.15900000004</v>
      </c>
      <c r="AJ7" s="111">
        <f t="shared" ref="AJ7:AK7" si="11">IFERROR(AH7/AG7*100-100,0)</f>
        <v>7.4398900553528193</v>
      </c>
      <c r="AK7" s="111">
        <f t="shared" si="11"/>
        <v>11.354806990812904</v>
      </c>
      <c r="AL7" s="111">
        <f t="shared" ref="AL7:AM7" si="12">SUM(AL8:AL11)</f>
        <v>11764965.159150003</v>
      </c>
      <c r="AM7" s="111">
        <f t="shared" si="12"/>
        <v>14370133.384999998</v>
      </c>
      <c r="AN7" s="111">
        <f>SUM(AN8:AN11)</f>
        <v>13820538.815561784</v>
      </c>
      <c r="AO7" s="111">
        <f t="shared" ref="AO7:AP7" si="13">IFERROR(AM7/AL7*100-100,0)</f>
        <v>22.143441910865931</v>
      </c>
      <c r="AP7" s="111">
        <f t="shared" si="13"/>
        <v>-3.8245613642800151</v>
      </c>
    </row>
    <row r="8" spans="1:42" ht="17.25">
      <c r="A8" s="140" t="s">
        <v>62</v>
      </c>
      <c r="B8" s="137" t="s">
        <v>63</v>
      </c>
      <c r="C8" s="111">
        <v>9593448.5899999999</v>
      </c>
      <c r="D8" s="111">
        <v>11819093.909999998</v>
      </c>
      <c r="E8" s="111">
        <v>10414153.560000001</v>
      </c>
      <c r="F8" s="136">
        <f>IFERROR(D8/C8*100-100,0)</f>
        <v>23.199637743615597</v>
      </c>
      <c r="G8" s="136">
        <f>IFERROR(E8/D8*100-100,0)</f>
        <v>-11.887039401652387</v>
      </c>
      <c r="H8" s="111">
        <v>268420.32</v>
      </c>
      <c r="I8" s="111">
        <v>127219.95000000001</v>
      </c>
      <c r="J8" s="111">
        <v>276824.55</v>
      </c>
      <c r="K8" s="136">
        <f>IFERROR(I8/H8*100-100,0)</f>
        <v>-52.604202990295221</v>
      </c>
      <c r="L8" s="136">
        <f>IFERROR(J8/I8*100-100,0)</f>
        <v>117.59523565289874</v>
      </c>
      <c r="M8" s="111">
        <v>780241.12299999991</v>
      </c>
      <c r="N8" s="111">
        <v>1388912.4935617812</v>
      </c>
      <c r="O8" s="111">
        <v>1151979.95</v>
      </c>
      <c r="P8" s="111">
        <f t="shared" ref="P8:P11" si="14">IFERROR(N8/M8*100-100,0)</f>
        <v>78.010675497525824</v>
      </c>
      <c r="Q8" s="111">
        <f t="shared" ref="Q8:Q11" si="15">IFERROR(O8/N8*100-100,0)</f>
        <v>-17.058853215020207</v>
      </c>
      <c r="R8" s="111">
        <v>281373.53999999998</v>
      </c>
      <c r="S8" s="111">
        <v>484642.47000000003</v>
      </c>
      <c r="T8" s="111">
        <v>708919.49</v>
      </c>
      <c r="U8" s="136">
        <f>IFERROR(S8/R8*100-100,0)</f>
        <v>72.241664941202401</v>
      </c>
      <c r="V8" s="136">
        <f>IFERROR(T8/S8*100-100,0)</f>
        <v>46.276798647052118</v>
      </c>
      <c r="W8" s="422">
        <v>476750.73000000004</v>
      </c>
      <c r="X8" s="422">
        <v>901422.10000000009</v>
      </c>
      <c r="Y8" s="422">
        <v>717926.65000000014</v>
      </c>
      <c r="Z8" s="136">
        <f>IFERROR(X8/W8*100-100,0)</f>
        <v>89.076186626919281</v>
      </c>
      <c r="AA8" s="136">
        <f>IFERROR(Y8/X8*100-100,0)</f>
        <v>-20.356218246701502</v>
      </c>
      <c r="AB8" s="111">
        <v>144952.56</v>
      </c>
      <c r="AC8" s="111">
        <v>22529.03</v>
      </c>
      <c r="AD8" s="111">
        <v>52614.46</v>
      </c>
      <c r="AE8" s="136">
        <f>IFERROR(AC8/AB8*100-100,0)</f>
        <v>-84.457652903819024</v>
      </c>
      <c r="AF8" s="136">
        <f>IFERROR(AD8/AC8*100-100,0)</f>
        <v>133.54072501124108</v>
      </c>
      <c r="AG8" s="111">
        <v>200289.21</v>
      </c>
      <c r="AH8" s="111">
        <v>215422.42</v>
      </c>
      <c r="AI8" s="111">
        <v>240281.62000000002</v>
      </c>
      <c r="AJ8" s="136">
        <f>IFERROR(AH8/AG8*100-100,0)</f>
        <v>7.5556791102226839</v>
      </c>
      <c r="AK8" s="136">
        <f>IFERROR(AI8/AH8*100-100,0)</f>
        <v>11.539745955875901</v>
      </c>
      <c r="AL8" s="111">
        <f>C8+H8+M8+R8+W8+AB8+AG8</f>
        <v>11745476.073000001</v>
      </c>
      <c r="AM8" s="111">
        <f>D8+I8+M8+S8+X8+AC8+AH8</f>
        <v>14350571.002999997</v>
      </c>
      <c r="AN8" s="111">
        <f>E8+J8+N8+T8+Y8+AD8+AI8</f>
        <v>13799632.823561784</v>
      </c>
      <c r="AO8" s="136">
        <f>IFERROR(AM8/AL8*100-100,0)</f>
        <v>22.179560145616222</v>
      </c>
      <c r="AP8" s="136">
        <f>IFERROR(AN8/AM8*100-100,0)</f>
        <v>-3.8391376853439425</v>
      </c>
    </row>
    <row r="9" spans="1:42" ht="17.25">
      <c r="A9" s="140" t="s">
        <v>64</v>
      </c>
      <c r="B9" s="137" t="s">
        <v>65</v>
      </c>
      <c r="C9" s="111">
        <v>1363.5</v>
      </c>
      <c r="D9" s="111">
        <v>1322.5549999999998</v>
      </c>
      <c r="E9" s="111">
        <v>1181.82</v>
      </c>
      <c r="F9" s="136">
        <f>IFERROR(D9/C9*100-100,0)</f>
        <v>-3.00293362669602</v>
      </c>
      <c r="G9" s="136">
        <f t="shared" ref="G9:G11" si="16">IFERROR(E9/D9*100-100,0)</f>
        <v>-10.641145358794148</v>
      </c>
      <c r="H9" s="111">
        <v>1067.25</v>
      </c>
      <c r="I9" s="111">
        <v>325.66999999999996</v>
      </c>
      <c r="J9" s="111">
        <v>364.3</v>
      </c>
      <c r="K9" s="136">
        <f t="shared" ref="K9:K11" si="17">IFERROR(I9/H9*100-100,0)</f>
        <v>-69.485125322089488</v>
      </c>
      <c r="L9" s="136">
        <f t="shared" ref="L9:L11" si="18">IFERROR(J9/I9*100-100,0)</f>
        <v>11.861700494365479</v>
      </c>
      <c r="M9" s="111">
        <v>2557.578</v>
      </c>
      <c r="N9" s="111">
        <v>1403.97</v>
      </c>
      <c r="O9" s="111">
        <v>1304.0999999999999</v>
      </c>
      <c r="P9" s="111">
        <f t="shared" si="14"/>
        <v>-45.105486518886231</v>
      </c>
      <c r="Q9" s="111">
        <f t="shared" si="15"/>
        <v>-7.1133998589713627</v>
      </c>
      <c r="R9" s="111">
        <v>743.4</v>
      </c>
      <c r="S9" s="111">
        <v>604.04</v>
      </c>
      <c r="T9" s="111">
        <v>1423.36</v>
      </c>
      <c r="U9" s="136">
        <f t="shared" ref="U9:U11" si="19">IFERROR(S9/R9*100-100,0)</f>
        <v>-18.746300780199093</v>
      </c>
      <c r="V9" s="136">
        <f t="shared" ref="V9:V11" si="20">IFERROR(T9/S9*100-100,0)</f>
        <v>135.64002383948082</v>
      </c>
      <c r="W9" s="422">
        <v>962.04</v>
      </c>
      <c r="X9" s="422">
        <v>1721.54</v>
      </c>
      <c r="Y9" s="422">
        <v>2770.0099999999998</v>
      </c>
      <c r="Z9" s="136">
        <f t="shared" ref="Z9:Z11" si="21">IFERROR(X9/W9*100-100,0)</f>
        <v>78.946821337990116</v>
      </c>
      <c r="AA9" s="136">
        <f t="shared" ref="AA9:AA11" si="22">IFERROR(Y9/X9*100-100,0)</f>
        <v>60.903028683620477</v>
      </c>
      <c r="AB9" s="111">
        <v>260.48800000000006</v>
      </c>
      <c r="AC9" s="111">
        <v>17.117999999999999</v>
      </c>
      <c r="AD9" s="111">
        <v>68.86</v>
      </c>
      <c r="AE9" s="136">
        <f t="shared" ref="AE9:AE11" si="23">IFERROR(AC9/AB9*100-100,0)</f>
        <v>-93.428488068548262</v>
      </c>
      <c r="AF9" s="136">
        <f t="shared" ref="AF9:AF11" si="24">IFERROR(AD9/AC9*100-100,0)</f>
        <v>302.26661993223507</v>
      </c>
      <c r="AG9" s="111">
        <v>485.95</v>
      </c>
      <c r="AH9" s="111">
        <v>413.65999999999997</v>
      </c>
      <c r="AI9" s="111">
        <v>553.26</v>
      </c>
      <c r="AJ9" s="136">
        <f t="shared" ref="AJ9:AJ11" si="25">IFERROR(AH9/AG9*100-100,0)</f>
        <v>-14.876016051034057</v>
      </c>
      <c r="AK9" s="136">
        <f t="shared" ref="AK9:AK11" si="26">IFERROR(AI9/AH9*100-100,0)</f>
        <v>33.747522119615155</v>
      </c>
      <c r="AL9" s="111">
        <f t="shared" ref="AL9:AL11" si="27">C9+H9+M9+R9+W9+AB9+AG9</f>
        <v>7440.2059999999992</v>
      </c>
      <c r="AM9" s="111">
        <f>D9+I9+M9+S9+X9+AD9+AH9</f>
        <v>7013.9029999999993</v>
      </c>
      <c r="AN9" s="111">
        <f>E9+J9+N9+T9+Y9+AD9+AI9</f>
        <v>7765.579999999999</v>
      </c>
      <c r="AO9" s="136">
        <f t="shared" ref="AO9:AO11" si="28">IFERROR(AM9/AL9*100-100,0)</f>
        <v>-5.7297203867742326</v>
      </c>
      <c r="AP9" s="136">
        <f t="shared" ref="AP9:AP11" si="29">IFERROR(AN9/AM9*100-100,0)</f>
        <v>10.716957448655904</v>
      </c>
    </row>
    <row r="10" spans="1:42" ht="17.25">
      <c r="A10" s="140" t="s">
        <v>66</v>
      </c>
      <c r="B10" s="137" t="s">
        <v>46</v>
      </c>
      <c r="C10" s="111">
        <v>509.50000000000006</v>
      </c>
      <c r="D10" s="111">
        <v>480.26000000000005</v>
      </c>
      <c r="E10" s="111">
        <v>605.6</v>
      </c>
      <c r="F10" s="136">
        <f t="shared" ref="F10:F11" si="30">IFERROR(D10/C10*100-100,0)</f>
        <v>-5.7389597644749699</v>
      </c>
      <c r="G10" s="136">
        <f t="shared" si="16"/>
        <v>26.098363386498974</v>
      </c>
      <c r="H10" s="111">
        <v>0</v>
      </c>
      <c r="I10" s="111">
        <v>0</v>
      </c>
      <c r="J10" s="111">
        <v>0</v>
      </c>
      <c r="K10" s="136">
        <f t="shared" si="17"/>
        <v>0</v>
      </c>
      <c r="L10" s="136">
        <f t="shared" si="18"/>
        <v>0</v>
      </c>
      <c r="M10" s="111">
        <v>90.574999999999989</v>
      </c>
      <c r="N10" s="111">
        <v>52.414999999999999</v>
      </c>
      <c r="O10" s="111">
        <v>275.65699999999998</v>
      </c>
      <c r="P10" s="111">
        <f t="shared" si="14"/>
        <v>-42.130830803201761</v>
      </c>
      <c r="Q10" s="111">
        <f t="shared" si="15"/>
        <v>425.91242964800142</v>
      </c>
      <c r="R10" s="111">
        <v>44.372149999999998</v>
      </c>
      <c r="S10" s="111">
        <v>40.47</v>
      </c>
      <c r="T10" s="111">
        <v>8.48</v>
      </c>
      <c r="U10" s="136">
        <f t="shared" si="19"/>
        <v>-8.7941422716726549</v>
      </c>
      <c r="V10" s="136">
        <f t="shared" si="20"/>
        <v>-79.046207066963177</v>
      </c>
      <c r="W10" s="422">
        <v>886.9190000000001</v>
      </c>
      <c r="X10" s="422">
        <v>742.21299999999997</v>
      </c>
      <c r="Y10" s="422">
        <v>989.53800000000001</v>
      </c>
      <c r="Z10" s="136">
        <f t="shared" si="21"/>
        <v>-16.31558236997968</v>
      </c>
      <c r="AA10" s="136">
        <f t="shared" si="22"/>
        <v>33.322644577769466</v>
      </c>
      <c r="AB10" s="111">
        <v>1838.8380000000002</v>
      </c>
      <c r="AC10" s="111">
        <v>1450.4780000000001</v>
      </c>
      <c r="AD10" s="111">
        <v>2190.06</v>
      </c>
      <c r="AE10" s="136">
        <f t="shared" si="23"/>
        <v>-21.119859389462263</v>
      </c>
      <c r="AF10" s="136">
        <f t="shared" si="24"/>
        <v>50.98884643545091</v>
      </c>
      <c r="AG10" s="111">
        <v>738.96699999999998</v>
      </c>
      <c r="AH10" s="111">
        <v>830.76</v>
      </c>
      <c r="AI10" s="111">
        <v>978.40499999999997</v>
      </c>
      <c r="AJ10" s="136">
        <f t="shared" si="25"/>
        <v>12.421799620280737</v>
      </c>
      <c r="AK10" s="136">
        <f t="shared" si="26"/>
        <v>17.772280803120026</v>
      </c>
      <c r="AL10" s="111">
        <f t="shared" si="27"/>
        <v>4109.1711500000001</v>
      </c>
      <c r="AM10" s="111">
        <f>D10+I10+M10+S10+X10+AD10+AH10</f>
        <v>4374.3379999999997</v>
      </c>
      <c r="AN10" s="111">
        <f>E10+J10+N10+T10+Y10+AD10+AI10</f>
        <v>4824.4979999999996</v>
      </c>
      <c r="AO10" s="136">
        <f t="shared" si="28"/>
        <v>6.453049540173069</v>
      </c>
      <c r="AP10" s="136">
        <f t="shared" si="29"/>
        <v>10.290928593080821</v>
      </c>
    </row>
    <row r="11" spans="1:42" ht="17.25">
      <c r="A11" s="140" t="s">
        <v>241</v>
      </c>
      <c r="B11" s="137" t="s">
        <v>46</v>
      </c>
      <c r="C11" s="111">
        <v>1384.58</v>
      </c>
      <c r="D11" s="111">
        <v>1033.8</v>
      </c>
      <c r="E11" s="111">
        <v>1074.9000000000001</v>
      </c>
      <c r="F11" s="136">
        <f t="shared" si="30"/>
        <v>-25.334758554940848</v>
      </c>
      <c r="G11" s="136">
        <f t="shared" si="16"/>
        <v>3.9756239117817955</v>
      </c>
      <c r="H11" s="111">
        <v>0</v>
      </c>
      <c r="I11" s="111">
        <v>0</v>
      </c>
      <c r="J11" s="111">
        <v>0</v>
      </c>
      <c r="K11" s="136">
        <f t="shared" si="17"/>
        <v>0</v>
      </c>
      <c r="L11" s="136">
        <f t="shared" si="18"/>
        <v>0</v>
      </c>
      <c r="M11" s="111">
        <v>88.402000000000001</v>
      </c>
      <c r="N11" s="111">
        <v>407.45000000000005</v>
      </c>
      <c r="O11" s="111">
        <v>308.24</v>
      </c>
      <c r="P11" s="111">
        <f t="shared" si="14"/>
        <v>360.90586185832905</v>
      </c>
      <c r="Q11" s="111">
        <f t="shared" si="15"/>
        <v>-24.348999877285564</v>
      </c>
      <c r="R11" s="111">
        <v>8.5</v>
      </c>
      <c r="S11" s="111">
        <v>0.99199999999999999</v>
      </c>
      <c r="T11" s="111">
        <v>0</v>
      </c>
      <c r="U11" s="136">
        <f t="shared" si="19"/>
        <v>-88.329411764705881</v>
      </c>
      <c r="V11" s="136">
        <f t="shared" si="20"/>
        <v>-100</v>
      </c>
      <c r="W11" s="422">
        <v>1808.18</v>
      </c>
      <c r="X11" s="422">
        <v>1026.192</v>
      </c>
      <c r="Y11" s="422">
        <v>1189.7749999999999</v>
      </c>
      <c r="Z11" s="136">
        <f t="shared" si="21"/>
        <v>-43.247243084206218</v>
      </c>
      <c r="AA11" s="136">
        <f t="shared" si="22"/>
        <v>15.940779113460238</v>
      </c>
      <c r="AB11" s="111">
        <v>3161.6579999999999</v>
      </c>
      <c r="AC11" s="111">
        <v>2289.8309999999997</v>
      </c>
      <c r="AD11" s="111">
        <v>4585.9150000000009</v>
      </c>
      <c r="AE11" s="136">
        <f t="shared" si="23"/>
        <v>-27.574993879793467</v>
      </c>
      <c r="AF11" s="136">
        <f t="shared" si="24"/>
        <v>100.27307692139732</v>
      </c>
      <c r="AG11" s="111">
        <v>1488.3890000000001</v>
      </c>
      <c r="AH11" s="111">
        <v>1438.84</v>
      </c>
      <c r="AI11" s="111">
        <v>1057.874</v>
      </c>
      <c r="AJ11" s="136">
        <f t="shared" si="25"/>
        <v>-3.3290356217359971</v>
      </c>
      <c r="AK11" s="136">
        <f t="shared" si="26"/>
        <v>-26.477301159267185</v>
      </c>
      <c r="AL11" s="111">
        <f t="shared" si="27"/>
        <v>7939.7089999999998</v>
      </c>
      <c r="AM11" s="111">
        <f>D11+I11+M11+S11+X11+AD11+AH11</f>
        <v>8174.1410000000014</v>
      </c>
      <c r="AN11" s="111">
        <f>E11+J11+N11+T11+Y11+AD11+AI11</f>
        <v>8315.9140000000007</v>
      </c>
      <c r="AO11" s="136">
        <f t="shared" si="28"/>
        <v>2.9526522949392842</v>
      </c>
      <c r="AP11" s="136">
        <f t="shared" si="29"/>
        <v>1.7344085451914708</v>
      </c>
    </row>
    <row r="12" spans="1:42" ht="18">
      <c r="A12" s="555" t="s">
        <v>242</v>
      </c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>
      <c r="A13" s="138" t="s">
        <v>192</v>
      </c>
    </row>
  </sheetData>
  <mergeCells count="29">
    <mergeCell ref="A12:AE12"/>
    <mergeCell ref="A1:AP1"/>
    <mergeCell ref="A2:AP2"/>
    <mergeCell ref="A4:A6"/>
    <mergeCell ref="B4:B6"/>
    <mergeCell ref="AL4:AP4"/>
    <mergeCell ref="AE5:AE6"/>
    <mergeCell ref="AF5:AF6"/>
    <mergeCell ref="AO5:AO6"/>
    <mergeCell ref="AP5:AP6"/>
    <mergeCell ref="AA5:AA6"/>
    <mergeCell ref="F5:F6"/>
    <mergeCell ref="G5:G6"/>
    <mergeCell ref="C4:G4"/>
    <mergeCell ref="H4:L4"/>
    <mergeCell ref="K5:K6"/>
    <mergeCell ref="L5:L6"/>
    <mergeCell ref="M4:Q4"/>
    <mergeCell ref="P5:P6"/>
    <mergeCell ref="Q5:Q6"/>
    <mergeCell ref="AB4:AF4"/>
    <mergeCell ref="AG4:AK4"/>
    <mergeCell ref="AJ5:AJ6"/>
    <mergeCell ref="AK5:AK6"/>
    <mergeCell ref="R4:V4"/>
    <mergeCell ref="U5:U6"/>
    <mergeCell ref="V5:V6"/>
    <mergeCell ref="W4:AA4"/>
    <mergeCell ref="Z5:Z6"/>
  </mergeCells>
  <hyperlinks>
    <hyperlink ref="AN6" r:id="rId1" display="cf=j=@)^^÷^&amp;                        -;fpg–kf}if_ " xr:uid="{00000000-0004-0000-0800-000000000000}"/>
    <hyperlink ref="AM6" r:id="rId2" display="cf=j=@)^^÷^&amp;                        -;fpg–kf}if_ " xr:uid="{00000000-0004-0000-0800-000001000000}"/>
    <hyperlink ref="AL6" r:id="rId3" display="cf=j=@)^^÷^&amp;                        -;fpg–kf}if_ " xr:uid="{00000000-0004-0000-0800-000002000000}"/>
    <hyperlink ref="AI6" r:id="rId4" display="cf=j=@)^^÷^&amp;                        -;fpg–kf}if_ " xr:uid="{00000000-0004-0000-0800-000003000000}"/>
    <hyperlink ref="AH6" r:id="rId5" display="cf=j=@)^^÷^&amp;                        -;fpg–kf}if_ " xr:uid="{00000000-0004-0000-0800-000004000000}"/>
    <hyperlink ref="AG6" r:id="rId6" display="cf=j=@)^^÷^&amp;                        -;fpg–kf}if_ " xr:uid="{00000000-0004-0000-0800-000005000000}"/>
    <hyperlink ref="AD6" r:id="rId7" display="cf=j=@)^^÷^&amp;                        -;fpg–kf}if_ " xr:uid="{00000000-0004-0000-0800-000006000000}"/>
    <hyperlink ref="AC6" r:id="rId8" display="cf=j=@)^^÷^&amp;                        -;fpg–kf}if_ " xr:uid="{00000000-0004-0000-0800-000007000000}"/>
    <hyperlink ref="AB6" r:id="rId9" display="cf=j=@)^^÷^&amp;                        -;fpg–kf}if_ " xr:uid="{00000000-0004-0000-0800-000008000000}"/>
    <hyperlink ref="Y6" r:id="rId10" display="cf=j=@)^^÷^&amp;                        -;fpg–kf}if_ " xr:uid="{00000000-0004-0000-0800-000009000000}"/>
    <hyperlink ref="X6" r:id="rId11" display="cf=j=@)^^÷^&amp;                        -;fpg–kf}if_ " xr:uid="{00000000-0004-0000-0800-00000A000000}"/>
    <hyperlink ref="W6" r:id="rId12" display="cf=j=@)^^÷^&amp;                        -;fpg–kf}if_ " xr:uid="{00000000-0004-0000-0800-00000B000000}"/>
    <hyperlink ref="T6" r:id="rId13" display="cf=j=@)^^÷^&amp;                        -;fpg–kf}if_ " xr:uid="{00000000-0004-0000-0800-00000C000000}"/>
    <hyperlink ref="S6" r:id="rId14" display="cf=j=@)^^÷^&amp;                        -;fpg–kf}if_ " xr:uid="{00000000-0004-0000-0800-00000D000000}"/>
    <hyperlink ref="R6" r:id="rId15" display="cf=j=@)^^÷^&amp;                        -;fpg–kf}if_ " xr:uid="{00000000-0004-0000-0800-00000E000000}"/>
    <hyperlink ref="O6" r:id="rId16" display="cf=j=@)^^÷^&amp;                        -;fpg–kf}if_ " xr:uid="{00000000-0004-0000-0800-00000F000000}"/>
    <hyperlink ref="N6" r:id="rId17" display="cf=j=@)^^÷^&amp;                        -;fpg–kf}if_ " xr:uid="{00000000-0004-0000-0800-000010000000}"/>
    <hyperlink ref="M6" r:id="rId18" display="cf=j=@)^^÷^&amp;                        -;fpg–kf}if_ " xr:uid="{00000000-0004-0000-0800-000011000000}"/>
    <hyperlink ref="J6" r:id="rId19" display="cf=j=@)^^÷^&amp;                        -;fpg–kf}if_ " xr:uid="{00000000-0004-0000-0800-000012000000}"/>
    <hyperlink ref="I6" r:id="rId20" display="cf=j=@)^^÷^&amp;                        -;fpg–kf}if_ " xr:uid="{00000000-0004-0000-0800-000013000000}"/>
    <hyperlink ref="H6" r:id="rId21" display="cf=j=@)^^÷^&amp;                        -;fpg–kf}if_ " xr:uid="{00000000-0004-0000-0800-000014000000}"/>
    <hyperlink ref="E6" r:id="rId22" display="cf=j=@)^^÷^&amp;                        -;fpg–kf}if_ " xr:uid="{00000000-0004-0000-0800-000015000000}"/>
    <hyperlink ref="D6" r:id="rId23" display="cf=j=@)^^÷^&amp;                        -;fpg–kf}if_ " xr:uid="{00000000-0004-0000-0800-000016000000}"/>
    <hyperlink ref="C6" r:id="rId24" display="cf=j=@)^^÷^&amp;                        -;fpg–kf}if_ " xr:uid="{00000000-0004-0000-0800-000017000000}"/>
  </hyperlinks>
  <pageMargins left="0.7" right="0.7" top="0.75" bottom="0.75" header="0.3" footer="0.3"/>
  <pageSetup paperSize="9" scale="56" fitToWidth="3" fitToHeight="0" orientation="landscape" r:id="rId25"/>
  <colBreaks count="2" manualBreakCount="2">
    <brk id="12" max="12" man="1"/>
    <brk id="2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47</vt:i4>
      </vt:variant>
    </vt:vector>
  </HeadingPairs>
  <TitlesOfParts>
    <vt:vector size="80" baseType="lpstr">
      <vt:lpstr>ToC</vt:lpstr>
      <vt:lpstr>Table 1a</vt:lpstr>
      <vt:lpstr>Table 1b</vt:lpstr>
      <vt:lpstr>Table 2a</vt:lpstr>
      <vt:lpstr>Table 2b</vt:lpstr>
      <vt:lpstr>Table 3a</vt:lpstr>
      <vt:lpstr>Table 3b</vt:lpstr>
      <vt:lpstr>Table 4a</vt:lpstr>
      <vt:lpstr>Table 4b</vt:lpstr>
      <vt:lpstr>Table 5a</vt:lpstr>
      <vt:lpstr>Table 5b</vt:lpstr>
      <vt:lpstr>Table 6a</vt:lpstr>
      <vt:lpstr>Table 6b</vt:lpstr>
      <vt:lpstr>Table 7a</vt:lpstr>
      <vt:lpstr>Table 7b</vt:lpstr>
      <vt:lpstr>Table 8a</vt:lpstr>
      <vt:lpstr>Table 8b</vt:lpstr>
      <vt:lpstr>Table 9a</vt:lpstr>
      <vt:lpstr>Table 9b</vt:lpstr>
      <vt:lpstr>Table 10</vt:lpstr>
      <vt:lpstr>Table 11a</vt:lpstr>
      <vt:lpstr>Table 11b</vt:lpstr>
      <vt:lpstr>Table 12</vt:lpstr>
      <vt:lpstr>Table 13</vt:lpstr>
      <vt:lpstr>Table14a</vt:lpstr>
      <vt:lpstr>Table 14b</vt:lpstr>
      <vt:lpstr>Table 15 a</vt:lpstr>
      <vt:lpstr>Table 15 b</vt:lpstr>
      <vt:lpstr>Table 16 a</vt:lpstr>
      <vt:lpstr>Table 16b</vt:lpstr>
      <vt:lpstr>Table 17</vt:lpstr>
      <vt:lpstr>Table 18</vt:lpstr>
      <vt:lpstr>Table 19</vt:lpstr>
      <vt:lpstr>'Table 10'!Print_Area</vt:lpstr>
      <vt:lpstr>'Table 11a'!Print_Area</vt:lpstr>
      <vt:lpstr>'Table 11b'!Print_Area</vt:lpstr>
      <vt:lpstr>'Table 12'!Print_Area</vt:lpstr>
      <vt:lpstr>'Table 13'!Print_Area</vt:lpstr>
      <vt:lpstr>'Table 14b'!Print_Area</vt:lpstr>
      <vt:lpstr>'Table 15 a'!Print_Area</vt:lpstr>
      <vt:lpstr>'Table 15 b'!Print_Area</vt:lpstr>
      <vt:lpstr>'Table 16 a'!Print_Area</vt:lpstr>
      <vt:lpstr>'Table 16b'!Print_Area</vt:lpstr>
      <vt:lpstr>'Table 17'!Print_Area</vt:lpstr>
      <vt:lpstr>'Table 18'!Print_Area</vt:lpstr>
      <vt:lpstr>'Table 19'!Print_Area</vt:lpstr>
      <vt:lpstr>'Table 1a'!Print_Area</vt:lpstr>
      <vt:lpstr>'Table 1b'!Print_Area</vt:lpstr>
      <vt:lpstr>'Table 2a'!Print_Area</vt:lpstr>
      <vt:lpstr>'Table 2b'!Print_Area</vt:lpstr>
      <vt:lpstr>'Table 3a'!Print_Area</vt:lpstr>
      <vt:lpstr>'Table 3b'!Print_Area</vt:lpstr>
      <vt:lpstr>'Table 4a'!Print_Area</vt:lpstr>
      <vt:lpstr>'Table 4b'!Print_Area</vt:lpstr>
      <vt:lpstr>'Table 5a'!Print_Area</vt:lpstr>
      <vt:lpstr>'Table 5b'!Print_Area</vt:lpstr>
      <vt:lpstr>'Table 6a'!Print_Area</vt:lpstr>
      <vt:lpstr>'Table 6b'!Print_Area</vt:lpstr>
      <vt:lpstr>'Table 7a'!Print_Area</vt:lpstr>
      <vt:lpstr>'Table 7b'!Print_Area</vt:lpstr>
      <vt:lpstr>'Table 8a'!Print_Area</vt:lpstr>
      <vt:lpstr>'Table 9a'!Print_Area</vt:lpstr>
      <vt:lpstr>'Table 9b'!Print_Area</vt:lpstr>
      <vt:lpstr>Table14a!Print_Area</vt:lpstr>
      <vt:lpstr>'Table 10'!Print_Titles</vt:lpstr>
      <vt:lpstr>'Table 11b'!Print_Titles</vt:lpstr>
      <vt:lpstr>'Table 14b'!Print_Titles</vt:lpstr>
      <vt:lpstr>'Table 15 b'!Print_Titles</vt:lpstr>
      <vt:lpstr>'Table 16b'!Print_Titles</vt:lpstr>
      <vt:lpstr>'Table 1b'!Print_Titles</vt:lpstr>
      <vt:lpstr>'Table 2b'!Print_Titles</vt:lpstr>
      <vt:lpstr>'Table 3b'!Print_Titles</vt:lpstr>
      <vt:lpstr>'Table 4b'!Print_Titles</vt:lpstr>
      <vt:lpstr>'Table 5b'!Print_Titles</vt:lpstr>
      <vt:lpstr>'Table 6b'!Print_Titles</vt:lpstr>
      <vt:lpstr>'Table 7a'!Print_Titles</vt:lpstr>
      <vt:lpstr>'Table 7b'!Print_Titles</vt:lpstr>
      <vt:lpstr>'Table 8a'!Print_Titles</vt:lpstr>
      <vt:lpstr>'Table 8b'!Print_Titles</vt:lpstr>
      <vt:lpstr>'Table 9b'!Print_Titles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Byanjankar</dc:creator>
  <cp:lastModifiedBy>SAJANA</cp:lastModifiedBy>
  <cp:lastPrinted>2025-07-17T09:07:03Z</cp:lastPrinted>
  <dcterms:created xsi:type="dcterms:W3CDTF">2020-11-03T08:13:41Z</dcterms:created>
  <dcterms:modified xsi:type="dcterms:W3CDTF">2025-07-18T05:25:41Z</dcterms:modified>
</cp:coreProperties>
</file>