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Economic Research Department\05. Economic Development Division\1. ECONOMIC ACTIVITIES\2. YEARLY\2079-80\Integrated\final\"/>
    </mc:Choice>
  </mc:AlternateContent>
  <bookViews>
    <workbookView xWindow="0" yWindow="0" windowWidth="24000" windowHeight="9030" tabRatio="599"/>
  </bookViews>
  <sheets>
    <sheet name="ToC" sheetId="65" r:id="rId1"/>
    <sheet name="Table 1a" sheetId="74" r:id="rId2"/>
    <sheet name="Table 1b" sheetId="75" r:id="rId3"/>
    <sheet name="Table 2a" sheetId="76" r:id="rId4"/>
    <sheet name="Table 2b" sheetId="77" r:id="rId5"/>
    <sheet name="Table 3a" sheetId="78" r:id="rId6"/>
    <sheet name="Table 3b" sheetId="79" r:id="rId7"/>
    <sheet name="Table 4a" sheetId="80" r:id="rId8"/>
    <sheet name="Table 4b" sheetId="81" r:id="rId9"/>
    <sheet name="Table 5a" sheetId="82" r:id="rId10"/>
    <sheet name="Table 5b" sheetId="83" r:id="rId11"/>
    <sheet name="Table 6a" sheetId="10" r:id="rId12"/>
    <sheet name="Table 6b" sheetId="11" r:id="rId13"/>
    <sheet name="Table 7a" sheetId="56" r:id="rId14"/>
    <sheet name="Table 7b" sheetId="57" r:id="rId15"/>
    <sheet name="Table 8a" sheetId="58" r:id="rId16"/>
    <sheet name="Table 8b" sheetId="59" r:id="rId17"/>
    <sheet name="Table 9a" sheetId="16" r:id="rId18"/>
    <sheet name="Table 9b" sheetId="17" r:id="rId19"/>
    <sheet name="Table 10" sheetId="97" r:id="rId20"/>
    <sheet name="Table 11a" sheetId="84" r:id="rId21"/>
    <sheet name="Table 11b" sheetId="85" r:id="rId22"/>
    <sheet name="Table 12" sheetId="86" r:id="rId23"/>
    <sheet name="Table 13" sheetId="87" r:id="rId24"/>
    <sheet name="Table14a" sheetId="88" r:id="rId25"/>
    <sheet name="Table 14b" sheetId="89" r:id="rId26"/>
    <sheet name="Table 15" sheetId="28" r:id="rId27"/>
    <sheet name="Table16a" sheetId="31" r:id="rId28"/>
    <sheet name="Table 16b" sheetId="32" r:id="rId29"/>
    <sheet name="Table 17 a" sheetId="90" r:id="rId30"/>
    <sheet name="Table 17 b" sheetId="91" r:id="rId31"/>
    <sheet name="Table18" sheetId="94" r:id="rId32"/>
    <sheet name="Table 19" sheetId="99" r:id="rId33"/>
    <sheet name="Table 20" sheetId="92" r:id="rId34"/>
    <sheet name="Table 20 b" sheetId="93" r:id="rId35"/>
    <sheet name="Table 21" sheetId="41" r:id="rId36"/>
    <sheet name="Table 22" sheetId="45" r:id="rId37"/>
    <sheet name="Table 23" sheetId="95" r:id="rId38"/>
    <sheet name="Table 24" sheetId="70" r:id="rId39"/>
  </sheets>
  <definedNames>
    <definedName name="_xlnm._FilterDatabase" localSheetId="3" hidden="1">'Table 2a'!$A$1:$F$41</definedName>
    <definedName name="bfis" localSheetId="25">#REF!</definedName>
    <definedName name="bfis" localSheetId="32">#REF!</definedName>
    <definedName name="bfis" localSheetId="24">#REF!</definedName>
    <definedName name="bfis" localSheetId="31">#REF!</definedName>
    <definedName name="bfis">#REF!</definedName>
    <definedName name="cam">#REF!</definedName>
    <definedName name="cn">#REF!</definedName>
    <definedName name="ddddddd">#REF!</definedName>
    <definedName name="dist">#REF!</definedName>
    <definedName name="fam">#REF!</definedName>
    <definedName name="fn">#REF!</definedName>
    <definedName name="gz">#REF!</definedName>
    <definedName name="oam">#REF!</definedName>
    <definedName name="on">#REF!</definedName>
    <definedName name="_xlnm.Print_Area" localSheetId="20">'Table 11a'!$A$1:$F$9</definedName>
    <definedName name="_xlnm.Print_Area" localSheetId="21">'Table 11b'!$A$1:$U$17</definedName>
    <definedName name="_xlnm.Print_Area" localSheetId="22">'Table 12'!$A$1:$I$11</definedName>
    <definedName name="_xlnm.Print_Area" localSheetId="23">'Table 13'!$A$1:$K$15</definedName>
    <definedName name="_xlnm.Print_Area" localSheetId="25">'Table 14b'!$A$1:$U$35</definedName>
    <definedName name="_xlnm.Print_Area" localSheetId="26">'Table 15'!$A$1:$F$15</definedName>
    <definedName name="_xlnm.Print_Area" localSheetId="28">'Table 16b'!$A$1:$U$17</definedName>
    <definedName name="_xlnm.Print_Area" localSheetId="29">'Table 17 a'!$A$1:$F$12</definedName>
    <definedName name="_xlnm.Print_Area" localSheetId="30">'Table 17 b'!$A$1:$U$23</definedName>
    <definedName name="_xlnm.Print_Area" localSheetId="1">'Table 1a'!$A$1:$F$40</definedName>
    <definedName name="_xlnm.Print_Area" localSheetId="2">'Table 1b'!$A$1:$U$76</definedName>
    <definedName name="_xlnm.Print_Area" localSheetId="33">'Table 20'!$A$1:$F$9</definedName>
    <definedName name="_xlnm.Print_Area" localSheetId="34">'Table 20 b'!$A$1:$U$16</definedName>
    <definedName name="_xlnm.Print_Area" localSheetId="35">'Table 21'!#REF!</definedName>
    <definedName name="_xlnm.Print_Area" localSheetId="36">'Table 22'!$A$1:$F$25</definedName>
    <definedName name="_xlnm.Print_Area" localSheetId="37">'Table 23'!$A$1:$E$20</definedName>
    <definedName name="_xlnm.Print_Area" localSheetId="38">'Table 24'!$A$1:$O$38</definedName>
    <definedName name="_xlnm.Print_Area" localSheetId="3">'Table 2a'!$A$1:$F$41</definedName>
    <definedName name="_xlnm.Print_Area" localSheetId="4">'Table 2b'!$A$1:$U$78</definedName>
    <definedName name="_xlnm.Print_Area" localSheetId="5">'Table 3a'!$A$1:$G$21</definedName>
    <definedName name="_xlnm.Print_Area" localSheetId="6">'Table 3b'!$A$1:$V$38</definedName>
    <definedName name="_xlnm.Print_Area" localSheetId="7">'Table 4a'!$A$1:$G$13</definedName>
    <definedName name="_xlnm.Print_Area" localSheetId="9">'Table 5a'!$A$1:$F$15</definedName>
    <definedName name="_xlnm.Print_Area" localSheetId="10">'Table 5b'!$A$1:$U$29</definedName>
    <definedName name="_xlnm.Print_Area" localSheetId="11">'Table 6a'!$A$1:$F$25</definedName>
    <definedName name="_xlnm.Print_Area" localSheetId="12">'Table 6b'!$A$1:$U$46</definedName>
    <definedName name="_xlnm.Print_Area" localSheetId="13">'Table 7a'!$A$1:$G$68</definedName>
    <definedName name="_xlnm.Print_Area" localSheetId="14">'Table 7b'!$A$1:$AI$69</definedName>
    <definedName name="_xlnm.Print_Area" localSheetId="15">'Table 8a'!$A$1:$H$90</definedName>
    <definedName name="_xlnm.Print_Area" localSheetId="16">'Table 8b'!$A$1:$AQ$87</definedName>
    <definedName name="_xlnm.Print_Area" localSheetId="17">'Table 9a'!$A$1:$F$25</definedName>
    <definedName name="_xlnm.Print_Area" localSheetId="18">'Table 9b'!$A$1:$AO$25</definedName>
    <definedName name="_xlnm.Print_Area" localSheetId="24">Table14a!$A$1:$F$19</definedName>
    <definedName name="_xlnm.Print_Area" localSheetId="27">Table16a!$A$1:$F$10</definedName>
    <definedName name="_xlnm.Print_Titles" localSheetId="13">'Table 7a'!$1:$6</definedName>
    <definedName name="_xlnm.Print_Titles" localSheetId="15">'Table 8a'!$1:$5</definedName>
    <definedName name="sam" localSheetId="25">#REF!</definedName>
    <definedName name="sam" localSheetId="32">#REF!</definedName>
    <definedName name="sam" localSheetId="24">#REF!</definedName>
    <definedName name="sam" localSheetId="31">#REF!</definedName>
    <definedName name="sam">#REF!</definedName>
    <definedName name="sn">#REF!</definedName>
    <definedName name="Z_57D09834_7566_4B23_A236_55447A728EAF_.wvu.PrintTitles" localSheetId="15" hidden="1">'Table 8a'!$1:$5</definedName>
    <definedName name="Z_5D933180_90A2_4635_8406_162CDBA83F77_.wvu.PrintTitles" localSheetId="15" hidden="1">'Table 8a'!$1:$5</definedName>
    <definedName name="Z_62EA56A0_18BB_45A4_9B93_8F9305D00B2F_.wvu.PrintTitles" localSheetId="15" hidden="1">'Table 8a'!$1:$5</definedName>
  </definedNames>
  <calcPr calcId="162913"/>
  <customWorkbookViews>
    <customWorkbookView name="ROHAN - Personal View" guid="{57D09834-7566-4B23-A236-55447A728EAF}" mergeInterval="0" personalView="1" maximized="1" xWindow="-8" yWindow="-8" windowWidth="1382" windowHeight="744" tabRatio="823" activeSheetId="44"/>
    <customWorkbookView name="J00124 - Personal View" guid="{5D933180-90A2-4635-8406-162CDBA83F77}" mergeInterval="0" personalView="1" maximized="1" xWindow="1" yWindow="1" windowWidth="1264" windowHeight="575" tabRatio="823" activeSheetId="48"/>
    <customWorkbookView name="U00064 - Personal View" guid="{62EA56A0-18BB-45A4-9B93-8F9305D00B2F}" mergeInterval="0" personalView="1" maximized="1" xWindow="1" yWindow="1" windowWidth="1600" windowHeight="628" tabRatio="823" activeSheetId="2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99" l="1"/>
  <c r="F7" i="99"/>
  <c r="J7" i="99"/>
  <c r="K7" i="99"/>
  <c r="O7" i="99"/>
  <c r="P7" i="99"/>
  <c r="T7" i="99"/>
  <c r="U7" i="99"/>
  <c r="Y7" i="99"/>
  <c r="Z7" i="99"/>
  <c r="AD7" i="99"/>
  <c r="AE7" i="99"/>
  <c r="AI7" i="99"/>
  <c r="AJ7" i="99"/>
  <c r="AK7" i="99"/>
  <c r="AL7" i="99"/>
  <c r="AN7" i="99" s="1"/>
  <c r="AM7" i="99"/>
  <c r="E8" i="99"/>
  <c r="F8" i="99"/>
  <c r="J8" i="99"/>
  <c r="K8" i="99"/>
  <c r="O8" i="99"/>
  <c r="P8" i="99"/>
  <c r="T8" i="99"/>
  <c r="U8" i="99"/>
  <c r="Y8" i="99"/>
  <c r="Z8" i="99"/>
  <c r="AD8" i="99"/>
  <c r="AE8" i="99"/>
  <c r="AI8" i="99"/>
  <c r="AJ8" i="99"/>
  <c r="AK8" i="99"/>
  <c r="AL8" i="99"/>
  <c r="AN8" i="99" s="1"/>
  <c r="AM8" i="99"/>
  <c r="AO8" i="99"/>
  <c r="E9" i="99"/>
  <c r="F9" i="99"/>
  <c r="J9" i="99"/>
  <c r="K9" i="99"/>
  <c r="O9" i="99"/>
  <c r="P9" i="99"/>
  <c r="T9" i="99"/>
  <c r="U9" i="99"/>
  <c r="Y9" i="99"/>
  <c r="Z9" i="99"/>
  <c r="AD9" i="99"/>
  <c r="AE9" i="99"/>
  <c r="AI9" i="99"/>
  <c r="AJ9" i="99"/>
  <c r="AK9" i="99"/>
  <c r="AL9" i="99"/>
  <c r="AM9" i="99"/>
  <c r="AO9" i="99" s="1"/>
  <c r="AN9" i="99"/>
  <c r="E10" i="99"/>
  <c r="F10" i="99"/>
  <c r="J10" i="99"/>
  <c r="K10" i="99"/>
  <c r="O10" i="99"/>
  <c r="P10" i="99"/>
  <c r="T10" i="99"/>
  <c r="U10" i="99"/>
  <c r="Y10" i="99"/>
  <c r="Z10" i="99"/>
  <c r="AD10" i="99"/>
  <c r="AE10" i="99"/>
  <c r="AI10" i="99"/>
  <c r="AJ10" i="99"/>
  <c r="AN10" i="99"/>
  <c r="AO10" i="99"/>
  <c r="E11" i="99"/>
  <c r="F11" i="99"/>
  <c r="J11" i="99"/>
  <c r="K11" i="99"/>
  <c r="O11" i="99"/>
  <c r="P11" i="99"/>
  <c r="T11" i="99"/>
  <c r="U11" i="99"/>
  <c r="Y11" i="99"/>
  <c r="Z11" i="99"/>
  <c r="AD11" i="99"/>
  <c r="AE11" i="99"/>
  <c r="AI11" i="99"/>
  <c r="AJ11" i="99"/>
  <c r="AK11" i="99"/>
  <c r="AL11" i="99"/>
  <c r="AM11" i="99"/>
  <c r="AO11" i="99"/>
  <c r="E12" i="99"/>
  <c r="F12" i="99"/>
  <c r="J12" i="99"/>
  <c r="K12" i="99"/>
  <c r="O12" i="99"/>
  <c r="P12" i="99"/>
  <c r="T12" i="99"/>
  <c r="U12" i="99"/>
  <c r="Y12" i="99"/>
  <c r="Z12" i="99"/>
  <c r="AD12" i="99"/>
  <c r="AE12" i="99"/>
  <c r="AI12" i="99"/>
  <c r="AJ12" i="99"/>
  <c r="AK12" i="99"/>
  <c r="AL12" i="99"/>
  <c r="AM12" i="99"/>
  <c r="AO12" i="99" s="1"/>
  <c r="AN12" i="99"/>
  <c r="E13" i="99"/>
  <c r="F13" i="99"/>
  <c r="J13" i="99"/>
  <c r="K13" i="99"/>
  <c r="O13" i="99"/>
  <c r="P13" i="99"/>
  <c r="T13" i="99"/>
  <c r="U13" i="99"/>
  <c r="Y13" i="99"/>
  <c r="Z13" i="99"/>
  <c r="AD13" i="99"/>
  <c r="AE13" i="99"/>
  <c r="AI13" i="99"/>
  <c r="AJ13" i="99"/>
  <c r="AK13" i="99"/>
  <c r="AL13" i="99"/>
  <c r="AM13" i="99"/>
  <c r="AN13" i="99"/>
  <c r="AO13" i="99"/>
  <c r="AN11" i="99" l="1"/>
  <c r="AO7" i="99"/>
  <c r="E7" i="94" l="1"/>
  <c r="F7" i="94"/>
  <c r="J7" i="94"/>
  <c r="K7" i="94"/>
  <c r="O7" i="94"/>
  <c r="P7" i="94"/>
  <c r="T7" i="94"/>
  <c r="U7" i="94"/>
  <c r="Y7" i="94"/>
  <c r="Z7" i="94"/>
  <c r="AD7" i="94"/>
  <c r="AE7" i="94"/>
  <c r="AI7" i="94"/>
  <c r="AJ7" i="94"/>
  <c r="AK7" i="94"/>
  <c r="AL7" i="94"/>
  <c r="AM7" i="94"/>
  <c r="AO7" i="94" s="1"/>
  <c r="E8" i="94"/>
  <c r="F8" i="94"/>
  <c r="J8" i="94"/>
  <c r="K8" i="94"/>
  <c r="O8" i="94"/>
  <c r="P8" i="94"/>
  <c r="T8" i="94"/>
  <c r="U8" i="94"/>
  <c r="Y8" i="94"/>
  <c r="Z8" i="94"/>
  <c r="AD8" i="94"/>
  <c r="AE8" i="94"/>
  <c r="AI8" i="94"/>
  <c r="AJ8" i="94"/>
  <c r="AK8" i="94"/>
  <c r="AN8" i="94" s="1"/>
  <c r="AL8" i="94"/>
  <c r="AM8" i="94"/>
  <c r="AO8" i="94" s="1"/>
  <c r="E9" i="94"/>
  <c r="F9" i="94"/>
  <c r="J9" i="94"/>
  <c r="K9" i="94"/>
  <c r="O9" i="94"/>
  <c r="P9" i="94"/>
  <c r="T9" i="94"/>
  <c r="U9" i="94"/>
  <c r="Y9" i="94"/>
  <c r="Z9" i="94"/>
  <c r="AD9" i="94"/>
  <c r="AE9" i="94"/>
  <c r="AI9" i="94"/>
  <c r="AJ9" i="94"/>
  <c r="AK9" i="94"/>
  <c r="AL9" i="94"/>
  <c r="AN9" i="94" s="1"/>
  <c r="AM9" i="94"/>
  <c r="E10" i="94"/>
  <c r="F10" i="94"/>
  <c r="J10" i="94"/>
  <c r="K10" i="94"/>
  <c r="T10" i="94"/>
  <c r="U10" i="94"/>
  <c r="Y10" i="94"/>
  <c r="Z10" i="94"/>
  <c r="AD10" i="94"/>
  <c r="AE10" i="94"/>
  <c r="AI10" i="94"/>
  <c r="AJ10" i="94"/>
  <c r="AK10" i="94"/>
  <c r="AL10" i="94"/>
  <c r="AM10" i="94"/>
  <c r="E11" i="94"/>
  <c r="F11" i="94"/>
  <c r="J11" i="94"/>
  <c r="K11" i="94"/>
  <c r="O11" i="94"/>
  <c r="P11" i="94"/>
  <c r="T11" i="94"/>
  <c r="U11" i="94"/>
  <c r="Y11" i="94"/>
  <c r="Z11" i="94"/>
  <c r="AD11" i="94"/>
  <c r="AE11" i="94"/>
  <c r="AI11" i="94"/>
  <c r="AJ11" i="94"/>
  <c r="AK11" i="94"/>
  <c r="AL11" i="94"/>
  <c r="AM11" i="94"/>
  <c r="AO11" i="94" s="1"/>
  <c r="E12" i="94"/>
  <c r="F12" i="94"/>
  <c r="J12" i="94"/>
  <c r="K12" i="94"/>
  <c r="O12" i="94"/>
  <c r="P12" i="94"/>
  <c r="T12" i="94"/>
  <c r="U12" i="94"/>
  <c r="Y12" i="94"/>
  <c r="Z12" i="94"/>
  <c r="AD12" i="94"/>
  <c r="AE12" i="94"/>
  <c r="AI12" i="94"/>
  <c r="AJ12" i="94"/>
  <c r="AK12" i="94"/>
  <c r="AN12" i="94" s="1"/>
  <c r="AL12" i="94"/>
  <c r="AM12" i="94"/>
  <c r="AO12" i="94" s="1"/>
  <c r="E13" i="94"/>
  <c r="F13" i="94"/>
  <c r="J13" i="94"/>
  <c r="K13" i="94"/>
  <c r="O13" i="94"/>
  <c r="P13" i="94"/>
  <c r="T13" i="94"/>
  <c r="U13" i="94"/>
  <c r="Y13" i="94"/>
  <c r="Z13" i="94"/>
  <c r="AD13" i="94"/>
  <c r="AE13" i="94"/>
  <c r="AI13" i="94"/>
  <c r="AJ13" i="94"/>
  <c r="AK13" i="94"/>
  <c r="AL13" i="94"/>
  <c r="AN13" i="94" s="1"/>
  <c r="AM13" i="94"/>
  <c r="AO13" i="94" s="1"/>
  <c r="E14" i="94"/>
  <c r="F14" i="94"/>
  <c r="J14" i="94"/>
  <c r="K14" i="94"/>
  <c r="T14" i="94"/>
  <c r="U14" i="94"/>
  <c r="Y14" i="94"/>
  <c r="Z14" i="94"/>
  <c r="AD14" i="94"/>
  <c r="AE14" i="94"/>
  <c r="AI14" i="94"/>
  <c r="AJ14" i="94"/>
  <c r="AK14" i="94"/>
  <c r="AL14" i="94"/>
  <c r="AN14" i="94" s="1"/>
  <c r="AM14" i="94"/>
  <c r="E15" i="94"/>
  <c r="F15" i="94"/>
  <c r="J15" i="94"/>
  <c r="K15" i="94"/>
  <c r="O15" i="94"/>
  <c r="P15" i="94"/>
  <c r="T15" i="94"/>
  <c r="U15" i="94"/>
  <c r="Y15" i="94"/>
  <c r="Z15" i="94"/>
  <c r="AD15" i="94"/>
  <c r="AE15" i="94"/>
  <c r="AI15" i="94"/>
  <c r="AJ15" i="94"/>
  <c r="AK15" i="94"/>
  <c r="AL15" i="94"/>
  <c r="AN15" i="94" s="1"/>
  <c r="AM15" i="94"/>
  <c r="AO15" i="94" s="1"/>
  <c r="E16" i="94"/>
  <c r="F16" i="94"/>
  <c r="J16" i="94"/>
  <c r="K16" i="94"/>
  <c r="O16" i="94"/>
  <c r="P16" i="94"/>
  <c r="T16" i="94"/>
  <c r="U16" i="94"/>
  <c r="Y16" i="94"/>
  <c r="Z16" i="94"/>
  <c r="AD16" i="94"/>
  <c r="AE16" i="94"/>
  <c r="AI16" i="94"/>
  <c r="AJ16" i="94"/>
  <c r="AK16" i="94"/>
  <c r="AL16" i="94"/>
  <c r="AM16" i="94"/>
  <c r="AO16" i="94" s="1"/>
  <c r="E17" i="94"/>
  <c r="F17" i="94"/>
  <c r="J17" i="94"/>
  <c r="K17" i="94"/>
  <c r="O17" i="94"/>
  <c r="P17" i="94"/>
  <c r="T17" i="94"/>
  <c r="U17" i="94"/>
  <c r="Y17" i="94"/>
  <c r="Z17" i="94"/>
  <c r="AD17" i="94"/>
  <c r="AE17" i="94"/>
  <c r="AI17" i="94"/>
  <c r="AJ17" i="94"/>
  <c r="AK17" i="94"/>
  <c r="AL17" i="94"/>
  <c r="AM17" i="94"/>
  <c r="AO17" i="94" s="1"/>
  <c r="E18" i="94"/>
  <c r="F18" i="94"/>
  <c r="J18" i="94"/>
  <c r="K18" i="94"/>
  <c r="T18" i="94"/>
  <c r="U18" i="94"/>
  <c r="Y18" i="94"/>
  <c r="Z18" i="94"/>
  <c r="AD18" i="94"/>
  <c r="AE18" i="94"/>
  <c r="AI18" i="94"/>
  <c r="AJ18" i="94"/>
  <c r="AK18" i="94"/>
  <c r="AL18" i="94"/>
  <c r="AN18" i="94" s="1"/>
  <c r="AM18" i="94"/>
  <c r="E19" i="94"/>
  <c r="F19" i="94"/>
  <c r="J19" i="94"/>
  <c r="K19" i="94"/>
  <c r="O19" i="94"/>
  <c r="P19" i="94"/>
  <c r="T19" i="94"/>
  <c r="U19" i="94"/>
  <c r="Y19" i="94"/>
  <c r="Z19" i="94"/>
  <c r="AD19" i="94"/>
  <c r="AE19" i="94"/>
  <c r="AI19" i="94"/>
  <c r="AJ19" i="94"/>
  <c r="AK19" i="94"/>
  <c r="AL19" i="94"/>
  <c r="AN19" i="94" s="1"/>
  <c r="AM19" i="94"/>
  <c r="AO19" i="94" s="1"/>
  <c r="E20" i="94"/>
  <c r="F20" i="94"/>
  <c r="J20" i="94"/>
  <c r="K20" i="94"/>
  <c r="O20" i="94"/>
  <c r="P20" i="94"/>
  <c r="T20" i="94"/>
  <c r="U20" i="94"/>
  <c r="Y20" i="94"/>
  <c r="Z20" i="94"/>
  <c r="AD20" i="94"/>
  <c r="AE20" i="94"/>
  <c r="AI20" i="94"/>
  <c r="AJ20" i="94"/>
  <c r="AK20" i="94"/>
  <c r="AL20" i="94"/>
  <c r="AN20" i="94" s="1"/>
  <c r="AM20" i="94"/>
  <c r="E21" i="94"/>
  <c r="F21" i="94"/>
  <c r="J21" i="94"/>
  <c r="K21" i="94"/>
  <c r="O21" i="94"/>
  <c r="P21" i="94"/>
  <c r="T21" i="94"/>
  <c r="U21" i="94"/>
  <c r="Y21" i="94"/>
  <c r="Z21" i="94"/>
  <c r="AD21" i="94"/>
  <c r="AE21" i="94"/>
  <c r="AI21" i="94"/>
  <c r="AJ21" i="94"/>
  <c r="AK21" i="94"/>
  <c r="AL21" i="94"/>
  <c r="AO21" i="94" s="1"/>
  <c r="AM21" i="94"/>
  <c r="AO20" i="94" l="1"/>
  <c r="AN11" i="94"/>
  <c r="AN17" i="94"/>
  <c r="AO10" i="94"/>
  <c r="AN21" i="94"/>
  <c r="AN16" i="94"/>
  <c r="AO14" i="94"/>
  <c r="AO9" i="94"/>
  <c r="AN7" i="94"/>
  <c r="AO18" i="94"/>
  <c r="AN10" i="94"/>
  <c r="B14" i="28"/>
  <c r="D14" i="28"/>
  <c r="E14" i="28"/>
  <c r="C14" i="28"/>
  <c r="E13" i="32"/>
  <c r="E14" i="32"/>
  <c r="E15" i="32"/>
  <c r="E16" i="32"/>
  <c r="E6" i="93" l="1"/>
  <c r="F6" i="93"/>
  <c r="J6" i="93"/>
  <c r="K6" i="93"/>
  <c r="L6" i="93"/>
  <c r="M6" i="93"/>
  <c r="N6" i="93"/>
  <c r="S13" i="93" s="1"/>
  <c r="T6" i="93"/>
  <c r="U6" i="93"/>
  <c r="E7" i="93"/>
  <c r="F7" i="93"/>
  <c r="J7" i="93"/>
  <c r="K7" i="93"/>
  <c r="O7" i="93"/>
  <c r="P7" i="93"/>
  <c r="T7" i="93"/>
  <c r="U7" i="93"/>
  <c r="E8" i="93"/>
  <c r="F8" i="93"/>
  <c r="J8" i="93"/>
  <c r="K8" i="93"/>
  <c r="O8" i="93"/>
  <c r="P8" i="93"/>
  <c r="T8" i="93"/>
  <c r="U8" i="93"/>
  <c r="B13" i="93"/>
  <c r="E13" i="93" s="1"/>
  <c r="F13" i="93"/>
  <c r="J13" i="93"/>
  <c r="K13" i="93"/>
  <c r="O13" i="93"/>
  <c r="P13" i="93"/>
  <c r="E14" i="93"/>
  <c r="F14" i="93"/>
  <c r="J14" i="93"/>
  <c r="K14" i="93"/>
  <c r="O14" i="93"/>
  <c r="P14" i="93"/>
  <c r="Q14" i="93"/>
  <c r="B7" i="92" s="1"/>
  <c r="R14" i="93"/>
  <c r="C7" i="92" s="1"/>
  <c r="S14" i="93"/>
  <c r="D7" i="92" s="1"/>
  <c r="E15" i="93"/>
  <c r="F15" i="93"/>
  <c r="J15" i="93"/>
  <c r="K15" i="93"/>
  <c r="O15" i="93"/>
  <c r="P15" i="93"/>
  <c r="Q15" i="93"/>
  <c r="B8" i="92" s="1"/>
  <c r="R15" i="93"/>
  <c r="C8" i="92" s="1"/>
  <c r="S15" i="93"/>
  <c r="D8" i="92" s="1"/>
  <c r="E7" i="91"/>
  <c r="F7" i="91"/>
  <c r="J7" i="91"/>
  <c r="K7" i="91"/>
  <c r="O7" i="91"/>
  <c r="P7" i="91"/>
  <c r="T7" i="91"/>
  <c r="U7" i="91"/>
  <c r="E8" i="91"/>
  <c r="F8" i="91"/>
  <c r="J8" i="91"/>
  <c r="K8" i="91"/>
  <c r="O8" i="91"/>
  <c r="P8" i="91"/>
  <c r="T8" i="91"/>
  <c r="U8" i="91"/>
  <c r="E9" i="91"/>
  <c r="F9" i="91"/>
  <c r="J9" i="91"/>
  <c r="K9" i="91"/>
  <c r="O9" i="91"/>
  <c r="P9" i="91"/>
  <c r="T9" i="91"/>
  <c r="U9" i="91"/>
  <c r="E10" i="91"/>
  <c r="F10" i="91"/>
  <c r="J10" i="91"/>
  <c r="K10" i="91"/>
  <c r="O10" i="91"/>
  <c r="P10" i="91"/>
  <c r="T10" i="91"/>
  <c r="U10" i="91"/>
  <c r="E11" i="91"/>
  <c r="F11" i="91"/>
  <c r="J11" i="91"/>
  <c r="K11" i="91"/>
  <c r="O11" i="91"/>
  <c r="P11" i="91"/>
  <c r="T11" i="91"/>
  <c r="U11" i="91"/>
  <c r="E12" i="91"/>
  <c r="F12" i="91"/>
  <c r="J12" i="91"/>
  <c r="O12" i="91"/>
  <c r="P12" i="91"/>
  <c r="T12" i="91"/>
  <c r="U12" i="91"/>
  <c r="E17" i="91"/>
  <c r="F17" i="91"/>
  <c r="J17" i="91"/>
  <c r="K17" i="91"/>
  <c r="O17" i="91"/>
  <c r="P17" i="91"/>
  <c r="Q17" i="91"/>
  <c r="R17" i="91"/>
  <c r="C6" i="90" s="1"/>
  <c r="S17" i="91"/>
  <c r="D6" i="90" s="1"/>
  <c r="E18" i="91"/>
  <c r="F18" i="91"/>
  <c r="J18" i="91"/>
  <c r="K18" i="91"/>
  <c r="O18" i="91"/>
  <c r="P18" i="91"/>
  <c r="Q18" i="91"/>
  <c r="R18" i="91"/>
  <c r="C7" i="90" s="1"/>
  <c r="S18" i="91"/>
  <c r="D7" i="90" s="1"/>
  <c r="E19" i="91"/>
  <c r="F19" i="91"/>
  <c r="J19" i="91"/>
  <c r="K19" i="91"/>
  <c r="O19" i="91"/>
  <c r="P19" i="91"/>
  <c r="Q19" i="91"/>
  <c r="B8" i="90" s="1"/>
  <c r="R19" i="91"/>
  <c r="T19" i="91" s="1"/>
  <c r="E8" i="90" s="1"/>
  <c r="S19" i="91"/>
  <c r="D8" i="90" s="1"/>
  <c r="E20" i="91"/>
  <c r="F20" i="91"/>
  <c r="J20" i="91"/>
  <c r="K20" i="91"/>
  <c r="O20" i="91"/>
  <c r="P20" i="91"/>
  <c r="Q20" i="91"/>
  <c r="B9" i="90" s="1"/>
  <c r="R20" i="91"/>
  <c r="S20" i="91"/>
  <c r="U20" i="91" s="1"/>
  <c r="F9" i="90" s="1"/>
  <c r="E21" i="91"/>
  <c r="J21" i="91"/>
  <c r="K21" i="91"/>
  <c r="O21" i="91"/>
  <c r="P21" i="91"/>
  <c r="Q21" i="91"/>
  <c r="B10" i="90" s="1"/>
  <c r="R21" i="91"/>
  <c r="C10" i="90" s="1"/>
  <c r="S21" i="91"/>
  <c r="E22" i="91"/>
  <c r="F22" i="91"/>
  <c r="J22" i="91"/>
  <c r="K22" i="91"/>
  <c r="O22" i="91"/>
  <c r="P22" i="91"/>
  <c r="Q22" i="91"/>
  <c r="B11" i="90" s="1"/>
  <c r="R22" i="91"/>
  <c r="S22" i="91"/>
  <c r="U22" i="91" s="1"/>
  <c r="F11" i="90" s="1"/>
  <c r="B6" i="90"/>
  <c r="D10" i="90"/>
  <c r="C11" i="90"/>
  <c r="B6" i="89"/>
  <c r="C6" i="89"/>
  <c r="D6" i="89"/>
  <c r="G6" i="89"/>
  <c r="H6" i="89"/>
  <c r="I6" i="89"/>
  <c r="L6" i="89"/>
  <c r="M6" i="89"/>
  <c r="O6" i="89" s="1"/>
  <c r="N6" i="89"/>
  <c r="P6" i="89" s="1"/>
  <c r="Q6" i="89"/>
  <c r="R6" i="89"/>
  <c r="T6" i="89" s="1"/>
  <c r="S6" i="89"/>
  <c r="E7" i="89"/>
  <c r="F7" i="89"/>
  <c r="J7" i="89"/>
  <c r="K7" i="89"/>
  <c r="O7" i="89"/>
  <c r="P7" i="89"/>
  <c r="T7" i="89"/>
  <c r="U7" i="89"/>
  <c r="E8" i="89"/>
  <c r="F8" i="89"/>
  <c r="J8" i="89"/>
  <c r="K8" i="89"/>
  <c r="O8" i="89"/>
  <c r="P8" i="89"/>
  <c r="T8" i="89"/>
  <c r="U8" i="89"/>
  <c r="E9" i="89"/>
  <c r="F9" i="89"/>
  <c r="J9" i="89"/>
  <c r="K9" i="89"/>
  <c r="O9" i="89"/>
  <c r="P9" i="89"/>
  <c r="T9" i="89"/>
  <c r="U9" i="89"/>
  <c r="E10" i="89"/>
  <c r="F10" i="89"/>
  <c r="J10" i="89"/>
  <c r="K10" i="89"/>
  <c r="O10" i="89"/>
  <c r="P10" i="89"/>
  <c r="T10" i="89"/>
  <c r="U10" i="89"/>
  <c r="E11" i="89"/>
  <c r="F11" i="89"/>
  <c r="J11" i="89"/>
  <c r="K11" i="89"/>
  <c r="O11" i="89"/>
  <c r="P11" i="89"/>
  <c r="T11" i="89"/>
  <c r="U11" i="89"/>
  <c r="E12" i="89"/>
  <c r="F12" i="89"/>
  <c r="J12" i="89"/>
  <c r="K12" i="89"/>
  <c r="O12" i="89"/>
  <c r="P12" i="89"/>
  <c r="T12" i="89"/>
  <c r="U12" i="89"/>
  <c r="E13" i="89"/>
  <c r="F13" i="89"/>
  <c r="J13" i="89"/>
  <c r="K13" i="89"/>
  <c r="O13" i="89"/>
  <c r="P13" i="89"/>
  <c r="T13" i="89"/>
  <c r="U13" i="89"/>
  <c r="E14" i="89"/>
  <c r="F14" i="89"/>
  <c r="J14" i="89"/>
  <c r="K14" i="89"/>
  <c r="O14" i="89"/>
  <c r="P14" i="89"/>
  <c r="T14" i="89"/>
  <c r="U14" i="89"/>
  <c r="E15" i="89"/>
  <c r="F15" i="89"/>
  <c r="J15" i="89"/>
  <c r="K15" i="89"/>
  <c r="O15" i="89"/>
  <c r="P15" i="89"/>
  <c r="T15" i="89"/>
  <c r="U15" i="89"/>
  <c r="E16" i="89"/>
  <c r="F16" i="89"/>
  <c r="J16" i="89"/>
  <c r="K16" i="89"/>
  <c r="O16" i="89"/>
  <c r="P16" i="89"/>
  <c r="T16" i="89"/>
  <c r="U16" i="89"/>
  <c r="E17" i="89"/>
  <c r="F17" i="89"/>
  <c r="J17" i="89"/>
  <c r="K17" i="89"/>
  <c r="O17" i="89"/>
  <c r="P17" i="89"/>
  <c r="T17" i="89"/>
  <c r="U17" i="89"/>
  <c r="E18" i="89"/>
  <c r="F18" i="89"/>
  <c r="J18" i="89"/>
  <c r="K18" i="89"/>
  <c r="O18" i="89"/>
  <c r="P18" i="89"/>
  <c r="T18" i="89"/>
  <c r="U18" i="89"/>
  <c r="B22" i="89"/>
  <c r="C22" i="89"/>
  <c r="D22" i="89"/>
  <c r="G22" i="89"/>
  <c r="H22" i="89"/>
  <c r="I22" i="89"/>
  <c r="L22" i="89"/>
  <c r="M22" i="89"/>
  <c r="O22" i="89" s="1"/>
  <c r="N22" i="89"/>
  <c r="P22" i="89" s="1"/>
  <c r="E23" i="89"/>
  <c r="F23" i="89"/>
  <c r="J23" i="89"/>
  <c r="K23" i="89"/>
  <c r="O23" i="89"/>
  <c r="P23" i="89"/>
  <c r="Q23" i="89"/>
  <c r="B7" i="88" s="1"/>
  <c r="R23" i="89"/>
  <c r="T23" i="89" s="1"/>
  <c r="E7" i="88" s="1"/>
  <c r="S23" i="89"/>
  <c r="D7" i="88" s="1"/>
  <c r="E24" i="89"/>
  <c r="F24" i="89"/>
  <c r="J24" i="89"/>
  <c r="K24" i="89"/>
  <c r="O24" i="89"/>
  <c r="P24" i="89"/>
  <c r="Q24" i="89"/>
  <c r="B8" i="88" s="1"/>
  <c r="R24" i="89"/>
  <c r="S24" i="89"/>
  <c r="E25" i="89"/>
  <c r="F25" i="89"/>
  <c r="J25" i="89"/>
  <c r="K25" i="89"/>
  <c r="O25" i="89"/>
  <c r="P25" i="89"/>
  <c r="Q25" i="89"/>
  <c r="B9" i="88" s="1"/>
  <c r="R25" i="89"/>
  <c r="C9" i="88" s="1"/>
  <c r="S25" i="89"/>
  <c r="E26" i="89"/>
  <c r="F26" i="89"/>
  <c r="J26" i="89"/>
  <c r="K26" i="89"/>
  <c r="O26" i="89"/>
  <c r="P26" i="89"/>
  <c r="Q26" i="89"/>
  <c r="B10" i="88" s="1"/>
  <c r="R26" i="89"/>
  <c r="C10" i="88" s="1"/>
  <c r="S26" i="89"/>
  <c r="E27" i="89"/>
  <c r="F27" i="89"/>
  <c r="J27" i="89"/>
  <c r="K27" i="89"/>
  <c r="O27" i="89"/>
  <c r="P27" i="89"/>
  <c r="Q27" i="89"/>
  <c r="R27" i="89"/>
  <c r="C11" i="88" s="1"/>
  <c r="S27" i="89"/>
  <c r="D11" i="88" s="1"/>
  <c r="E28" i="89"/>
  <c r="F28" i="89"/>
  <c r="J28" i="89"/>
  <c r="K28" i="89"/>
  <c r="O28" i="89"/>
  <c r="P28" i="89"/>
  <c r="Q28" i="89"/>
  <c r="R28" i="89"/>
  <c r="S28" i="89"/>
  <c r="D12" i="88" s="1"/>
  <c r="E29" i="89"/>
  <c r="F29" i="89"/>
  <c r="J29" i="89"/>
  <c r="K29" i="89"/>
  <c r="O29" i="89"/>
  <c r="P29" i="89"/>
  <c r="Q29" i="89"/>
  <c r="B13" i="88" s="1"/>
  <c r="R29" i="89"/>
  <c r="S29" i="89"/>
  <c r="D13" i="88" s="1"/>
  <c r="E30" i="89"/>
  <c r="F30" i="89"/>
  <c r="J30" i="89"/>
  <c r="K30" i="89"/>
  <c r="O30" i="89"/>
  <c r="P30" i="89"/>
  <c r="Q30" i="89"/>
  <c r="B14" i="88" s="1"/>
  <c r="R30" i="89"/>
  <c r="S30" i="89"/>
  <c r="E31" i="89"/>
  <c r="F31" i="89"/>
  <c r="J31" i="89"/>
  <c r="K31" i="89"/>
  <c r="O31" i="89"/>
  <c r="P31" i="89"/>
  <c r="Q31" i="89"/>
  <c r="B15" i="88" s="1"/>
  <c r="R31" i="89"/>
  <c r="S31" i="89"/>
  <c r="E32" i="89"/>
  <c r="F32" i="89"/>
  <c r="J32" i="89"/>
  <c r="K32" i="89"/>
  <c r="O32" i="89"/>
  <c r="P32" i="89"/>
  <c r="Q32" i="89"/>
  <c r="T32" i="89" s="1"/>
  <c r="E16" i="88" s="1"/>
  <c r="R32" i="89"/>
  <c r="C16" i="88" s="1"/>
  <c r="S32" i="89"/>
  <c r="E33" i="89"/>
  <c r="F33" i="89"/>
  <c r="J33" i="89"/>
  <c r="K33" i="89"/>
  <c r="O33" i="89"/>
  <c r="P33" i="89"/>
  <c r="Q33" i="89"/>
  <c r="B17" i="88" s="1"/>
  <c r="R33" i="89"/>
  <c r="S33" i="89"/>
  <c r="D17" i="88" s="1"/>
  <c r="E34" i="89"/>
  <c r="F34" i="89"/>
  <c r="J34" i="89"/>
  <c r="K34" i="89"/>
  <c r="O34" i="89"/>
  <c r="P34" i="89"/>
  <c r="Q34" i="89"/>
  <c r="B18" i="88" s="1"/>
  <c r="R34" i="89"/>
  <c r="T34" i="89" s="1"/>
  <c r="E18" i="88" s="1"/>
  <c r="S34" i="89"/>
  <c r="D18" i="88" s="1"/>
  <c r="D8" i="88"/>
  <c r="D9" i="88"/>
  <c r="C18" i="88"/>
  <c r="E7" i="87"/>
  <c r="F7" i="87"/>
  <c r="J7" i="87"/>
  <c r="K7" i="87"/>
  <c r="E8" i="87"/>
  <c r="F8" i="87"/>
  <c r="J8" i="87"/>
  <c r="K8" i="87"/>
  <c r="E9" i="87"/>
  <c r="F9" i="87"/>
  <c r="J9" i="87"/>
  <c r="K9" i="87"/>
  <c r="E10" i="87"/>
  <c r="F10" i="87"/>
  <c r="J10" i="87"/>
  <c r="K10" i="87"/>
  <c r="E11" i="87"/>
  <c r="F11" i="87"/>
  <c r="J11" i="87"/>
  <c r="K11" i="87"/>
  <c r="E12" i="87"/>
  <c r="F12" i="87"/>
  <c r="J12" i="87"/>
  <c r="K12" i="87"/>
  <c r="E13" i="87"/>
  <c r="F13" i="87"/>
  <c r="J13" i="87"/>
  <c r="K13" i="87"/>
  <c r="B14" i="87"/>
  <c r="E14" i="87" s="1"/>
  <c r="C14" i="87"/>
  <c r="D14" i="87"/>
  <c r="G14" i="87"/>
  <c r="H14" i="87"/>
  <c r="I14" i="87"/>
  <c r="I5" i="86"/>
  <c r="I6" i="86"/>
  <c r="I7" i="86"/>
  <c r="I8" i="86"/>
  <c r="I9" i="86"/>
  <c r="B10" i="86"/>
  <c r="C10" i="86"/>
  <c r="D10" i="86"/>
  <c r="E10" i="86"/>
  <c r="F10" i="86"/>
  <c r="G10" i="86"/>
  <c r="H10" i="86"/>
  <c r="E6" i="85"/>
  <c r="F6" i="85"/>
  <c r="J6" i="85"/>
  <c r="K6" i="85"/>
  <c r="O6" i="85"/>
  <c r="P6" i="85"/>
  <c r="T6" i="85"/>
  <c r="U6" i="85"/>
  <c r="E7" i="85"/>
  <c r="F7" i="85"/>
  <c r="J7" i="85"/>
  <c r="K7" i="85"/>
  <c r="O7" i="85"/>
  <c r="P7" i="85"/>
  <c r="T7" i="85"/>
  <c r="U7" i="85"/>
  <c r="E8" i="85"/>
  <c r="F8" i="85"/>
  <c r="J8" i="85"/>
  <c r="K8" i="85"/>
  <c r="O8" i="85"/>
  <c r="P8" i="85"/>
  <c r="T8" i="85"/>
  <c r="U8" i="85"/>
  <c r="E13" i="85"/>
  <c r="F13" i="85"/>
  <c r="J13" i="85"/>
  <c r="K13" i="85"/>
  <c r="O13" i="85"/>
  <c r="P13" i="85"/>
  <c r="Q13" i="85"/>
  <c r="B6" i="84" s="1"/>
  <c r="R13" i="85"/>
  <c r="C6" i="84" s="1"/>
  <c r="S13" i="85"/>
  <c r="D6" i="84" s="1"/>
  <c r="F6" i="84" s="1"/>
  <c r="E14" i="85"/>
  <c r="F14" i="85"/>
  <c r="J14" i="85"/>
  <c r="K14" i="85"/>
  <c r="O14" i="85"/>
  <c r="P14" i="85"/>
  <c r="Q14" i="85"/>
  <c r="R14" i="85"/>
  <c r="C7" i="84" s="1"/>
  <c r="S14" i="85"/>
  <c r="U14" i="85" s="1"/>
  <c r="E15" i="85"/>
  <c r="F15" i="85"/>
  <c r="J15" i="85"/>
  <c r="K15" i="85"/>
  <c r="O15" i="85"/>
  <c r="P15" i="85"/>
  <c r="Q15" i="85"/>
  <c r="B8" i="84" s="1"/>
  <c r="R15" i="85"/>
  <c r="S15" i="85"/>
  <c r="U15" i="85" s="1"/>
  <c r="B7" i="84"/>
  <c r="T30" i="89" l="1"/>
  <c r="E14" i="88" s="1"/>
  <c r="U26" i="89"/>
  <c r="F10" i="88" s="1"/>
  <c r="D9" i="90"/>
  <c r="U27" i="89"/>
  <c r="F11" i="88" s="1"/>
  <c r="T15" i="85"/>
  <c r="T31" i="89"/>
  <c r="E15" i="88" s="1"/>
  <c r="O6" i="93"/>
  <c r="D10" i="88"/>
  <c r="U28" i="89"/>
  <c r="F12" i="88" s="1"/>
  <c r="U24" i="89"/>
  <c r="F8" i="88" s="1"/>
  <c r="T22" i="91"/>
  <c r="E11" i="90" s="1"/>
  <c r="T18" i="91"/>
  <c r="E7" i="90" s="1"/>
  <c r="T13" i="85"/>
  <c r="T33" i="89"/>
  <c r="E17" i="88" s="1"/>
  <c r="T29" i="89"/>
  <c r="E13" i="88" s="1"/>
  <c r="U25" i="89"/>
  <c r="F9" i="88" s="1"/>
  <c r="D6" i="92"/>
  <c r="U14" i="93"/>
  <c r="F7" i="92" s="1"/>
  <c r="R13" i="93"/>
  <c r="C6" i="92" s="1"/>
  <c r="T14" i="93"/>
  <c r="E7" i="92" s="1"/>
  <c r="P6" i="93"/>
  <c r="U15" i="93"/>
  <c r="F8" i="92" s="1"/>
  <c r="T24" i="89"/>
  <c r="E8" i="88" s="1"/>
  <c r="K22" i="89"/>
  <c r="S22" i="89"/>
  <c r="D6" i="88" s="1"/>
  <c r="C7" i="88"/>
  <c r="U34" i="89"/>
  <c r="F18" i="88" s="1"/>
  <c r="U30" i="89"/>
  <c r="F14" i="88" s="1"/>
  <c r="F22" i="89"/>
  <c r="J6" i="89"/>
  <c r="U23" i="89"/>
  <c r="F7" i="88" s="1"/>
  <c r="U32" i="89"/>
  <c r="F16" i="88" s="1"/>
  <c r="T27" i="89"/>
  <c r="E11" i="88" s="1"/>
  <c r="F14" i="87"/>
  <c r="I10" i="86"/>
  <c r="R22" i="89"/>
  <c r="C6" i="88" s="1"/>
  <c r="C8" i="90"/>
  <c r="T28" i="89"/>
  <c r="E12" i="88" s="1"/>
  <c r="B12" i="88"/>
  <c r="D11" i="90"/>
  <c r="B7" i="90"/>
  <c r="T20" i="91"/>
  <c r="E9" i="90" s="1"/>
  <c r="U21" i="91"/>
  <c r="F10" i="90" s="1"/>
  <c r="C8" i="88"/>
  <c r="T25" i="89"/>
  <c r="E9" i="88" s="1"/>
  <c r="T21" i="91"/>
  <c r="E10" i="90" s="1"/>
  <c r="B16" i="88"/>
  <c r="T26" i="89"/>
  <c r="E10" i="88" s="1"/>
  <c r="J22" i="89"/>
  <c r="K6" i="89"/>
  <c r="U17" i="91"/>
  <c r="F6" i="90" s="1"/>
  <c r="B11" i="88"/>
  <c r="T17" i="91"/>
  <c r="E6" i="90" s="1"/>
  <c r="U13" i="85"/>
  <c r="K14" i="87"/>
  <c r="D14" i="88"/>
  <c r="E22" i="89"/>
  <c r="U18" i="91"/>
  <c r="F7" i="90" s="1"/>
  <c r="C12" i="88"/>
  <c r="J14" i="87"/>
  <c r="D7" i="84"/>
  <c r="F7" i="84" s="1"/>
  <c r="E6" i="84"/>
  <c r="C13" i="88"/>
  <c r="U6" i="89"/>
  <c r="T15" i="93"/>
  <c r="E8" i="92" s="1"/>
  <c r="Q13" i="93"/>
  <c r="B6" i="92" s="1"/>
  <c r="C9" i="90"/>
  <c r="U19" i="91"/>
  <c r="F8" i="90" s="1"/>
  <c r="E7" i="84"/>
  <c r="C15" i="88"/>
  <c r="Q22" i="89"/>
  <c r="B6" i="88" s="1"/>
  <c r="C17" i="88"/>
  <c r="U29" i="89"/>
  <c r="F13" i="88" s="1"/>
  <c r="D8" i="84"/>
  <c r="C14" i="88"/>
  <c r="U31" i="89"/>
  <c r="F15" i="88" s="1"/>
  <c r="C8" i="84"/>
  <c r="E8" i="84" s="1"/>
  <c r="T14" i="85"/>
  <c r="D16" i="88"/>
  <c r="U33" i="89"/>
  <c r="F17" i="88" s="1"/>
  <c r="F6" i="89"/>
  <c r="E6" i="89"/>
  <c r="D15" i="88"/>
  <c r="U22" i="89" l="1"/>
  <c r="F6" i="88" s="1"/>
  <c r="U13" i="93"/>
  <c r="F6" i="92" s="1"/>
  <c r="F8" i="84"/>
  <c r="T13" i="93"/>
  <c r="E6" i="92" s="1"/>
  <c r="T22" i="89"/>
  <c r="E6" i="88" s="1"/>
  <c r="E6" i="83" l="1"/>
  <c r="F6" i="83"/>
  <c r="J6" i="83"/>
  <c r="K6" i="83"/>
  <c r="O6" i="83"/>
  <c r="P6" i="83"/>
  <c r="T6" i="83"/>
  <c r="U6" i="83"/>
  <c r="E7" i="83"/>
  <c r="F7" i="83"/>
  <c r="J7" i="83"/>
  <c r="K7" i="83"/>
  <c r="O7" i="83"/>
  <c r="P7" i="83"/>
  <c r="T7" i="83"/>
  <c r="U7" i="83"/>
  <c r="E8" i="83"/>
  <c r="F8" i="83"/>
  <c r="J8" i="83"/>
  <c r="K8" i="83"/>
  <c r="O8" i="83"/>
  <c r="P8" i="83"/>
  <c r="T8" i="83"/>
  <c r="U8" i="83"/>
  <c r="E9" i="83"/>
  <c r="F9" i="83"/>
  <c r="J9" i="83"/>
  <c r="K9" i="83"/>
  <c r="O9" i="83"/>
  <c r="P9" i="83"/>
  <c r="T9" i="83"/>
  <c r="U9" i="83"/>
  <c r="E10" i="83"/>
  <c r="F10" i="83"/>
  <c r="J10" i="83"/>
  <c r="K10" i="83"/>
  <c r="O10" i="83"/>
  <c r="P10" i="83"/>
  <c r="T10" i="83"/>
  <c r="U10" i="83"/>
  <c r="E11" i="83"/>
  <c r="F11" i="83"/>
  <c r="J11" i="83"/>
  <c r="K11" i="83"/>
  <c r="O11" i="83"/>
  <c r="P11" i="83"/>
  <c r="T11" i="83"/>
  <c r="U11" i="83"/>
  <c r="C12" i="83"/>
  <c r="E12" i="83"/>
  <c r="F12" i="83"/>
  <c r="J12" i="83"/>
  <c r="K12" i="83"/>
  <c r="O12" i="83"/>
  <c r="P12" i="83"/>
  <c r="Q12" i="83"/>
  <c r="R12" i="83"/>
  <c r="T12" i="83" s="1"/>
  <c r="S12" i="83"/>
  <c r="E13" i="83"/>
  <c r="F13" i="83"/>
  <c r="J13" i="83"/>
  <c r="K13" i="83"/>
  <c r="O13" i="83"/>
  <c r="P13" i="83"/>
  <c r="T13" i="83"/>
  <c r="U13" i="83"/>
  <c r="E14" i="83"/>
  <c r="F14" i="83"/>
  <c r="J14" i="83"/>
  <c r="K14" i="83"/>
  <c r="O14" i="83"/>
  <c r="P14" i="83"/>
  <c r="T14" i="83"/>
  <c r="U14" i="83"/>
  <c r="E19" i="83"/>
  <c r="F19" i="83"/>
  <c r="J19" i="83"/>
  <c r="K19" i="83"/>
  <c r="O19" i="83"/>
  <c r="P19" i="83"/>
  <c r="Q19" i="83"/>
  <c r="T19" i="83" s="1"/>
  <c r="R19" i="83"/>
  <c r="S19" i="83"/>
  <c r="D6" i="82" s="1"/>
  <c r="E20" i="83"/>
  <c r="F20" i="83"/>
  <c r="J20" i="83"/>
  <c r="K20" i="83"/>
  <c r="O20" i="83"/>
  <c r="P20" i="83"/>
  <c r="Q20" i="83"/>
  <c r="B7" i="82" s="1"/>
  <c r="R20" i="83"/>
  <c r="T20" i="83" s="1"/>
  <c r="S20" i="83"/>
  <c r="D7" i="82" s="1"/>
  <c r="E21" i="83"/>
  <c r="F21" i="83"/>
  <c r="J21" i="83"/>
  <c r="K21" i="83"/>
  <c r="O21" i="83"/>
  <c r="P21" i="83"/>
  <c r="Q21" i="83"/>
  <c r="R21" i="83"/>
  <c r="S21" i="83"/>
  <c r="E22" i="83"/>
  <c r="F22" i="83"/>
  <c r="J22" i="83"/>
  <c r="K22" i="83"/>
  <c r="O22" i="83"/>
  <c r="P22" i="83"/>
  <c r="Q22" i="83"/>
  <c r="B9" i="82" s="1"/>
  <c r="R22" i="83"/>
  <c r="S22" i="83"/>
  <c r="U22" i="83" s="1"/>
  <c r="E23" i="83"/>
  <c r="F23" i="83"/>
  <c r="J23" i="83"/>
  <c r="K23" i="83"/>
  <c r="O23" i="83"/>
  <c r="P23" i="83"/>
  <c r="Q23" i="83"/>
  <c r="B10" i="82" s="1"/>
  <c r="R23" i="83"/>
  <c r="C10" i="82" s="1"/>
  <c r="S23" i="83"/>
  <c r="U23" i="83" s="1"/>
  <c r="E24" i="83"/>
  <c r="F24" i="83"/>
  <c r="J24" i="83"/>
  <c r="K24" i="83"/>
  <c r="O24" i="83"/>
  <c r="P24" i="83"/>
  <c r="Q24" i="83"/>
  <c r="B11" i="82" s="1"/>
  <c r="R24" i="83"/>
  <c r="S24" i="83"/>
  <c r="U24" i="83" s="1"/>
  <c r="T24" i="83"/>
  <c r="B25" i="83"/>
  <c r="C25" i="83"/>
  <c r="F25" i="83"/>
  <c r="G25" i="83"/>
  <c r="H25" i="83"/>
  <c r="L25" i="83"/>
  <c r="M25" i="83"/>
  <c r="N25" i="83"/>
  <c r="P25" i="83" s="1"/>
  <c r="E26" i="83"/>
  <c r="F26" i="83"/>
  <c r="J26" i="83"/>
  <c r="K26" i="83"/>
  <c r="O26" i="83"/>
  <c r="P26" i="83"/>
  <c r="Q26" i="83"/>
  <c r="T26" i="83" s="1"/>
  <c r="R26" i="83"/>
  <c r="S26" i="83"/>
  <c r="U26" i="83" s="1"/>
  <c r="E27" i="83"/>
  <c r="F27" i="83"/>
  <c r="J27" i="83"/>
  <c r="K27" i="83"/>
  <c r="O27" i="83"/>
  <c r="P27" i="83"/>
  <c r="Q27" i="83"/>
  <c r="B14" i="82" s="1"/>
  <c r="R27" i="83"/>
  <c r="S27" i="83"/>
  <c r="D14" i="82" s="1"/>
  <c r="C6" i="82"/>
  <c r="B8" i="82"/>
  <c r="C9" i="82"/>
  <c r="C11" i="82"/>
  <c r="C13" i="82"/>
  <c r="D13" i="82"/>
  <c r="F13" i="82" s="1"/>
  <c r="F8" i="81"/>
  <c r="G8" i="81"/>
  <c r="K8" i="81"/>
  <c r="L8" i="81"/>
  <c r="P8" i="81"/>
  <c r="Q8" i="81"/>
  <c r="U8" i="81"/>
  <c r="V8" i="81"/>
  <c r="Z8" i="81"/>
  <c r="AA8" i="81"/>
  <c r="AE8" i="81"/>
  <c r="AF8" i="81"/>
  <c r="AJ8" i="81"/>
  <c r="AK8" i="81"/>
  <c r="AL8" i="81"/>
  <c r="C8" i="80" s="1"/>
  <c r="AM8" i="81"/>
  <c r="AO8" i="81" s="1"/>
  <c r="F8" i="80" s="1"/>
  <c r="AN8" i="81"/>
  <c r="F9" i="81"/>
  <c r="G9" i="81"/>
  <c r="K9" i="81"/>
  <c r="L9" i="81"/>
  <c r="P9" i="81"/>
  <c r="Q9" i="81"/>
  <c r="U9" i="81"/>
  <c r="V9" i="81"/>
  <c r="Z9" i="81"/>
  <c r="AA9" i="81"/>
  <c r="AE9" i="81"/>
  <c r="AF9" i="81"/>
  <c r="AJ9" i="81"/>
  <c r="AK9" i="81"/>
  <c r="AL9" i="81"/>
  <c r="AM9" i="81"/>
  <c r="AN9" i="81"/>
  <c r="E9" i="80" s="1"/>
  <c r="F10" i="81"/>
  <c r="G10" i="81"/>
  <c r="K10" i="81"/>
  <c r="L10" i="81"/>
  <c r="P10" i="81"/>
  <c r="Q10" i="81"/>
  <c r="U10" i="81"/>
  <c r="V10" i="81"/>
  <c r="Z10" i="81"/>
  <c r="AA10" i="81"/>
  <c r="AE10" i="81"/>
  <c r="AF10" i="81"/>
  <c r="AJ10" i="81"/>
  <c r="AK10" i="81"/>
  <c r="AL10" i="81"/>
  <c r="C10" i="80" s="1"/>
  <c r="AM10" i="81"/>
  <c r="AN10" i="81"/>
  <c r="E10" i="80" s="1"/>
  <c r="F11" i="81"/>
  <c r="G11" i="81"/>
  <c r="K11" i="81"/>
  <c r="L11" i="81"/>
  <c r="P11" i="81"/>
  <c r="Q11" i="81"/>
  <c r="U11" i="81"/>
  <c r="V11" i="81"/>
  <c r="Z11" i="81"/>
  <c r="AA11" i="81"/>
  <c r="AE11" i="81"/>
  <c r="AF11" i="81"/>
  <c r="AJ11" i="81"/>
  <c r="AK11" i="81"/>
  <c r="AL11" i="81"/>
  <c r="C11" i="80" s="1"/>
  <c r="AM11" i="81"/>
  <c r="AN11" i="81"/>
  <c r="E11" i="80" s="1"/>
  <c r="E8" i="80"/>
  <c r="D9" i="80"/>
  <c r="F7" i="79"/>
  <c r="G7" i="79"/>
  <c r="K7" i="79"/>
  <c r="L7" i="79"/>
  <c r="P7" i="79"/>
  <c r="Q7" i="79"/>
  <c r="U7" i="79"/>
  <c r="V7" i="79"/>
  <c r="C8" i="79"/>
  <c r="D8" i="79"/>
  <c r="F8" i="79" s="1"/>
  <c r="E8" i="79"/>
  <c r="H8" i="79"/>
  <c r="I8" i="79"/>
  <c r="K8" i="79" s="1"/>
  <c r="J8" i="79"/>
  <c r="M8" i="79"/>
  <c r="N8" i="79"/>
  <c r="Q8" i="79" s="1"/>
  <c r="O8" i="79"/>
  <c r="R8" i="79"/>
  <c r="S8" i="79"/>
  <c r="T8" i="79"/>
  <c r="F9" i="79"/>
  <c r="G9" i="79"/>
  <c r="K9" i="79"/>
  <c r="L9" i="79"/>
  <c r="P9" i="79"/>
  <c r="Q9" i="79"/>
  <c r="U9" i="79"/>
  <c r="V9" i="79"/>
  <c r="F10" i="79"/>
  <c r="G10" i="79"/>
  <c r="K10" i="79"/>
  <c r="L10" i="79"/>
  <c r="P10" i="79"/>
  <c r="Q10" i="79"/>
  <c r="U10" i="79"/>
  <c r="V10" i="79"/>
  <c r="F11" i="79"/>
  <c r="G11" i="79"/>
  <c r="K11" i="79"/>
  <c r="L11" i="79"/>
  <c r="P11" i="79"/>
  <c r="Q11" i="79"/>
  <c r="U11" i="79"/>
  <c r="V11" i="79"/>
  <c r="F12" i="79"/>
  <c r="G12" i="79"/>
  <c r="K12" i="79"/>
  <c r="L12" i="79"/>
  <c r="P12" i="79"/>
  <c r="Q12" i="79"/>
  <c r="U12" i="79"/>
  <c r="V12" i="79"/>
  <c r="C13" i="79"/>
  <c r="F13" i="79" s="1"/>
  <c r="D13" i="79"/>
  <c r="E13" i="79"/>
  <c r="H13" i="79"/>
  <c r="I13" i="79"/>
  <c r="J13" i="79"/>
  <c r="M13" i="79"/>
  <c r="N13" i="79"/>
  <c r="P13" i="79" s="1"/>
  <c r="O13" i="79"/>
  <c r="R13" i="79"/>
  <c r="S13" i="79"/>
  <c r="U13" i="79" s="1"/>
  <c r="T13" i="79"/>
  <c r="F14" i="79"/>
  <c r="G14" i="79"/>
  <c r="K14" i="79"/>
  <c r="L14" i="79"/>
  <c r="P14" i="79"/>
  <c r="Q14" i="79"/>
  <c r="U14" i="79"/>
  <c r="V14" i="79"/>
  <c r="F15" i="79"/>
  <c r="G15" i="79"/>
  <c r="K15" i="79"/>
  <c r="L15" i="79"/>
  <c r="P15" i="79"/>
  <c r="Q15" i="79"/>
  <c r="U15" i="79"/>
  <c r="V15" i="79"/>
  <c r="F16" i="79"/>
  <c r="G16" i="79"/>
  <c r="K16" i="79"/>
  <c r="L16" i="79"/>
  <c r="P16" i="79"/>
  <c r="Q16" i="79"/>
  <c r="U16" i="79"/>
  <c r="V16" i="79"/>
  <c r="F17" i="79"/>
  <c r="G17" i="79"/>
  <c r="K17" i="79"/>
  <c r="L17" i="79"/>
  <c r="P17" i="79"/>
  <c r="Q17" i="79"/>
  <c r="U17" i="79"/>
  <c r="V17" i="79"/>
  <c r="C18" i="79"/>
  <c r="D18" i="79"/>
  <c r="E18" i="79"/>
  <c r="H18" i="79"/>
  <c r="I18" i="79"/>
  <c r="J18" i="79"/>
  <c r="M18" i="79"/>
  <c r="N18" i="79"/>
  <c r="O18" i="79"/>
  <c r="Q18" i="79" s="1"/>
  <c r="R18" i="79"/>
  <c r="S18" i="79"/>
  <c r="T18" i="79"/>
  <c r="U18" i="79"/>
  <c r="F19" i="79"/>
  <c r="G19" i="79"/>
  <c r="K19" i="79"/>
  <c r="L19" i="79"/>
  <c r="P19" i="79"/>
  <c r="Q19" i="79"/>
  <c r="U19" i="79"/>
  <c r="V19" i="79"/>
  <c r="F25" i="79"/>
  <c r="G25" i="79"/>
  <c r="K25" i="79"/>
  <c r="L25" i="79"/>
  <c r="P25" i="79"/>
  <c r="Q25" i="79"/>
  <c r="R25" i="79"/>
  <c r="S25" i="79"/>
  <c r="T25" i="79"/>
  <c r="C26" i="79"/>
  <c r="D26" i="79"/>
  <c r="H26" i="79"/>
  <c r="I26" i="79"/>
  <c r="K26" i="79" s="1"/>
  <c r="J26" i="79"/>
  <c r="M26" i="79"/>
  <c r="N26" i="79"/>
  <c r="O26" i="79"/>
  <c r="F27" i="79"/>
  <c r="G27" i="79"/>
  <c r="K27" i="79"/>
  <c r="L27" i="79"/>
  <c r="P27" i="79"/>
  <c r="Q27" i="79"/>
  <c r="R27" i="79"/>
  <c r="C9" i="78" s="1"/>
  <c r="S27" i="79"/>
  <c r="U27" i="79" s="1"/>
  <c r="T27" i="79"/>
  <c r="E9" i="78" s="1"/>
  <c r="F28" i="79"/>
  <c r="G28" i="79"/>
  <c r="K28" i="79"/>
  <c r="L28" i="79"/>
  <c r="P28" i="79"/>
  <c r="Q28" i="79"/>
  <c r="R28" i="79"/>
  <c r="S28" i="79"/>
  <c r="D10" i="78" s="1"/>
  <c r="T28" i="79"/>
  <c r="E10" i="78" s="1"/>
  <c r="F29" i="79"/>
  <c r="G29" i="79"/>
  <c r="K29" i="79"/>
  <c r="L29" i="79"/>
  <c r="P29" i="79"/>
  <c r="Q29" i="79"/>
  <c r="R29" i="79"/>
  <c r="C11" i="78" s="1"/>
  <c r="S29" i="79"/>
  <c r="V29" i="79" s="1"/>
  <c r="T29" i="79"/>
  <c r="E11" i="78" s="1"/>
  <c r="F30" i="79"/>
  <c r="G30" i="79"/>
  <c r="K30" i="79"/>
  <c r="L30" i="79"/>
  <c r="P30" i="79"/>
  <c r="Q30" i="79"/>
  <c r="R30" i="79"/>
  <c r="S30" i="79"/>
  <c r="T30" i="79"/>
  <c r="C31" i="79"/>
  <c r="D31" i="79"/>
  <c r="E31" i="79"/>
  <c r="H31" i="79"/>
  <c r="I31" i="79"/>
  <c r="J31" i="79"/>
  <c r="M31" i="79"/>
  <c r="N31" i="79"/>
  <c r="P31" i="79" s="1"/>
  <c r="O31" i="79"/>
  <c r="F32" i="79"/>
  <c r="G32" i="79"/>
  <c r="K32" i="79"/>
  <c r="L32" i="79"/>
  <c r="P32" i="79"/>
  <c r="Q32" i="79"/>
  <c r="R32" i="79"/>
  <c r="S32" i="79"/>
  <c r="D14" i="78" s="1"/>
  <c r="T32" i="79"/>
  <c r="F33" i="79"/>
  <c r="G33" i="79"/>
  <c r="K33" i="79"/>
  <c r="L33" i="79"/>
  <c r="P33" i="79"/>
  <c r="Q33" i="79"/>
  <c r="R33" i="79"/>
  <c r="C15" i="78" s="1"/>
  <c r="S33" i="79"/>
  <c r="T33" i="79"/>
  <c r="F34" i="79"/>
  <c r="G34" i="79"/>
  <c r="K34" i="79"/>
  <c r="L34" i="79"/>
  <c r="P34" i="79"/>
  <c r="Q34" i="79"/>
  <c r="R34" i="79"/>
  <c r="C16" i="78" s="1"/>
  <c r="S34" i="79"/>
  <c r="D16" i="78" s="1"/>
  <c r="T34" i="79"/>
  <c r="F35" i="79"/>
  <c r="G35" i="79"/>
  <c r="K35" i="79"/>
  <c r="L35" i="79"/>
  <c r="P35" i="79"/>
  <c r="Q35" i="79"/>
  <c r="R35" i="79"/>
  <c r="C17" i="78" s="1"/>
  <c r="S35" i="79"/>
  <c r="D17" i="78" s="1"/>
  <c r="T35" i="79"/>
  <c r="U35" i="79"/>
  <c r="C36" i="79"/>
  <c r="F36" i="79" s="1"/>
  <c r="D36" i="79"/>
  <c r="E36" i="79"/>
  <c r="G36" i="79" s="1"/>
  <c r="H36" i="79"/>
  <c r="I36" i="79"/>
  <c r="J36" i="79"/>
  <c r="L36" i="79" s="1"/>
  <c r="M36" i="79"/>
  <c r="N36" i="79"/>
  <c r="O36" i="79"/>
  <c r="Q36" i="79" s="1"/>
  <c r="F37" i="79"/>
  <c r="G37" i="79"/>
  <c r="K37" i="79"/>
  <c r="L37" i="79"/>
  <c r="P37" i="79"/>
  <c r="Q37" i="79"/>
  <c r="R37" i="79"/>
  <c r="C19" i="78" s="1"/>
  <c r="S37" i="79"/>
  <c r="T37" i="79"/>
  <c r="C7" i="78"/>
  <c r="E7" i="78"/>
  <c r="D9" i="78"/>
  <c r="C10" i="78"/>
  <c r="C12" i="78"/>
  <c r="E12" i="78"/>
  <c r="E14" i="78"/>
  <c r="E15" i="78"/>
  <c r="E17" i="78"/>
  <c r="D19" i="78"/>
  <c r="B7" i="77"/>
  <c r="C7" i="77"/>
  <c r="D7" i="77"/>
  <c r="G7" i="77"/>
  <c r="H7" i="77"/>
  <c r="I7" i="77"/>
  <c r="K7" i="77" s="1"/>
  <c r="L7" i="77"/>
  <c r="M7" i="77"/>
  <c r="N7" i="77"/>
  <c r="P7" i="77" s="1"/>
  <c r="Q7" i="77"/>
  <c r="R7" i="77"/>
  <c r="S7" i="77"/>
  <c r="E8" i="77"/>
  <c r="F8" i="77"/>
  <c r="J8" i="77"/>
  <c r="K8" i="77"/>
  <c r="O8" i="77"/>
  <c r="P8" i="77"/>
  <c r="T8" i="77"/>
  <c r="U8" i="77"/>
  <c r="E9" i="77"/>
  <c r="F9" i="77"/>
  <c r="J9" i="77"/>
  <c r="K9" i="77"/>
  <c r="O9" i="77"/>
  <c r="P9" i="77"/>
  <c r="T9" i="77"/>
  <c r="U9" i="77"/>
  <c r="E10" i="77"/>
  <c r="F10" i="77"/>
  <c r="J10" i="77"/>
  <c r="K10" i="77"/>
  <c r="O10" i="77"/>
  <c r="P10" i="77"/>
  <c r="T10" i="77"/>
  <c r="U10" i="77"/>
  <c r="E11" i="77"/>
  <c r="F11" i="77"/>
  <c r="J11" i="77"/>
  <c r="K11" i="77"/>
  <c r="O11" i="77"/>
  <c r="P11" i="77"/>
  <c r="T11" i="77"/>
  <c r="U11" i="77"/>
  <c r="E12" i="77"/>
  <c r="F12" i="77"/>
  <c r="J12" i="77"/>
  <c r="K12" i="77"/>
  <c r="O12" i="77"/>
  <c r="P12" i="77"/>
  <c r="T12" i="77"/>
  <c r="U12" i="77"/>
  <c r="E13" i="77"/>
  <c r="F13" i="77"/>
  <c r="J13" i="77"/>
  <c r="K13" i="77"/>
  <c r="O13" i="77"/>
  <c r="P13" i="77"/>
  <c r="T13" i="77"/>
  <c r="U13" i="77"/>
  <c r="E14" i="77"/>
  <c r="F14" i="77"/>
  <c r="J14" i="77"/>
  <c r="K14" i="77"/>
  <c r="O14" i="77"/>
  <c r="T14" i="77"/>
  <c r="U14" i="77"/>
  <c r="E15" i="77"/>
  <c r="F15" i="77"/>
  <c r="J15" i="77"/>
  <c r="K15" i="77"/>
  <c r="O15" i="77"/>
  <c r="P15" i="77"/>
  <c r="T15" i="77"/>
  <c r="U15" i="77"/>
  <c r="E16" i="77"/>
  <c r="F16" i="77"/>
  <c r="J16" i="77"/>
  <c r="K16" i="77"/>
  <c r="O16" i="77"/>
  <c r="P16" i="77"/>
  <c r="T16" i="77"/>
  <c r="U16" i="77"/>
  <c r="E17" i="77"/>
  <c r="F17" i="77"/>
  <c r="J17" i="77"/>
  <c r="K17" i="77"/>
  <c r="O17" i="77"/>
  <c r="P17" i="77"/>
  <c r="T17" i="77"/>
  <c r="U17" i="77"/>
  <c r="E18" i="77"/>
  <c r="F18" i="77"/>
  <c r="J18" i="77"/>
  <c r="K18" i="77"/>
  <c r="O18" i="77"/>
  <c r="P18" i="77"/>
  <c r="T18" i="77"/>
  <c r="U18" i="77"/>
  <c r="E19" i="77"/>
  <c r="F19" i="77"/>
  <c r="J19" i="77"/>
  <c r="K19" i="77"/>
  <c r="O19" i="77"/>
  <c r="P19" i="77"/>
  <c r="T19" i="77"/>
  <c r="U19" i="77"/>
  <c r="E20" i="77"/>
  <c r="F20" i="77"/>
  <c r="J20" i="77"/>
  <c r="K20" i="77"/>
  <c r="O20" i="77"/>
  <c r="P20" i="77"/>
  <c r="T20" i="77"/>
  <c r="U20" i="77"/>
  <c r="B21" i="77"/>
  <c r="C21" i="77"/>
  <c r="D21" i="77"/>
  <c r="G21" i="77"/>
  <c r="H21" i="77"/>
  <c r="I21" i="77"/>
  <c r="L21" i="77"/>
  <c r="M21" i="77"/>
  <c r="N21" i="77"/>
  <c r="P21" i="77" s="1"/>
  <c r="Q21" i="77"/>
  <c r="R21" i="77"/>
  <c r="S21" i="77"/>
  <c r="E22" i="77"/>
  <c r="F22" i="77"/>
  <c r="J22" i="77"/>
  <c r="K22" i="77"/>
  <c r="O22" i="77"/>
  <c r="P22" i="77"/>
  <c r="T22" i="77"/>
  <c r="U22" i="77"/>
  <c r="E23" i="77"/>
  <c r="F23" i="77"/>
  <c r="J23" i="77"/>
  <c r="K23" i="77"/>
  <c r="O23" i="77"/>
  <c r="P23" i="77"/>
  <c r="T23" i="77"/>
  <c r="U23" i="77"/>
  <c r="B24" i="77"/>
  <c r="C24" i="77"/>
  <c r="D24" i="77"/>
  <c r="D40" i="77" s="1"/>
  <c r="G24" i="77"/>
  <c r="H24" i="77"/>
  <c r="J24" i="77" s="1"/>
  <c r="I24" i="77"/>
  <c r="L24" i="77"/>
  <c r="M24" i="77"/>
  <c r="O24" i="77" s="1"/>
  <c r="N24" i="77"/>
  <c r="Q24" i="77"/>
  <c r="R24" i="77"/>
  <c r="S24" i="77"/>
  <c r="U24" i="77" s="1"/>
  <c r="E25" i="77"/>
  <c r="F25" i="77"/>
  <c r="J25" i="77"/>
  <c r="K25" i="77"/>
  <c r="O25" i="77"/>
  <c r="P25" i="77"/>
  <c r="T25" i="77"/>
  <c r="U25" i="77"/>
  <c r="E26" i="77"/>
  <c r="F26" i="77"/>
  <c r="J26" i="77"/>
  <c r="K26" i="77"/>
  <c r="O26" i="77"/>
  <c r="P26" i="77"/>
  <c r="T26" i="77"/>
  <c r="U26" i="77"/>
  <c r="E27" i="77"/>
  <c r="F27" i="77"/>
  <c r="J27" i="77"/>
  <c r="K27" i="77"/>
  <c r="O27" i="77"/>
  <c r="P27" i="77"/>
  <c r="T27" i="77"/>
  <c r="U27" i="77"/>
  <c r="E28" i="77"/>
  <c r="F28" i="77"/>
  <c r="J28" i="77"/>
  <c r="K28" i="77"/>
  <c r="O28" i="77"/>
  <c r="P28" i="77"/>
  <c r="T28" i="77"/>
  <c r="U28" i="77"/>
  <c r="E29" i="77"/>
  <c r="F29" i="77"/>
  <c r="J29" i="77"/>
  <c r="K29" i="77"/>
  <c r="O29" i="77"/>
  <c r="P29" i="77"/>
  <c r="T29" i="77"/>
  <c r="U29" i="77"/>
  <c r="B30" i="77"/>
  <c r="B40" i="77" s="1"/>
  <c r="C30" i="77"/>
  <c r="E30" i="77" s="1"/>
  <c r="D30" i="77"/>
  <c r="G30" i="77"/>
  <c r="H30" i="77"/>
  <c r="I30" i="77"/>
  <c r="L30" i="77"/>
  <c r="O30" i="77" s="1"/>
  <c r="P30" i="77"/>
  <c r="Q30" i="77"/>
  <c r="R30" i="77"/>
  <c r="S30" i="77"/>
  <c r="E31" i="77"/>
  <c r="F31" i="77"/>
  <c r="J31" i="77"/>
  <c r="K31" i="77"/>
  <c r="O31" i="77"/>
  <c r="P31" i="77"/>
  <c r="T31" i="77"/>
  <c r="U31" i="77"/>
  <c r="E32" i="77"/>
  <c r="F32" i="77"/>
  <c r="J32" i="77"/>
  <c r="K32" i="77"/>
  <c r="O32" i="77"/>
  <c r="P32" i="77"/>
  <c r="T32" i="77"/>
  <c r="U32" i="77"/>
  <c r="E33" i="77"/>
  <c r="F33" i="77"/>
  <c r="J33" i="77"/>
  <c r="K33" i="77"/>
  <c r="O33" i="77"/>
  <c r="P33" i="77"/>
  <c r="T33" i="77"/>
  <c r="U33" i="77"/>
  <c r="E34" i="77"/>
  <c r="F34" i="77"/>
  <c r="J34" i="77"/>
  <c r="K34" i="77"/>
  <c r="O34" i="77"/>
  <c r="P34" i="77"/>
  <c r="T34" i="77"/>
  <c r="U34" i="77"/>
  <c r="E35" i="77"/>
  <c r="F35" i="77"/>
  <c r="J35" i="77"/>
  <c r="K35" i="77"/>
  <c r="O35" i="77"/>
  <c r="P35" i="77"/>
  <c r="T35" i="77"/>
  <c r="U35" i="77"/>
  <c r="E36" i="77"/>
  <c r="F36" i="77"/>
  <c r="J36" i="77"/>
  <c r="K36" i="77"/>
  <c r="O36" i="77"/>
  <c r="P36" i="77"/>
  <c r="T36" i="77"/>
  <c r="U36" i="77"/>
  <c r="E37" i="77"/>
  <c r="F37" i="77"/>
  <c r="K37" i="77"/>
  <c r="O37" i="77"/>
  <c r="P37" i="77"/>
  <c r="T37" i="77"/>
  <c r="U37" i="77"/>
  <c r="E38" i="77"/>
  <c r="F38" i="77"/>
  <c r="J38" i="77"/>
  <c r="K38" i="77"/>
  <c r="O38" i="77"/>
  <c r="P38" i="77"/>
  <c r="T38" i="77"/>
  <c r="U38" i="77"/>
  <c r="E39" i="77"/>
  <c r="F39" i="77"/>
  <c r="J39" i="77"/>
  <c r="K39" i="77"/>
  <c r="O39" i="77"/>
  <c r="P39" i="77"/>
  <c r="T39" i="77"/>
  <c r="U39" i="77"/>
  <c r="B44" i="77"/>
  <c r="C44" i="77"/>
  <c r="F44" i="77" s="1"/>
  <c r="D44" i="77"/>
  <c r="G44" i="77"/>
  <c r="H44" i="77"/>
  <c r="I44" i="77"/>
  <c r="L44" i="77"/>
  <c r="M44" i="77"/>
  <c r="N44" i="77"/>
  <c r="E45" i="77"/>
  <c r="F45" i="77"/>
  <c r="J45" i="77"/>
  <c r="K45" i="77"/>
  <c r="O45" i="77"/>
  <c r="P45" i="77"/>
  <c r="Q45" i="77"/>
  <c r="R45" i="77"/>
  <c r="S45" i="77"/>
  <c r="D8" i="76" s="1"/>
  <c r="E46" i="77"/>
  <c r="F46" i="77"/>
  <c r="J46" i="77"/>
  <c r="K46" i="77"/>
  <c r="O46" i="77"/>
  <c r="P46" i="77"/>
  <c r="Q46" i="77"/>
  <c r="B9" i="76" s="1"/>
  <c r="R46" i="77"/>
  <c r="C9" i="76" s="1"/>
  <c r="S46" i="77"/>
  <c r="D9" i="76" s="1"/>
  <c r="E47" i="77"/>
  <c r="F47" i="77"/>
  <c r="J47" i="77"/>
  <c r="K47" i="77"/>
  <c r="O47" i="77"/>
  <c r="P47" i="77"/>
  <c r="Q47" i="77"/>
  <c r="R47" i="77"/>
  <c r="T47" i="77" s="1"/>
  <c r="S47" i="77"/>
  <c r="D10" i="76" s="1"/>
  <c r="E48" i="77"/>
  <c r="F48" i="77"/>
  <c r="J48" i="77"/>
  <c r="K48" i="77"/>
  <c r="O48" i="77"/>
  <c r="P48" i="77"/>
  <c r="Q48" i="77"/>
  <c r="R48" i="77"/>
  <c r="S48" i="77"/>
  <c r="D11" i="76" s="1"/>
  <c r="E49" i="77"/>
  <c r="F49" i="77"/>
  <c r="J49" i="77"/>
  <c r="K49" i="77"/>
  <c r="O49" i="77"/>
  <c r="P49" i="77"/>
  <c r="Q49" i="77"/>
  <c r="R49" i="77"/>
  <c r="S49" i="77"/>
  <c r="D12" i="76" s="1"/>
  <c r="E50" i="77"/>
  <c r="F50" i="77"/>
  <c r="J50" i="77"/>
  <c r="K50" i="77"/>
  <c r="O50" i="77"/>
  <c r="P50" i="77"/>
  <c r="Q50" i="77"/>
  <c r="B13" i="76" s="1"/>
  <c r="R50" i="77"/>
  <c r="S50" i="77"/>
  <c r="D13" i="76" s="1"/>
  <c r="E51" i="77"/>
  <c r="F51" i="77"/>
  <c r="J51" i="77"/>
  <c r="K51" i="77"/>
  <c r="O51" i="77"/>
  <c r="P51" i="77"/>
  <c r="Q51" i="77"/>
  <c r="R51" i="77"/>
  <c r="T51" i="77" s="1"/>
  <c r="S51" i="77"/>
  <c r="E52" i="77"/>
  <c r="F52" i="77"/>
  <c r="J52" i="77"/>
  <c r="K52" i="77"/>
  <c r="O52" i="77"/>
  <c r="P52" i="77"/>
  <c r="Q52" i="77"/>
  <c r="R52" i="77"/>
  <c r="S52" i="77"/>
  <c r="D15" i="76" s="1"/>
  <c r="E53" i="77"/>
  <c r="F53" i="77"/>
  <c r="J53" i="77"/>
  <c r="K53" i="77"/>
  <c r="O53" i="77"/>
  <c r="P53" i="77"/>
  <c r="Q53" i="77"/>
  <c r="R53" i="77"/>
  <c r="S53" i="77"/>
  <c r="D16" i="76" s="1"/>
  <c r="E54" i="77"/>
  <c r="F54" i="77"/>
  <c r="J54" i="77"/>
  <c r="K54" i="77"/>
  <c r="O54" i="77"/>
  <c r="P54" i="77"/>
  <c r="Q54" i="77"/>
  <c r="R54" i="77"/>
  <c r="C17" i="76" s="1"/>
  <c r="S54" i="77"/>
  <c r="D17" i="76" s="1"/>
  <c r="E55" i="77"/>
  <c r="F55" i="77"/>
  <c r="J55" i="77"/>
  <c r="K55" i="77"/>
  <c r="O55" i="77"/>
  <c r="P55" i="77"/>
  <c r="Q55" i="77"/>
  <c r="B18" i="76" s="1"/>
  <c r="R55" i="77"/>
  <c r="C18" i="76" s="1"/>
  <c r="S55" i="77"/>
  <c r="D18" i="76" s="1"/>
  <c r="E56" i="77"/>
  <c r="F56" i="77"/>
  <c r="J56" i="77"/>
  <c r="K56" i="77"/>
  <c r="O56" i="77"/>
  <c r="P56" i="77"/>
  <c r="Q56" i="77"/>
  <c r="R56" i="77"/>
  <c r="T56" i="77" s="1"/>
  <c r="S56" i="77"/>
  <c r="E57" i="77"/>
  <c r="F57" i="77"/>
  <c r="J57" i="77"/>
  <c r="K57" i="77"/>
  <c r="O57" i="77"/>
  <c r="P57" i="77"/>
  <c r="Q57" i="77"/>
  <c r="R57" i="77"/>
  <c r="S57" i="77"/>
  <c r="B58" i="77"/>
  <c r="C58" i="77"/>
  <c r="F58" i="77" s="1"/>
  <c r="D58" i="77"/>
  <c r="G58" i="77"/>
  <c r="G77" i="77" s="1"/>
  <c r="H58" i="77"/>
  <c r="J58" i="77" s="1"/>
  <c r="I58" i="77"/>
  <c r="L58" i="77"/>
  <c r="M58" i="77"/>
  <c r="N58" i="77"/>
  <c r="E59" i="77"/>
  <c r="F59" i="77"/>
  <c r="J59" i="77"/>
  <c r="K59" i="77"/>
  <c r="O59" i="77"/>
  <c r="P59" i="77"/>
  <c r="Q59" i="77"/>
  <c r="B22" i="76" s="1"/>
  <c r="R59" i="77"/>
  <c r="C22" i="76" s="1"/>
  <c r="S59" i="77"/>
  <c r="E60" i="77"/>
  <c r="F60" i="77"/>
  <c r="J60" i="77"/>
  <c r="K60" i="77"/>
  <c r="O60" i="77"/>
  <c r="P60" i="77"/>
  <c r="Q60" i="77"/>
  <c r="B23" i="76" s="1"/>
  <c r="R60" i="77"/>
  <c r="S60" i="77"/>
  <c r="B61" i="77"/>
  <c r="C61" i="77"/>
  <c r="D61" i="77"/>
  <c r="G61" i="77"/>
  <c r="H61" i="77"/>
  <c r="I61" i="77"/>
  <c r="L61" i="77"/>
  <c r="M61" i="77"/>
  <c r="N61" i="77"/>
  <c r="E62" i="77"/>
  <c r="F62" i="77"/>
  <c r="J62" i="77"/>
  <c r="K62" i="77"/>
  <c r="O62" i="77"/>
  <c r="P62" i="77"/>
  <c r="Q62" i="77"/>
  <c r="R62" i="77"/>
  <c r="S62" i="77"/>
  <c r="U62" i="77" s="1"/>
  <c r="E63" i="77"/>
  <c r="F63" i="77"/>
  <c r="J63" i="77"/>
  <c r="K63" i="77"/>
  <c r="O63" i="77"/>
  <c r="P63" i="77"/>
  <c r="Q63" i="77"/>
  <c r="R63" i="77"/>
  <c r="S63" i="77"/>
  <c r="U63" i="77" s="1"/>
  <c r="E64" i="77"/>
  <c r="F64" i="77"/>
  <c r="J64" i="77"/>
  <c r="K64" i="77"/>
  <c r="O64" i="77"/>
  <c r="P64" i="77"/>
  <c r="Q64" i="77"/>
  <c r="B27" i="76" s="1"/>
  <c r="R64" i="77"/>
  <c r="S64" i="77"/>
  <c r="U64" i="77" s="1"/>
  <c r="E65" i="77"/>
  <c r="F65" i="77"/>
  <c r="J65" i="77"/>
  <c r="K65" i="77"/>
  <c r="O65" i="77"/>
  <c r="P65" i="77"/>
  <c r="Q65" i="77"/>
  <c r="B28" i="76" s="1"/>
  <c r="R65" i="77"/>
  <c r="C28" i="76" s="1"/>
  <c r="S65" i="77"/>
  <c r="D28" i="76" s="1"/>
  <c r="E66" i="77"/>
  <c r="F66" i="77"/>
  <c r="J66" i="77"/>
  <c r="K66" i="77"/>
  <c r="O66" i="77"/>
  <c r="P66" i="77"/>
  <c r="Q66" i="77"/>
  <c r="B29" i="76" s="1"/>
  <c r="R66" i="77"/>
  <c r="C29" i="76" s="1"/>
  <c r="S66" i="77"/>
  <c r="D29" i="76" s="1"/>
  <c r="F29" i="76" s="1"/>
  <c r="B67" i="77"/>
  <c r="C67" i="77"/>
  <c r="D67" i="77"/>
  <c r="S67" i="77" s="1"/>
  <c r="J67" i="77"/>
  <c r="K67" i="77"/>
  <c r="L67" i="77"/>
  <c r="M67" i="77"/>
  <c r="O67" i="77" s="1"/>
  <c r="E68" i="77"/>
  <c r="F68" i="77"/>
  <c r="J68" i="77"/>
  <c r="K68" i="77"/>
  <c r="O68" i="77"/>
  <c r="P68" i="77"/>
  <c r="Q68" i="77"/>
  <c r="R68" i="77"/>
  <c r="S68" i="77"/>
  <c r="U68" i="77" s="1"/>
  <c r="E69" i="77"/>
  <c r="F69" i="77"/>
  <c r="J69" i="77"/>
  <c r="K69" i="77"/>
  <c r="O69" i="77"/>
  <c r="P69" i="77"/>
  <c r="Q69" i="77"/>
  <c r="R69" i="77"/>
  <c r="S69" i="77"/>
  <c r="D32" i="76" s="1"/>
  <c r="E70" i="77"/>
  <c r="F70" i="77"/>
  <c r="J70" i="77"/>
  <c r="K70" i="77"/>
  <c r="O70" i="77"/>
  <c r="P70" i="77"/>
  <c r="Q70" i="77"/>
  <c r="B33" i="76" s="1"/>
  <c r="R70" i="77"/>
  <c r="C33" i="76" s="1"/>
  <c r="S70" i="77"/>
  <c r="D33" i="76" s="1"/>
  <c r="E71" i="77"/>
  <c r="F71" i="77"/>
  <c r="J71" i="77"/>
  <c r="K71" i="77"/>
  <c r="O71" i="77"/>
  <c r="P71" i="77"/>
  <c r="Q71" i="77"/>
  <c r="R71" i="77"/>
  <c r="C34" i="76" s="1"/>
  <c r="S71" i="77"/>
  <c r="E72" i="77"/>
  <c r="F72" i="77"/>
  <c r="J72" i="77"/>
  <c r="K72" i="77"/>
  <c r="O72" i="77"/>
  <c r="P72" i="77"/>
  <c r="Q72" i="77"/>
  <c r="R72" i="77"/>
  <c r="S72" i="77"/>
  <c r="D35" i="76" s="1"/>
  <c r="E73" i="77"/>
  <c r="F73" i="77"/>
  <c r="J73" i="77"/>
  <c r="K73" i="77"/>
  <c r="O73" i="77"/>
  <c r="P73" i="77"/>
  <c r="Q73" i="77"/>
  <c r="B36" i="76" s="1"/>
  <c r="R73" i="77"/>
  <c r="C36" i="76" s="1"/>
  <c r="S73" i="77"/>
  <c r="D36" i="76" s="1"/>
  <c r="E74" i="77"/>
  <c r="F74" i="77"/>
  <c r="J74" i="77"/>
  <c r="K74" i="77"/>
  <c r="O74" i="77"/>
  <c r="P74" i="77"/>
  <c r="Q74" i="77"/>
  <c r="B37" i="76" s="1"/>
  <c r="R74" i="77"/>
  <c r="C37" i="76" s="1"/>
  <c r="S74" i="77"/>
  <c r="E75" i="77"/>
  <c r="F75" i="77"/>
  <c r="J75" i="77"/>
  <c r="K75" i="77"/>
  <c r="O75" i="77"/>
  <c r="P75" i="77"/>
  <c r="Q75" i="77"/>
  <c r="R75" i="77"/>
  <c r="T75" i="77" s="1"/>
  <c r="S75" i="77"/>
  <c r="E76" i="77"/>
  <c r="F76" i="77"/>
  <c r="J76" i="77"/>
  <c r="K76" i="77"/>
  <c r="O76" i="77"/>
  <c r="P76" i="77"/>
  <c r="Q76" i="77"/>
  <c r="B39" i="76" s="1"/>
  <c r="R76" i="77"/>
  <c r="S76" i="77"/>
  <c r="D39" i="76" s="1"/>
  <c r="B8" i="76"/>
  <c r="B10" i="76"/>
  <c r="C11" i="76"/>
  <c r="B12" i="76"/>
  <c r="C12" i="76"/>
  <c r="B14" i="76"/>
  <c r="C15" i="76"/>
  <c r="B16" i="76"/>
  <c r="B19" i="76"/>
  <c r="B20" i="76"/>
  <c r="C23" i="76"/>
  <c r="B25" i="76"/>
  <c r="C25" i="76"/>
  <c r="C26" i="76"/>
  <c r="C27" i="76"/>
  <c r="C31" i="76"/>
  <c r="C32" i="76"/>
  <c r="B38" i="76"/>
  <c r="B7" i="75"/>
  <c r="E7" i="75" s="1"/>
  <c r="C7" i="75"/>
  <c r="D7" i="75"/>
  <c r="F7" i="75" s="1"/>
  <c r="G7" i="75"/>
  <c r="H7" i="75"/>
  <c r="I7" i="75"/>
  <c r="L7" i="75"/>
  <c r="N7" i="75"/>
  <c r="P7" i="75" s="1"/>
  <c r="Q7" i="75"/>
  <c r="R7" i="75"/>
  <c r="T7" i="75" s="1"/>
  <c r="S7" i="75"/>
  <c r="E8" i="75"/>
  <c r="F8" i="75"/>
  <c r="J8" i="75"/>
  <c r="K8" i="75"/>
  <c r="O8" i="75"/>
  <c r="P8" i="75"/>
  <c r="T8" i="75"/>
  <c r="U8" i="75"/>
  <c r="E9" i="75"/>
  <c r="F9" i="75"/>
  <c r="J9" i="75"/>
  <c r="K9" i="75"/>
  <c r="O9" i="75"/>
  <c r="P9" i="75"/>
  <c r="T9" i="75"/>
  <c r="U9" i="75"/>
  <c r="E10" i="75"/>
  <c r="F10" i="75"/>
  <c r="J10" i="75"/>
  <c r="K10" i="75"/>
  <c r="O10" i="75"/>
  <c r="P10" i="75"/>
  <c r="T10" i="75"/>
  <c r="U10" i="75"/>
  <c r="E11" i="75"/>
  <c r="F11" i="75"/>
  <c r="J11" i="75"/>
  <c r="K11" i="75"/>
  <c r="O11" i="75"/>
  <c r="P11" i="75"/>
  <c r="T11" i="75"/>
  <c r="U11" i="75"/>
  <c r="E12" i="75"/>
  <c r="F12" i="75"/>
  <c r="J12" i="75"/>
  <c r="K12" i="75"/>
  <c r="O12" i="75"/>
  <c r="P12" i="75"/>
  <c r="T12" i="75"/>
  <c r="U12" i="75"/>
  <c r="E13" i="75"/>
  <c r="F13" i="75"/>
  <c r="J13" i="75"/>
  <c r="K13" i="75"/>
  <c r="O13" i="75"/>
  <c r="P13" i="75"/>
  <c r="T13" i="75"/>
  <c r="U13" i="75"/>
  <c r="E14" i="75"/>
  <c r="F14" i="75"/>
  <c r="J14" i="75"/>
  <c r="K14" i="75"/>
  <c r="O14" i="75"/>
  <c r="P14" i="75"/>
  <c r="T14" i="75"/>
  <c r="U14" i="75"/>
  <c r="E15" i="75"/>
  <c r="F15" i="75"/>
  <c r="J15" i="75"/>
  <c r="K15" i="75"/>
  <c r="O15" i="75"/>
  <c r="P15" i="75"/>
  <c r="T15" i="75"/>
  <c r="U15" i="75"/>
  <c r="E16" i="75"/>
  <c r="F16" i="75"/>
  <c r="J16" i="75"/>
  <c r="K16" i="75"/>
  <c r="O16" i="75"/>
  <c r="P16" i="75"/>
  <c r="T16" i="75"/>
  <c r="U16" i="75"/>
  <c r="E17" i="75"/>
  <c r="F17" i="75"/>
  <c r="J17" i="75"/>
  <c r="K17" i="75"/>
  <c r="O17" i="75"/>
  <c r="P17" i="75"/>
  <c r="T17" i="75"/>
  <c r="U17" i="75"/>
  <c r="E18" i="75"/>
  <c r="F18" i="75"/>
  <c r="J18" i="75"/>
  <c r="K18" i="75"/>
  <c r="O18" i="75"/>
  <c r="P18" i="75"/>
  <c r="T18" i="75"/>
  <c r="U18" i="75"/>
  <c r="E19" i="75"/>
  <c r="F19" i="75"/>
  <c r="J19" i="75"/>
  <c r="K19" i="75"/>
  <c r="O19" i="75"/>
  <c r="P19" i="75"/>
  <c r="T19" i="75"/>
  <c r="U19" i="75"/>
  <c r="E20" i="75"/>
  <c r="F20" i="75"/>
  <c r="J20" i="75"/>
  <c r="K20" i="75"/>
  <c r="O20" i="75"/>
  <c r="P20" i="75"/>
  <c r="T20" i="75"/>
  <c r="U20" i="75"/>
  <c r="B21" i="75"/>
  <c r="C21" i="75"/>
  <c r="E21" i="75" s="1"/>
  <c r="D21" i="75"/>
  <c r="G21" i="75"/>
  <c r="H21" i="75"/>
  <c r="I21" i="75"/>
  <c r="L21" i="75"/>
  <c r="M21" i="75"/>
  <c r="N21" i="75"/>
  <c r="Q21" i="75"/>
  <c r="R21" i="75"/>
  <c r="S21" i="75"/>
  <c r="U21" i="75" s="1"/>
  <c r="E22" i="75"/>
  <c r="F22" i="75"/>
  <c r="J22" i="75"/>
  <c r="K22" i="75"/>
  <c r="O22" i="75"/>
  <c r="P22" i="75"/>
  <c r="T22" i="75"/>
  <c r="U22" i="75"/>
  <c r="E23" i="75"/>
  <c r="F23" i="75"/>
  <c r="J23" i="75"/>
  <c r="K23" i="75"/>
  <c r="O23" i="75"/>
  <c r="P23" i="75"/>
  <c r="T23" i="75"/>
  <c r="U23" i="75"/>
  <c r="B24" i="75"/>
  <c r="C24" i="75"/>
  <c r="D24" i="75"/>
  <c r="G24" i="75"/>
  <c r="H24" i="75"/>
  <c r="I24" i="75"/>
  <c r="L24" i="75"/>
  <c r="M24" i="75"/>
  <c r="N24" i="75"/>
  <c r="Q24" i="75"/>
  <c r="R24" i="75"/>
  <c r="S24" i="75"/>
  <c r="E25" i="75"/>
  <c r="F25" i="75"/>
  <c r="J25" i="75"/>
  <c r="K25" i="75"/>
  <c r="O25" i="75"/>
  <c r="P25" i="75"/>
  <c r="T25" i="75"/>
  <c r="U25" i="75"/>
  <c r="E26" i="75"/>
  <c r="F26" i="75"/>
  <c r="J26" i="75"/>
  <c r="K26" i="75"/>
  <c r="O26" i="75"/>
  <c r="P26" i="75"/>
  <c r="T26" i="75"/>
  <c r="U26" i="75"/>
  <c r="E27" i="75"/>
  <c r="F27" i="75"/>
  <c r="J27" i="75"/>
  <c r="K27" i="75"/>
  <c r="O27" i="75"/>
  <c r="P27" i="75"/>
  <c r="T27" i="75"/>
  <c r="U27" i="75"/>
  <c r="E28" i="75"/>
  <c r="F28" i="75"/>
  <c r="J28" i="75"/>
  <c r="K28" i="75"/>
  <c r="O28" i="75"/>
  <c r="P28" i="75"/>
  <c r="T28" i="75"/>
  <c r="U28" i="75"/>
  <c r="E29" i="75"/>
  <c r="F29" i="75"/>
  <c r="J29" i="75"/>
  <c r="K29" i="75"/>
  <c r="O29" i="75"/>
  <c r="P29" i="75"/>
  <c r="T29" i="75"/>
  <c r="U29" i="75"/>
  <c r="B30" i="75"/>
  <c r="C30" i="75"/>
  <c r="D30" i="75"/>
  <c r="G30" i="75"/>
  <c r="H30" i="75"/>
  <c r="J30" i="75" s="1"/>
  <c r="I30" i="75"/>
  <c r="L30" i="75"/>
  <c r="M30" i="75"/>
  <c r="O30" i="75" s="1"/>
  <c r="Q30" i="75"/>
  <c r="R30" i="75"/>
  <c r="S30" i="75"/>
  <c r="E31" i="75"/>
  <c r="F31" i="75"/>
  <c r="J31" i="75"/>
  <c r="K31" i="75"/>
  <c r="O31" i="75"/>
  <c r="P31" i="75"/>
  <c r="T31" i="75"/>
  <c r="U31" i="75"/>
  <c r="E32" i="75"/>
  <c r="F32" i="75"/>
  <c r="J32" i="75"/>
  <c r="K32" i="75"/>
  <c r="O32" i="75"/>
  <c r="P32" i="75"/>
  <c r="T32" i="75"/>
  <c r="U32" i="75"/>
  <c r="E33" i="75"/>
  <c r="F33" i="75"/>
  <c r="J33" i="75"/>
  <c r="K33" i="75"/>
  <c r="O33" i="75"/>
  <c r="P33" i="75"/>
  <c r="T33" i="75"/>
  <c r="U33" i="75"/>
  <c r="E34" i="75"/>
  <c r="F34" i="75"/>
  <c r="J34" i="75"/>
  <c r="K34" i="75"/>
  <c r="O34" i="75"/>
  <c r="P34" i="75"/>
  <c r="T34" i="75"/>
  <c r="U34" i="75"/>
  <c r="E35" i="75"/>
  <c r="F35" i="75"/>
  <c r="J35" i="75"/>
  <c r="K35" i="75"/>
  <c r="O35" i="75"/>
  <c r="P35" i="75"/>
  <c r="T35" i="75"/>
  <c r="U35" i="75"/>
  <c r="E36" i="75"/>
  <c r="F36" i="75"/>
  <c r="J36" i="75"/>
  <c r="K36" i="75"/>
  <c r="O36" i="75"/>
  <c r="P36" i="75"/>
  <c r="T36" i="75"/>
  <c r="U36" i="75"/>
  <c r="E37" i="75"/>
  <c r="F37" i="75"/>
  <c r="J37" i="75"/>
  <c r="K37" i="75"/>
  <c r="O37" i="75"/>
  <c r="P37" i="75"/>
  <c r="T37" i="75"/>
  <c r="U37" i="75"/>
  <c r="E38" i="75"/>
  <c r="F38" i="75"/>
  <c r="J38" i="75"/>
  <c r="K38" i="75"/>
  <c r="O38" i="75"/>
  <c r="P38" i="75"/>
  <c r="T38" i="75"/>
  <c r="U38" i="75"/>
  <c r="B43" i="75"/>
  <c r="C43" i="75"/>
  <c r="D43" i="75"/>
  <c r="G43" i="75"/>
  <c r="H43" i="75"/>
  <c r="J43" i="75" s="1"/>
  <c r="I43" i="75"/>
  <c r="L43" i="75"/>
  <c r="M43" i="75"/>
  <c r="N43" i="75"/>
  <c r="P43" i="75" s="1"/>
  <c r="E44" i="75"/>
  <c r="F44" i="75"/>
  <c r="J44" i="75"/>
  <c r="K44" i="75"/>
  <c r="O44" i="75"/>
  <c r="P44" i="75"/>
  <c r="Q44" i="75"/>
  <c r="R44" i="75"/>
  <c r="C8" i="74" s="1"/>
  <c r="S44" i="75"/>
  <c r="D8" i="74" s="1"/>
  <c r="E45" i="75"/>
  <c r="F45" i="75"/>
  <c r="J45" i="75"/>
  <c r="K45" i="75"/>
  <c r="O45" i="75"/>
  <c r="P45" i="75"/>
  <c r="Q45" i="75"/>
  <c r="R45" i="75"/>
  <c r="C9" i="74" s="1"/>
  <c r="S45" i="75"/>
  <c r="D9" i="74" s="1"/>
  <c r="E46" i="75"/>
  <c r="F46" i="75"/>
  <c r="J46" i="75"/>
  <c r="K46" i="75"/>
  <c r="O46" i="75"/>
  <c r="P46" i="75"/>
  <c r="Q46" i="75"/>
  <c r="B10" i="74" s="1"/>
  <c r="R46" i="75"/>
  <c r="T46" i="75" s="1"/>
  <c r="S46" i="75"/>
  <c r="D10" i="74" s="1"/>
  <c r="E47" i="75"/>
  <c r="F47" i="75"/>
  <c r="J47" i="75"/>
  <c r="K47" i="75"/>
  <c r="O47" i="75"/>
  <c r="P47" i="75"/>
  <c r="Q47" i="75"/>
  <c r="B11" i="74" s="1"/>
  <c r="R47" i="75"/>
  <c r="C11" i="74" s="1"/>
  <c r="S47" i="75"/>
  <c r="D11" i="74" s="1"/>
  <c r="E48" i="75"/>
  <c r="F48" i="75"/>
  <c r="J48" i="75"/>
  <c r="K48" i="75"/>
  <c r="O48" i="75"/>
  <c r="P48" i="75"/>
  <c r="Q48" i="75"/>
  <c r="R48" i="75"/>
  <c r="S48" i="75"/>
  <c r="U48" i="75" s="1"/>
  <c r="E49" i="75"/>
  <c r="F49" i="75"/>
  <c r="J49" i="75"/>
  <c r="K49" i="75"/>
  <c r="O49" i="75"/>
  <c r="P49" i="75"/>
  <c r="Q49" i="75"/>
  <c r="B13" i="74" s="1"/>
  <c r="R49" i="75"/>
  <c r="T49" i="75" s="1"/>
  <c r="S49" i="75"/>
  <c r="D13" i="74" s="1"/>
  <c r="E50" i="75"/>
  <c r="F50" i="75"/>
  <c r="J50" i="75"/>
  <c r="K50" i="75"/>
  <c r="O50" i="75"/>
  <c r="P50" i="75"/>
  <c r="Q50" i="75"/>
  <c r="R50" i="75"/>
  <c r="C14" i="74" s="1"/>
  <c r="S50" i="75"/>
  <c r="E51" i="75"/>
  <c r="F51" i="75"/>
  <c r="J51" i="75"/>
  <c r="K51" i="75"/>
  <c r="O51" i="75"/>
  <c r="P51" i="75"/>
  <c r="Q51" i="75"/>
  <c r="R51" i="75"/>
  <c r="C15" i="74" s="1"/>
  <c r="S51" i="75"/>
  <c r="E52" i="75"/>
  <c r="F52" i="75"/>
  <c r="J52" i="75"/>
  <c r="K52" i="75"/>
  <c r="O52" i="75"/>
  <c r="P52" i="75"/>
  <c r="Q52" i="75"/>
  <c r="R52" i="75"/>
  <c r="T52" i="75" s="1"/>
  <c r="S52" i="75"/>
  <c r="D16" i="74" s="1"/>
  <c r="E53" i="75"/>
  <c r="F53" i="75"/>
  <c r="J53" i="75"/>
  <c r="K53" i="75"/>
  <c r="O53" i="75"/>
  <c r="P53" i="75"/>
  <c r="Q53" i="75"/>
  <c r="B17" i="74" s="1"/>
  <c r="R53" i="75"/>
  <c r="C17" i="74" s="1"/>
  <c r="S53" i="75"/>
  <c r="D17" i="74" s="1"/>
  <c r="E54" i="75"/>
  <c r="F54" i="75"/>
  <c r="J54" i="75"/>
  <c r="K54" i="75"/>
  <c r="O54" i="75"/>
  <c r="P54" i="75"/>
  <c r="Q54" i="75"/>
  <c r="B18" i="74" s="1"/>
  <c r="R54" i="75"/>
  <c r="S54" i="75"/>
  <c r="D18" i="74" s="1"/>
  <c r="E55" i="75"/>
  <c r="F55" i="75"/>
  <c r="J55" i="75"/>
  <c r="K55" i="75"/>
  <c r="O55" i="75"/>
  <c r="P55" i="75"/>
  <c r="Q55" i="75"/>
  <c r="B19" i="74" s="1"/>
  <c r="R55" i="75"/>
  <c r="T55" i="75" s="1"/>
  <c r="S55" i="75"/>
  <c r="D19" i="74" s="1"/>
  <c r="E56" i="75"/>
  <c r="F56" i="75"/>
  <c r="J56" i="75"/>
  <c r="K56" i="75"/>
  <c r="O56" i="75"/>
  <c r="P56" i="75"/>
  <c r="Q56" i="75"/>
  <c r="R56" i="75"/>
  <c r="C20" i="74" s="1"/>
  <c r="S56" i="75"/>
  <c r="B57" i="75"/>
  <c r="C57" i="75"/>
  <c r="D57" i="75"/>
  <c r="G57" i="75"/>
  <c r="G75" i="75" s="1"/>
  <c r="H57" i="75"/>
  <c r="I57" i="75"/>
  <c r="L57" i="75"/>
  <c r="M57" i="75"/>
  <c r="O57" i="75" s="1"/>
  <c r="N57" i="75"/>
  <c r="E58" i="75"/>
  <c r="F58" i="75"/>
  <c r="J58" i="75"/>
  <c r="K58" i="75"/>
  <c r="O58" i="75"/>
  <c r="P58" i="75"/>
  <c r="Q58" i="75"/>
  <c r="B22" i="74" s="1"/>
  <c r="R58" i="75"/>
  <c r="C22" i="74" s="1"/>
  <c r="S58" i="75"/>
  <c r="U58" i="75" s="1"/>
  <c r="E59" i="75"/>
  <c r="F59" i="75"/>
  <c r="J59" i="75"/>
  <c r="K59" i="75"/>
  <c r="O59" i="75"/>
  <c r="P59" i="75"/>
  <c r="Q59" i="75"/>
  <c r="B23" i="74" s="1"/>
  <c r="R59" i="75"/>
  <c r="T59" i="75" s="1"/>
  <c r="S59" i="75"/>
  <c r="D23" i="74" s="1"/>
  <c r="B60" i="75"/>
  <c r="C60" i="75"/>
  <c r="D60" i="75"/>
  <c r="G60" i="75"/>
  <c r="H60" i="75"/>
  <c r="K60" i="75" s="1"/>
  <c r="I60" i="75"/>
  <c r="L60" i="75"/>
  <c r="M60" i="75"/>
  <c r="P60" i="75" s="1"/>
  <c r="N60" i="75"/>
  <c r="E61" i="75"/>
  <c r="F61" i="75"/>
  <c r="J61" i="75"/>
  <c r="K61" i="75"/>
  <c r="O61" i="75"/>
  <c r="P61" i="75"/>
  <c r="Q61" i="75"/>
  <c r="B25" i="74" s="1"/>
  <c r="R61" i="75"/>
  <c r="S61" i="75"/>
  <c r="E62" i="75"/>
  <c r="F62" i="75"/>
  <c r="J62" i="75"/>
  <c r="K62" i="75"/>
  <c r="O62" i="75"/>
  <c r="P62" i="75"/>
  <c r="Q62" i="75"/>
  <c r="T62" i="75" s="1"/>
  <c r="R62" i="75"/>
  <c r="C26" i="74" s="1"/>
  <c r="S62" i="75"/>
  <c r="E63" i="75"/>
  <c r="F63" i="75"/>
  <c r="J63" i="75"/>
  <c r="K63" i="75"/>
  <c r="O63" i="75"/>
  <c r="P63" i="75"/>
  <c r="Q63" i="75"/>
  <c r="R63" i="75"/>
  <c r="T63" i="75" s="1"/>
  <c r="S63" i="75"/>
  <c r="E64" i="75"/>
  <c r="F64" i="75"/>
  <c r="J64" i="75"/>
  <c r="K64" i="75"/>
  <c r="O64" i="75"/>
  <c r="P64" i="75"/>
  <c r="Q64" i="75"/>
  <c r="B28" i="74" s="1"/>
  <c r="R64" i="75"/>
  <c r="U64" i="75" s="1"/>
  <c r="S64" i="75"/>
  <c r="E65" i="75"/>
  <c r="F65" i="75"/>
  <c r="J65" i="75"/>
  <c r="K65" i="75"/>
  <c r="O65" i="75"/>
  <c r="P65" i="75"/>
  <c r="Q65" i="75"/>
  <c r="B29" i="74" s="1"/>
  <c r="R65" i="75"/>
  <c r="C29" i="74" s="1"/>
  <c r="S65" i="75"/>
  <c r="B66" i="75"/>
  <c r="C66" i="75"/>
  <c r="D66" i="75"/>
  <c r="J66" i="75"/>
  <c r="K66" i="75"/>
  <c r="L66" i="75"/>
  <c r="M66" i="75"/>
  <c r="P66" i="75" s="1"/>
  <c r="E67" i="75"/>
  <c r="F67" i="75"/>
  <c r="J67" i="75"/>
  <c r="K67" i="75"/>
  <c r="O67" i="75"/>
  <c r="P67" i="75"/>
  <c r="Q67" i="75"/>
  <c r="B31" i="74" s="1"/>
  <c r="R67" i="75"/>
  <c r="S67" i="75"/>
  <c r="D31" i="74" s="1"/>
  <c r="E68" i="75"/>
  <c r="F68" i="75"/>
  <c r="J68" i="75"/>
  <c r="K68" i="75"/>
  <c r="O68" i="75"/>
  <c r="P68" i="75"/>
  <c r="Q68" i="75"/>
  <c r="R68" i="75"/>
  <c r="S68" i="75"/>
  <c r="D32" i="74" s="1"/>
  <c r="E69" i="75"/>
  <c r="F69" i="75"/>
  <c r="J69" i="75"/>
  <c r="K69" i="75"/>
  <c r="O69" i="75"/>
  <c r="P69" i="75"/>
  <c r="Q69" i="75"/>
  <c r="B33" i="74" s="1"/>
  <c r="R69" i="75"/>
  <c r="S69" i="75"/>
  <c r="E70" i="75"/>
  <c r="F70" i="75"/>
  <c r="J70" i="75"/>
  <c r="K70" i="75"/>
  <c r="O70" i="75"/>
  <c r="P70" i="75"/>
  <c r="Q70" i="75"/>
  <c r="B34" i="74" s="1"/>
  <c r="R70" i="75"/>
  <c r="S70" i="75"/>
  <c r="E71" i="75"/>
  <c r="F71" i="75"/>
  <c r="J71" i="75"/>
  <c r="K71" i="75"/>
  <c r="O71" i="75"/>
  <c r="P71" i="75"/>
  <c r="Q71" i="75"/>
  <c r="T71" i="75" s="1"/>
  <c r="R71" i="75"/>
  <c r="S71" i="75"/>
  <c r="U71" i="75" s="1"/>
  <c r="E72" i="75"/>
  <c r="F72" i="75"/>
  <c r="J72" i="75"/>
  <c r="K72" i="75"/>
  <c r="O72" i="75"/>
  <c r="P72" i="75"/>
  <c r="Q72" i="75"/>
  <c r="B36" i="74" s="1"/>
  <c r="R72" i="75"/>
  <c r="C36" i="74" s="1"/>
  <c r="S72" i="75"/>
  <c r="D36" i="74" s="1"/>
  <c r="E73" i="75"/>
  <c r="F73" i="75"/>
  <c r="J73" i="75"/>
  <c r="K73" i="75"/>
  <c r="O73" i="75"/>
  <c r="P73" i="75"/>
  <c r="Q73" i="75"/>
  <c r="B37" i="74" s="1"/>
  <c r="R73" i="75"/>
  <c r="S73" i="75"/>
  <c r="U73" i="75" s="1"/>
  <c r="E74" i="75"/>
  <c r="F74" i="75"/>
  <c r="J74" i="75"/>
  <c r="K74" i="75"/>
  <c r="O74" i="75"/>
  <c r="P74" i="75"/>
  <c r="Q74" i="75"/>
  <c r="B38" i="74" s="1"/>
  <c r="R74" i="75"/>
  <c r="S74" i="75"/>
  <c r="B8" i="74"/>
  <c r="B9" i="74"/>
  <c r="C10" i="74"/>
  <c r="B12" i="74"/>
  <c r="C12" i="74"/>
  <c r="C13" i="74"/>
  <c r="B14" i="74"/>
  <c r="B15" i="74"/>
  <c r="D15" i="74"/>
  <c r="B16" i="74"/>
  <c r="C16" i="74"/>
  <c r="C25" i="74"/>
  <c r="D25" i="74"/>
  <c r="D26" i="74"/>
  <c r="B27" i="74"/>
  <c r="D27" i="74"/>
  <c r="D28" i="74"/>
  <c r="D33" i="74"/>
  <c r="C34" i="74"/>
  <c r="C35" i="74"/>
  <c r="C38" i="74"/>
  <c r="O58" i="77" l="1"/>
  <c r="T67" i="75"/>
  <c r="F66" i="75"/>
  <c r="U56" i="75"/>
  <c r="U52" i="75"/>
  <c r="O43" i="75"/>
  <c r="T30" i="75"/>
  <c r="N40" i="77"/>
  <c r="O21" i="77"/>
  <c r="T27" i="83"/>
  <c r="E25" i="83"/>
  <c r="D35" i="74"/>
  <c r="F35" i="74" s="1"/>
  <c r="T56" i="75"/>
  <c r="L77" i="77"/>
  <c r="F7" i="77"/>
  <c r="U68" i="75"/>
  <c r="U65" i="75"/>
  <c r="T48" i="75"/>
  <c r="U60" i="77"/>
  <c r="J21" i="77"/>
  <c r="P36" i="79"/>
  <c r="U28" i="79"/>
  <c r="K31" i="79"/>
  <c r="F26" i="79"/>
  <c r="R61" i="77"/>
  <c r="C24" i="76" s="1"/>
  <c r="T52" i="77"/>
  <c r="F60" i="75"/>
  <c r="P24" i="75"/>
  <c r="B15" i="76"/>
  <c r="T72" i="77"/>
  <c r="T68" i="77"/>
  <c r="P61" i="77"/>
  <c r="E21" i="77"/>
  <c r="K36" i="79"/>
  <c r="G31" i="79"/>
  <c r="V25" i="79"/>
  <c r="U8" i="79"/>
  <c r="AO9" i="81"/>
  <c r="F9" i="80" s="1"/>
  <c r="O25" i="83"/>
  <c r="T21" i="83"/>
  <c r="E22" i="74"/>
  <c r="C14" i="76"/>
  <c r="E14" i="76" s="1"/>
  <c r="Q67" i="77"/>
  <c r="B30" i="76" s="1"/>
  <c r="T57" i="77"/>
  <c r="T53" i="77"/>
  <c r="T45" i="77"/>
  <c r="J44" i="77"/>
  <c r="J30" i="77"/>
  <c r="U33" i="79"/>
  <c r="U25" i="79"/>
  <c r="S36" i="79"/>
  <c r="D18" i="78" s="1"/>
  <c r="R25" i="83"/>
  <c r="C27" i="74"/>
  <c r="F27" i="74" s="1"/>
  <c r="O66" i="75"/>
  <c r="U63" i="75"/>
  <c r="J24" i="75"/>
  <c r="T62" i="77"/>
  <c r="P58" i="77"/>
  <c r="U21" i="77"/>
  <c r="O7" i="77"/>
  <c r="V34" i="79"/>
  <c r="V13" i="79"/>
  <c r="T22" i="83"/>
  <c r="AO10" i="81"/>
  <c r="F10" i="80" s="1"/>
  <c r="C9" i="80"/>
  <c r="D8" i="80"/>
  <c r="AP8" i="81"/>
  <c r="G8" i="80" s="1"/>
  <c r="AO11" i="81"/>
  <c r="F11" i="80" s="1"/>
  <c r="U51" i="75"/>
  <c r="T50" i="75"/>
  <c r="O24" i="75"/>
  <c r="S39" i="75"/>
  <c r="B26" i="74"/>
  <c r="C32" i="74"/>
  <c r="T73" i="75"/>
  <c r="T69" i="75"/>
  <c r="U47" i="75"/>
  <c r="K24" i="75"/>
  <c r="T21" i="75"/>
  <c r="C31" i="74"/>
  <c r="E31" i="74" s="1"/>
  <c r="U74" i="75"/>
  <c r="U70" i="75"/>
  <c r="U61" i="75"/>
  <c r="Q60" i="75"/>
  <c r="B24" i="74" s="1"/>
  <c r="S57" i="75"/>
  <c r="M75" i="75"/>
  <c r="J60" i="75"/>
  <c r="F24" i="75"/>
  <c r="O21" i="75"/>
  <c r="E13" i="74"/>
  <c r="T24" i="75"/>
  <c r="J21" i="75"/>
  <c r="F21" i="75"/>
  <c r="E66" i="75"/>
  <c r="E60" i="75"/>
  <c r="U50" i="75"/>
  <c r="F6" i="82"/>
  <c r="C16" i="76"/>
  <c r="E16" i="76" s="1"/>
  <c r="C8" i="76"/>
  <c r="E8" i="76" s="1"/>
  <c r="J61" i="77"/>
  <c r="T50" i="77"/>
  <c r="T54" i="77"/>
  <c r="T63" i="77"/>
  <c r="J7" i="77"/>
  <c r="E61" i="77"/>
  <c r="T76" i="77"/>
  <c r="U30" i="77"/>
  <c r="E7" i="77"/>
  <c r="T71" i="77"/>
  <c r="B35" i="76"/>
  <c r="E23" i="76"/>
  <c r="U76" i="77"/>
  <c r="T64" i="77"/>
  <c r="P44" i="77"/>
  <c r="S40" i="77"/>
  <c r="B77" i="77"/>
  <c r="T48" i="77"/>
  <c r="M77" i="77"/>
  <c r="T69" i="77"/>
  <c r="B31" i="76"/>
  <c r="E31" i="76" s="1"/>
  <c r="F19" i="78"/>
  <c r="E25" i="76"/>
  <c r="K7" i="75"/>
  <c r="E27" i="74"/>
  <c r="F11" i="74"/>
  <c r="E26" i="74"/>
  <c r="F13" i="74"/>
  <c r="F36" i="74"/>
  <c r="F32" i="74"/>
  <c r="F10" i="74"/>
  <c r="E15" i="74"/>
  <c r="E16" i="74"/>
  <c r="F25" i="74"/>
  <c r="F15" i="74"/>
  <c r="N75" i="75"/>
  <c r="E36" i="74"/>
  <c r="U67" i="75"/>
  <c r="U62" i="75"/>
  <c r="T51" i="75"/>
  <c r="T45" i="75"/>
  <c r="C75" i="75"/>
  <c r="Q39" i="75"/>
  <c r="C39" i="76"/>
  <c r="C20" i="76"/>
  <c r="E20" i="76" s="1"/>
  <c r="B11" i="76"/>
  <c r="E11" i="76" s="1"/>
  <c r="U66" i="77"/>
  <c r="U59" i="77"/>
  <c r="U45" i="77"/>
  <c r="O44" i="77"/>
  <c r="M40" i="77"/>
  <c r="P40" i="77" s="1"/>
  <c r="G40" i="77"/>
  <c r="R40" i="77"/>
  <c r="T40" i="77" s="1"/>
  <c r="V37" i="79"/>
  <c r="V35" i="79"/>
  <c r="L8" i="79"/>
  <c r="AP9" i="81"/>
  <c r="G9" i="80" s="1"/>
  <c r="B75" i="75"/>
  <c r="E33" i="76"/>
  <c r="B26" i="76"/>
  <c r="E26" i="76" s="1"/>
  <c r="E15" i="76"/>
  <c r="C10" i="76"/>
  <c r="E10" i="76" s="1"/>
  <c r="T59" i="77"/>
  <c r="U57" i="77"/>
  <c r="U52" i="77"/>
  <c r="U51" i="77"/>
  <c r="U46" i="77"/>
  <c r="H40" i="77"/>
  <c r="J40" i="77" s="1"/>
  <c r="P24" i="77"/>
  <c r="Q40" i="77"/>
  <c r="D15" i="78"/>
  <c r="F15" i="78" s="1"/>
  <c r="U37" i="79"/>
  <c r="Q31" i="79"/>
  <c r="U30" i="79"/>
  <c r="P18" i="79"/>
  <c r="C8" i="82"/>
  <c r="E8" i="82" s="1"/>
  <c r="U12" i="83"/>
  <c r="L75" i="75"/>
  <c r="U46" i="75"/>
  <c r="I39" i="75"/>
  <c r="Q66" i="75"/>
  <c r="B30" i="74" s="1"/>
  <c r="U24" i="75"/>
  <c r="E29" i="76"/>
  <c r="T60" i="77"/>
  <c r="K58" i="77"/>
  <c r="U53" i="77"/>
  <c r="U47" i="77"/>
  <c r="T46" i="77"/>
  <c r="F8" i="76"/>
  <c r="S31" i="79"/>
  <c r="E10" i="74"/>
  <c r="E25" i="74"/>
  <c r="C19" i="74"/>
  <c r="E19" i="74" s="1"/>
  <c r="H39" i="75"/>
  <c r="C19" i="76"/>
  <c r="E19" i="76" s="1"/>
  <c r="E9" i="76"/>
  <c r="N77" i="77"/>
  <c r="P67" i="77"/>
  <c r="O61" i="77"/>
  <c r="D11" i="78"/>
  <c r="F11" i="78" s="1"/>
  <c r="V32" i="79"/>
  <c r="K18" i="79"/>
  <c r="G8" i="79"/>
  <c r="D11" i="82"/>
  <c r="F11" i="82" s="1"/>
  <c r="Q25" i="83"/>
  <c r="B12" i="82" s="1"/>
  <c r="B35" i="74"/>
  <c r="E35" i="74" s="1"/>
  <c r="D29" i="74"/>
  <c r="F29" i="74" s="1"/>
  <c r="D12" i="74"/>
  <c r="F12" i="74" s="1"/>
  <c r="D34" i="74"/>
  <c r="F34" i="74" s="1"/>
  <c r="E12" i="74"/>
  <c r="T74" i="75"/>
  <c r="T68" i="75"/>
  <c r="T64" i="75"/>
  <c r="J57" i="75"/>
  <c r="T47" i="75"/>
  <c r="B39" i="75"/>
  <c r="C38" i="76"/>
  <c r="E38" i="76" s="1"/>
  <c r="B32" i="76"/>
  <c r="E32" i="76" s="1"/>
  <c r="U73" i="77"/>
  <c r="U72" i="77"/>
  <c r="K61" i="77"/>
  <c r="I77" i="77"/>
  <c r="K77" i="77" s="1"/>
  <c r="U54" i="77"/>
  <c r="U48" i="77"/>
  <c r="V45" i="77"/>
  <c r="K24" i="77"/>
  <c r="T21" i="77"/>
  <c r="G17" i="78"/>
  <c r="P26" i="79"/>
  <c r="L18" i="79"/>
  <c r="G13" i="79"/>
  <c r="D10" i="80"/>
  <c r="E11" i="82"/>
  <c r="J25" i="83"/>
  <c r="U21" i="83"/>
  <c r="E34" i="74"/>
  <c r="V27" i="79"/>
  <c r="D38" i="74"/>
  <c r="F38" i="74" s="1"/>
  <c r="C28" i="74"/>
  <c r="E28" i="74" s="1"/>
  <c r="C23" i="74"/>
  <c r="E23" i="74" s="1"/>
  <c r="D27" i="76"/>
  <c r="F27" i="76" s="1"/>
  <c r="C13" i="76"/>
  <c r="E13" i="76" s="1"/>
  <c r="H77" i="77"/>
  <c r="J77" i="77" s="1"/>
  <c r="T73" i="77"/>
  <c r="U69" i="77"/>
  <c r="T30" i="77"/>
  <c r="G9" i="78"/>
  <c r="U32" i="79"/>
  <c r="L31" i="79"/>
  <c r="D39" i="75"/>
  <c r="G14" i="78"/>
  <c r="T36" i="79"/>
  <c r="E18" i="78" s="1"/>
  <c r="E38" i="74"/>
  <c r="C33" i="74"/>
  <c r="E33" i="74" s="1"/>
  <c r="D20" i="74"/>
  <c r="F20" i="74" s="1"/>
  <c r="T70" i="75"/>
  <c r="Q57" i="75"/>
  <c r="B21" i="74" s="1"/>
  <c r="U55" i="75"/>
  <c r="T54" i="75"/>
  <c r="U49" i="75"/>
  <c r="K43" i="75"/>
  <c r="E30" i="75"/>
  <c r="J7" i="75"/>
  <c r="E36" i="76"/>
  <c r="E27" i="76"/>
  <c r="D77" i="77"/>
  <c r="E37" i="76"/>
  <c r="E58" i="77"/>
  <c r="T55" i="77"/>
  <c r="T49" i="77"/>
  <c r="E44" i="77"/>
  <c r="E24" i="77"/>
  <c r="V28" i="79"/>
  <c r="F9" i="78"/>
  <c r="V18" i="79"/>
  <c r="F18" i="79"/>
  <c r="D10" i="82"/>
  <c r="F10" i="82" s="1"/>
  <c r="D37" i="74"/>
  <c r="D14" i="74"/>
  <c r="F14" i="74" s="1"/>
  <c r="D31" i="76"/>
  <c r="F31" i="76" s="1"/>
  <c r="F61" i="77"/>
  <c r="R58" i="77"/>
  <c r="C21" i="76" s="1"/>
  <c r="G26" i="79"/>
  <c r="C37" i="74"/>
  <c r="E37" i="74" s="1"/>
  <c r="B20" i="74"/>
  <c r="E20" i="74" s="1"/>
  <c r="E14" i="74"/>
  <c r="T61" i="75"/>
  <c r="U30" i="75"/>
  <c r="B17" i="76"/>
  <c r="E17" i="76" s="1"/>
  <c r="U75" i="77"/>
  <c r="E67" i="77"/>
  <c r="E28" i="76"/>
  <c r="C77" i="77"/>
  <c r="E77" i="77" s="1"/>
  <c r="U56" i="77"/>
  <c r="K30" i="77"/>
  <c r="T24" i="77"/>
  <c r="K21" i="77"/>
  <c r="D7" i="78"/>
  <c r="F7" i="78" s="1"/>
  <c r="F16" i="78"/>
  <c r="F31" i="79"/>
  <c r="G11" i="78"/>
  <c r="Q13" i="79"/>
  <c r="P8" i="79"/>
  <c r="D9" i="82"/>
  <c r="F9" i="82" s="1"/>
  <c r="E10" i="82"/>
  <c r="U19" i="83"/>
  <c r="E29" i="74"/>
  <c r="F17" i="74"/>
  <c r="D21" i="74"/>
  <c r="E8" i="74"/>
  <c r="F8" i="74"/>
  <c r="F9" i="74"/>
  <c r="B32" i="74"/>
  <c r="F16" i="74"/>
  <c r="D22" i="74"/>
  <c r="E9" i="74"/>
  <c r="S66" i="75"/>
  <c r="O60" i="75"/>
  <c r="U59" i="75"/>
  <c r="T58" i="75"/>
  <c r="R57" i="75"/>
  <c r="U57" i="75" s="1"/>
  <c r="E57" i="75"/>
  <c r="U53" i="75"/>
  <c r="U44" i="75"/>
  <c r="F43" i="75"/>
  <c r="M39" i="75"/>
  <c r="K30" i="75"/>
  <c r="U7" i="75"/>
  <c r="E9" i="82"/>
  <c r="I75" i="75"/>
  <c r="D75" i="75"/>
  <c r="U45" i="75"/>
  <c r="T44" i="75"/>
  <c r="S43" i="75"/>
  <c r="E43" i="75"/>
  <c r="R39" i="75"/>
  <c r="D34" i="76"/>
  <c r="U71" i="77"/>
  <c r="C18" i="74"/>
  <c r="E18" i="74" s="1"/>
  <c r="U69" i="75"/>
  <c r="R66" i="75"/>
  <c r="E11" i="74"/>
  <c r="H75" i="75"/>
  <c r="J75" i="75" s="1"/>
  <c r="T65" i="75"/>
  <c r="P57" i="75"/>
  <c r="T53" i="75"/>
  <c r="R43" i="75"/>
  <c r="P21" i="75"/>
  <c r="F36" i="76"/>
  <c r="B34" i="76"/>
  <c r="E34" i="76" s="1"/>
  <c r="F17" i="78"/>
  <c r="U54" i="75"/>
  <c r="Q43" i="75"/>
  <c r="B7" i="74" s="1"/>
  <c r="F30" i="75"/>
  <c r="E24" i="75"/>
  <c r="E22" i="76"/>
  <c r="O77" i="77"/>
  <c r="D13" i="78"/>
  <c r="O7" i="75"/>
  <c r="L39" i="75"/>
  <c r="E18" i="76"/>
  <c r="F18" i="76"/>
  <c r="F15" i="76"/>
  <c r="F9" i="76"/>
  <c r="G39" i="75"/>
  <c r="D38" i="76"/>
  <c r="U72" i="75"/>
  <c r="K57" i="75"/>
  <c r="F17" i="76"/>
  <c r="F11" i="76"/>
  <c r="T25" i="83"/>
  <c r="C12" i="82"/>
  <c r="E12" i="82" s="1"/>
  <c r="F26" i="74"/>
  <c r="T72" i="75"/>
  <c r="S60" i="75"/>
  <c r="P30" i="75"/>
  <c r="F32" i="76"/>
  <c r="T74" i="77"/>
  <c r="E17" i="74"/>
  <c r="R60" i="75"/>
  <c r="C39" i="75"/>
  <c r="K21" i="75"/>
  <c r="C35" i="76"/>
  <c r="U74" i="77"/>
  <c r="F33" i="76"/>
  <c r="F28" i="76"/>
  <c r="F10" i="78"/>
  <c r="G10" i="78"/>
  <c r="F57" i="75"/>
  <c r="N39" i="75"/>
  <c r="P39" i="75" s="1"/>
  <c r="E12" i="76"/>
  <c r="F12" i="76"/>
  <c r="T70" i="77"/>
  <c r="U70" i="77"/>
  <c r="T65" i="77"/>
  <c r="U65" i="77"/>
  <c r="D37" i="76"/>
  <c r="D30" i="76"/>
  <c r="D26" i="76"/>
  <c r="D22" i="76"/>
  <c r="D20" i="76"/>
  <c r="D14" i="76"/>
  <c r="S61" i="77"/>
  <c r="U34" i="79"/>
  <c r="R31" i="79"/>
  <c r="C13" i="78" s="1"/>
  <c r="R67" i="77"/>
  <c r="U67" i="77" s="1"/>
  <c r="Q61" i="77"/>
  <c r="B24" i="76" s="1"/>
  <c r="E24" i="76" s="1"/>
  <c r="S44" i="77"/>
  <c r="C40" i="77"/>
  <c r="F40" i="77" s="1"/>
  <c r="E19" i="78"/>
  <c r="G19" i="78" s="1"/>
  <c r="D12" i="78"/>
  <c r="F12" i="78" s="1"/>
  <c r="T26" i="79"/>
  <c r="C7" i="82"/>
  <c r="E7" i="82" s="1"/>
  <c r="T23" i="83"/>
  <c r="R44" i="77"/>
  <c r="S26" i="79"/>
  <c r="T66" i="77"/>
  <c r="U49" i="77"/>
  <c r="Q44" i="77"/>
  <c r="B7" i="76" s="1"/>
  <c r="F30" i="77"/>
  <c r="F24" i="77"/>
  <c r="F21" i="77"/>
  <c r="U7" i="77"/>
  <c r="G15" i="78"/>
  <c r="V30" i="79"/>
  <c r="U29" i="79"/>
  <c r="R26" i="79"/>
  <c r="C8" i="78" s="1"/>
  <c r="L13" i="79"/>
  <c r="U50" i="77"/>
  <c r="L40" i="77"/>
  <c r="T7" i="77"/>
  <c r="E16" i="78"/>
  <c r="G16" i="78" s="1"/>
  <c r="Q26" i="79"/>
  <c r="G18" i="79"/>
  <c r="K13" i="79"/>
  <c r="D11" i="80"/>
  <c r="AP10" i="81"/>
  <c r="G10" i="80" s="1"/>
  <c r="D25" i="76"/>
  <c r="D23" i="76"/>
  <c r="D19" i="76"/>
  <c r="S58" i="77"/>
  <c r="K25" i="83"/>
  <c r="Q58" i="77"/>
  <c r="B21" i="76" s="1"/>
  <c r="I40" i="77"/>
  <c r="R36" i="79"/>
  <c r="C18" i="78" s="1"/>
  <c r="D8" i="82"/>
  <c r="B6" i="82"/>
  <c r="E6" i="82" s="1"/>
  <c r="C14" i="78"/>
  <c r="F14" i="78" s="1"/>
  <c r="B13" i="82"/>
  <c r="E13" i="82" s="1"/>
  <c r="F67" i="77"/>
  <c r="U55" i="77"/>
  <c r="K44" i="77"/>
  <c r="V33" i="79"/>
  <c r="T31" i="79"/>
  <c r="L26" i="79"/>
  <c r="V8" i="79"/>
  <c r="AP11" i="81"/>
  <c r="G11" i="80" s="1"/>
  <c r="U27" i="83"/>
  <c r="S25" i="83"/>
  <c r="U20" i="83"/>
  <c r="C14" i="82"/>
  <c r="E14" i="82" s="1"/>
  <c r="F16" i="76" l="1"/>
  <c r="F75" i="75"/>
  <c r="U36" i="79"/>
  <c r="J39" i="75"/>
  <c r="V36" i="79"/>
  <c r="O75" i="75"/>
  <c r="E32" i="74"/>
  <c r="P75" i="75"/>
  <c r="T39" i="75"/>
  <c r="F31" i="74"/>
  <c r="F28" i="74"/>
  <c r="F8" i="82"/>
  <c r="U40" i="77"/>
  <c r="F77" i="77"/>
  <c r="P77" i="77"/>
  <c r="O40" i="77"/>
  <c r="G18" i="78"/>
  <c r="G7" i="78"/>
  <c r="F37" i="74"/>
  <c r="E21" i="76"/>
  <c r="F13" i="76"/>
  <c r="F10" i="76"/>
  <c r="B39" i="74"/>
  <c r="F33" i="74"/>
  <c r="F19" i="74"/>
  <c r="F18" i="74"/>
  <c r="K75" i="75"/>
  <c r="K39" i="75"/>
  <c r="F7" i="82"/>
  <c r="F23" i="74"/>
  <c r="F39" i="76"/>
  <c r="E39" i="76"/>
  <c r="E75" i="75"/>
  <c r="D21" i="76"/>
  <c r="U58" i="77"/>
  <c r="B40" i="76"/>
  <c r="R77" i="77"/>
  <c r="E40" i="77"/>
  <c r="F22" i="76"/>
  <c r="T66" i="75"/>
  <c r="C30" i="74"/>
  <c r="E30" i="74" s="1"/>
  <c r="Q77" i="77"/>
  <c r="Q75" i="75"/>
  <c r="F19" i="76"/>
  <c r="U44" i="77"/>
  <c r="D7" i="76"/>
  <c r="F26" i="76"/>
  <c r="E39" i="75"/>
  <c r="R75" i="75"/>
  <c r="U39" i="75"/>
  <c r="T57" i="75"/>
  <c r="C21" i="74"/>
  <c r="E21" i="74" s="1"/>
  <c r="U60" i="75"/>
  <c r="D24" i="74"/>
  <c r="F25" i="76"/>
  <c r="D8" i="78"/>
  <c r="F8" i="78" s="1"/>
  <c r="U26" i="79"/>
  <c r="T67" i="77"/>
  <c r="C30" i="76"/>
  <c r="E30" i="76" s="1"/>
  <c r="F37" i="76"/>
  <c r="F34" i="76"/>
  <c r="T61" i="77"/>
  <c r="S75" i="75"/>
  <c r="F23" i="76"/>
  <c r="F39" i="75"/>
  <c r="V31" i="79"/>
  <c r="E13" i="78"/>
  <c r="G13" i="78" s="1"/>
  <c r="T60" i="75"/>
  <c r="C24" i="74"/>
  <c r="E24" i="74" s="1"/>
  <c r="U25" i="83"/>
  <c r="D12" i="82"/>
  <c r="C7" i="76"/>
  <c r="T44" i="77"/>
  <c r="F14" i="82"/>
  <c r="T58" i="77"/>
  <c r="T43" i="75"/>
  <c r="C7" i="74"/>
  <c r="U66" i="75"/>
  <c r="D30" i="74"/>
  <c r="F18" i="78"/>
  <c r="F38" i="76"/>
  <c r="D7" i="74"/>
  <c r="U43" i="75"/>
  <c r="F14" i="76"/>
  <c r="F20" i="76"/>
  <c r="K40" i="77"/>
  <c r="S77" i="77"/>
  <c r="E8" i="78"/>
  <c r="V26" i="79"/>
  <c r="E35" i="76"/>
  <c r="F35" i="76"/>
  <c r="F13" i="78"/>
  <c r="U61" i="77"/>
  <c r="D24" i="76"/>
  <c r="U31" i="79"/>
  <c r="G12" i="78"/>
  <c r="O39" i="75"/>
  <c r="F22" i="74"/>
  <c r="U77" i="77" l="1"/>
  <c r="G8" i="78"/>
  <c r="U75" i="75"/>
  <c r="E7" i="74"/>
  <c r="C39" i="74"/>
  <c r="E39" i="74" s="1"/>
  <c r="F12" i="82"/>
  <c r="F7" i="76"/>
  <c r="D40" i="76"/>
  <c r="F7" i="74"/>
  <c r="D39" i="74"/>
  <c r="E7" i="76"/>
  <c r="C40" i="76"/>
  <c r="E40" i="76" s="1"/>
  <c r="T77" i="77"/>
  <c r="F24" i="76"/>
  <c r="F21" i="74"/>
  <c r="F21" i="76"/>
  <c r="F30" i="76"/>
  <c r="F30" i="74"/>
  <c r="T75" i="75"/>
  <c r="F24" i="74"/>
  <c r="F39" i="74" l="1"/>
  <c r="F40" i="76"/>
  <c r="K49" i="57" l="1"/>
  <c r="K50" i="57"/>
  <c r="K7" i="57"/>
  <c r="K8" i="57"/>
  <c r="K9" i="57"/>
  <c r="K10" i="57"/>
  <c r="AG20" i="57" l="1"/>
  <c r="N68" i="57" l="1"/>
  <c r="AD68" i="57" l="1"/>
  <c r="Z68" i="57"/>
  <c r="V68" i="57" l="1"/>
  <c r="R68" i="57" l="1"/>
  <c r="G16" i="57" l="1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51" i="57"/>
  <c r="K52" i="57"/>
  <c r="K53" i="57"/>
  <c r="K54" i="57"/>
  <c r="K55" i="57"/>
  <c r="K56" i="57"/>
  <c r="K57" i="57"/>
  <c r="K58" i="57"/>
  <c r="K59" i="57"/>
  <c r="K68" i="57" s="1"/>
  <c r="K60" i="57"/>
  <c r="K61" i="57"/>
  <c r="K62" i="57"/>
  <c r="K63" i="57"/>
  <c r="K64" i="57"/>
  <c r="K65" i="57"/>
  <c r="K66" i="57"/>
  <c r="K67" i="57"/>
  <c r="F68" i="57" l="1"/>
  <c r="C16" i="45" l="1"/>
  <c r="D16" i="45"/>
  <c r="C12" i="45"/>
  <c r="D12" i="45"/>
  <c r="C8" i="45"/>
  <c r="D8" i="45"/>
  <c r="C4" i="45"/>
  <c r="D4" i="45"/>
  <c r="S14" i="32"/>
  <c r="S15" i="32"/>
  <c r="S16" i="32"/>
  <c r="R14" i="32"/>
  <c r="R15" i="32"/>
  <c r="R16" i="32"/>
  <c r="Q14" i="32"/>
  <c r="Q15" i="32"/>
  <c r="Q16" i="32"/>
  <c r="R13" i="32"/>
  <c r="S13" i="32"/>
  <c r="Q13" i="32"/>
  <c r="AL6" i="17" l="1"/>
  <c r="AL7" i="17"/>
  <c r="AL8" i="17"/>
  <c r="AL9" i="17"/>
  <c r="AL10" i="17"/>
  <c r="AL11" i="17"/>
  <c r="AL12" i="17"/>
  <c r="AL13" i="17"/>
  <c r="AN13" i="17" s="1"/>
  <c r="AL14" i="17"/>
  <c r="AL15" i="17"/>
  <c r="AL16" i="17"/>
  <c r="AN16" i="17" s="1"/>
  <c r="AL17" i="17"/>
  <c r="AL18" i="17"/>
  <c r="AL19" i="17"/>
  <c r="AL20" i="17"/>
  <c r="AL21" i="17"/>
  <c r="AL22" i="17"/>
  <c r="AK6" i="17"/>
  <c r="AK7" i="17"/>
  <c r="AK8" i="17"/>
  <c r="AK9" i="17"/>
  <c r="AK10" i="17"/>
  <c r="AK11" i="17"/>
  <c r="AK12" i="17"/>
  <c r="AK13" i="17"/>
  <c r="AK14" i="17"/>
  <c r="AK15" i="17"/>
  <c r="AK16" i="17"/>
  <c r="AK17" i="17"/>
  <c r="AK18" i="17"/>
  <c r="AK19" i="17"/>
  <c r="AK20" i="17"/>
  <c r="AK21" i="17"/>
  <c r="AK22" i="17"/>
  <c r="AL5" i="17"/>
  <c r="AM5" i="17"/>
  <c r="AK5" i="17"/>
  <c r="AD6" i="17"/>
  <c r="AD7" i="17"/>
  <c r="AD8" i="17"/>
  <c r="AD9" i="17"/>
  <c r="AD10" i="17"/>
  <c r="AD11" i="17"/>
  <c r="AD12" i="17"/>
  <c r="AD13" i="17"/>
  <c r="AD14" i="17"/>
  <c r="AD15" i="17"/>
  <c r="AD16" i="17"/>
  <c r="AD17" i="17"/>
  <c r="AD18" i="17"/>
  <c r="AD19" i="17"/>
  <c r="AD20" i="17"/>
  <c r="AD21" i="17"/>
  <c r="AD22" i="17"/>
  <c r="Y6" i="17"/>
  <c r="Y7" i="17"/>
  <c r="Y8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AN15" i="17" l="1"/>
  <c r="AN14" i="17"/>
  <c r="AN12" i="17"/>
  <c r="AN11" i="17"/>
  <c r="AN22" i="17"/>
  <c r="AN10" i="17"/>
  <c r="AN21" i="17"/>
  <c r="AN9" i="17"/>
  <c r="AN20" i="17"/>
  <c r="AN8" i="17"/>
  <c r="AN19" i="17"/>
  <c r="AN7" i="17"/>
  <c r="AN18" i="17"/>
  <c r="AN6" i="17"/>
  <c r="AN17" i="17"/>
  <c r="AO8" i="59"/>
  <c r="Q7" i="59"/>
  <c r="Q8" i="59"/>
  <c r="Q9" i="59"/>
  <c r="Q10" i="59"/>
  <c r="Q11" i="59"/>
  <c r="Q12" i="59"/>
  <c r="Q13" i="59"/>
  <c r="Q14" i="59"/>
  <c r="Q15" i="59"/>
  <c r="Q16" i="59"/>
  <c r="Q17" i="59"/>
  <c r="Q18" i="59"/>
  <c r="Q19" i="59"/>
  <c r="Q20" i="59"/>
  <c r="Q21" i="59"/>
  <c r="Q22" i="59"/>
  <c r="Q23" i="59"/>
  <c r="Q24" i="59"/>
  <c r="Q25" i="59"/>
  <c r="Q26" i="59"/>
  <c r="Q27" i="59"/>
  <c r="Q28" i="59"/>
  <c r="Q29" i="59"/>
  <c r="Q30" i="59"/>
  <c r="Q31" i="59"/>
  <c r="Q32" i="59"/>
  <c r="Q33" i="59"/>
  <c r="Q34" i="59"/>
  <c r="Q35" i="59"/>
  <c r="Q36" i="59"/>
  <c r="Q37" i="59"/>
  <c r="Q38" i="59"/>
  <c r="Q39" i="59"/>
  <c r="Q40" i="59"/>
  <c r="Q41" i="59"/>
  <c r="Q42" i="59"/>
  <c r="Q43" i="59"/>
  <c r="Q44" i="59"/>
  <c r="Q45" i="59"/>
  <c r="Q46" i="59"/>
  <c r="Q47" i="59"/>
  <c r="Q48" i="59"/>
  <c r="Q49" i="59"/>
  <c r="Q50" i="59"/>
  <c r="Q51" i="59"/>
  <c r="Q52" i="59"/>
  <c r="Q53" i="59"/>
  <c r="Q54" i="59"/>
  <c r="Q55" i="59"/>
  <c r="Q56" i="59"/>
  <c r="Q57" i="59"/>
  <c r="Q58" i="59"/>
  <c r="Q59" i="59"/>
  <c r="Q60" i="59"/>
  <c r="Q61" i="59"/>
  <c r="Q62" i="59"/>
  <c r="Q63" i="59"/>
  <c r="Q64" i="59"/>
  <c r="Q65" i="59"/>
  <c r="Q66" i="59"/>
  <c r="Q67" i="59"/>
  <c r="Q68" i="59"/>
  <c r="Q69" i="59"/>
  <c r="Q70" i="59"/>
  <c r="Q71" i="59"/>
  <c r="Q72" i="59"/>
  <c r="Q73" i="59"/>
  <c r="Q74" i="59"/>
  <c r="Q75" i="59"/>
  <c r="Q76" i="59"/>
  <c r="Q77" i="59"/>
  <c r="Q78" i="59"/>
  <c r="Q79" i="59"/>
  <c r="Q80" i="59"/>
  <c r="Q81" i="59"/>
  <c r="Q82" i="59"/>
  <c r="Q83" i="59"/>
  <c r="Q84" i="59"/>
  <c r="Q85" i="59"/>
  <c r="Q86" i="59"/>
  <c r="Q87" i="59"/>
  <c r="Q6" i="59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27" i="59"/>
  <c r="M28" i="59"/>
  <c r="M29" i="59"/>
  <c r="M30" i="59"/>
  <c r="M31" i="59"/>
  <c r="M32" i="59"/>
  <c r="M33" i="59"/>
  <c r="M34" i="59"/>
  <c r="M35" i="59"/>
  <c r="M36" i="59"/>
  <c r="M37" i="59"/>
  <c r="M38" i="59"/>
  <c r="M39" i="59"/>
  <c r="M40" i="59"/>
  <c r="M41" i="59"/>
  <c r="M42" i="59"/>
  <c r="M43" i="59"/>
  <c r="M44" i="59"/>
  <c r="M45" i="59"/>
  <c r="M46" i="59"/>
  <c r="M47" i="59"/>
  <c r="M48" i="59"/>
  <c r="M49" i="59"/>
  <c r="M50" i="59"/>
  <c r="M51" i="59"/>
  <c r="M52" i="59"/>
  <c r="M53" i="59"/>
  <c r="M54" i="59"/>
  <c r="M55" i="59"/>
  <c r="M56" i="59"/>
  <c r="M57" i="59"/>
  <c r="M58" i="59"/>
  <c r="M59" i="59"/>
  <c r="M60" i="59"/>
  <c r="M61" i="59"/>
  <c r="M62" i="59"/>
  <c r="M63" i="59"/>
  <c r="M64" i="59"/>
  <c r="M65" i="59"/>
  <c r="M66" i="59"/>
  <c r="M67" i="59"/>
  <c r="M68" i="59"/>
  <c r="M69" i="59"/>
  <c r="M70" i="59"/>
  <c r="M71" i="59"/>
  <c r="M72" i="59"/>
  <c r="M73" i="59"/>
  <c r="M74" i="59"/>
  <c r="M75" i="59"/>
  <c r="M76" i="59"/>
  <c r="M77" i="59"/>
  <c r="M78" i="59"/>
  <c r="M79" i="59"/>
  <c r="M80" i="59"/>
  <c r="M81" i="59"/>
  <c r="M82" i="59"/>
  <c r="M83" i="59"/>
  <c r="M84" i="59"/>
  <c r="M85" i="59"/>
  <c r="M86" i="59"/>
  <c r="M87" i="59"/>
  <c r="L8" i="59"/>
  <c r="L9" i="59"/>
  <c r="L10" i="59"/>
  <c r="L11" i="59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G8" i="59"/>
  <c r="G9" i="59"/>
  <c r="G10" i="59"/>
  <c r="G11" i="59"/>
  <c r="G12" i="59"/>
  <c r="G13" i="59"/>
  <c r="G14" i="59"/>
  <c r="G15" i="59"/>
  <c r="G16" i="59"/>
  <c r="G17" i="59"/>
  <c r="G18" i="59"/>
  <c r="G19" i="59"/>
  <c r="G20" i="59"/>
  <c r="G21" i="59"/>
  <c r="G22" i="59"/>
  <c r="G23" i="59"/>
  <c r="G24" i="59"/>
  <c r="G25" i="59"/>
  <c r="G26" i="59"/>
  <c r="G27" i="59"/>
  <c r="G28" i="59"/>
  <c r="G29" i="59"/>
  <c r="G30" i="59"/>
  <c r="G31" i="59"/>
  <c r="G32" i="59"/>
  <c r="G33" i="59"/>
  <c r="G34" i="59"/>
  <c r="G35" i="59"/>
  <c r="G36" i="59"/>
  <c r="G37" i="59"/>
  <c r="G38" i="59"/>
  <c r="G39" i="59"/>
  <c r="G40" i="59"/>
  <c r="G41" i="59"/>
  <c r="G42" i="59"/>
  <c r="G43" i="59"/>
  <c r="G44" i="59"/>
  <c r="G45" i="59"/>
  <c r="G46" i="59"/>
  <c r="G47" i="59"/>
  <c r="G48" i="59"/>
  <c r="G49" i="59"/>
  <c r="G50" i="59"/>
  <c r="G51" i="59"/>
  <c r="G52" i="59"/>
  <c r="G53" i="59"/>
  <c r="G54" i="59"/>
  <c r="G55" i="59"/>
  <c r="G56" i="59"/>
  <c r="G57" i="59"/>
  <c r="G58" i="59"/>
  <c r="G59" i="59"/>
  <c r="G60" i="59"/>
  <c r="G61" i="59"/>
  <c r="G62" i="59"/>
  <c r="G63" i="59"/>
  <c r="G64" i="59"/>
  <c r="G65" i="59"/>
  <c r="G66" i="59"/>
  <c r="G67" i="59"/>
  <c r="G68" i="59"/>
  <c r="G69" i="59"/>
  <c r="G70" i="59"/>
  <c r="G71" i="59"/>
  <c r="G72" i="59"/>
  <c r="G73" i="59"/>
  <c r="G74" i="59"/>
  <c r="G75" i="59"/>
  <c r="G76" i="59"/>
  <c r="G77" i="59"/>
  <c r="G78" i="59"/>
  <c r="G79" i="59"/>
  <c r="G80" i="59"/>
  <c r="G81" i="59"/>
  <c r="G82" i="59"/>
  <c r="G83" i="59"/>
  <c r="G84" i="59"/>
  <c r="G85" i="59"/>
  <c r="G86" i="59"/>
  <c r="G87" i="59"/>
  <c r="H7" i="59"/>
  <c r="AG8" i="57"/>
  <c r="AG9" i="57"/>
  <c r="AG10" i="57"/>
  <c r="AG11" i="57"/>
  <c r="AG12" i="57"/>
  <c r="AG13" i="57"/>
  <c r="AG14" i="57"/>
  <c r="AG15" i="57"/>
  <c r="AG16" i="57"/>
  <c r="AG17" i="57"/>
  <c r="AG18" i="57"/>
  <c r="AG19" i="57"/>
  <c r="AG21" i="57"/>
  <c r="AG22" i="57"/>
  <c r="AG23" i="57"/>
  <c r="AG24" i="57"/>
  <c r="AG25" i="57"/>
  <c r="AG26" i="57"/>
  <c r="AG27" i="57"/>
  <c r="AG28" i="57"/>
  <c r="AG29" i="57"/>
  <c r="AG30" i="57"/>
  <c r="AG31" i="57"/>
  <c r="AG32" i="57"/>
  <c r="AG33" i="57"/>
  <c r="AG34" i="57"/>
  <c r="AG35" i="57"/>
  <c r="AG36" i="57"/>
  <c r="AG37" i="57"/>
  <c r="AG38" i="57"/>
  <c r="AG39" i="57"/>
  <c r="AG40" i="57"/>
  <c r="AG41" i="57"/>
  <c r="AG42" i="57"/>
  <c r="AG43" i="57"/>
  <c r="AG44" i="57"/>
  <c r="AG45" i="57"/>
  <c r="AG46" i="57"/>
  <c r="AG47" i="57"/>
  <c r="AG48" i="57"/>
  <c r="AG49" i="57"/>
  <c r="AG50" i="57"/>
  <c r="AG51" i="57"/>
  <c r="AG52" i="57"/>
  <c r="AG53" i="57"/>
  <c r="AG54" i="57"/>
  <c r="AG55" i="57"/>
  <c r="AG56" i="57"/>
  <c r="AG57" i="57"/>
  <c r="AG58" i="57"/>
  <c r="AG59" i="57"/>
  <c r="AG60" i="57"/>
  <c r="AG61" i="57"/>
  <c r="AG62" i="57"/>
  <c r="AG63" i="57"/>
  <c r="AG64" i="57"/>
  <c r="AG65" i="57"/>
  <c r="AG66" i="57"/>
  <c r="AG67" i="57"/>
  <c r="AG68" i="57"/>
  <c r="AF8" i="57"/>
  <c r="AI8" i="57" s="1"/>
  <c r="AF9" i="57"/>
  <c r="AI9" i="57" s="1"/>
  <c r="AF10" i="57"/>
  <c r="AF11" i="57"/>
  <c r="AF12" i="57"/>
  <c r="AF13" i="57"/>
  <c r="AF14" i="57"/>
  <c r="AF15" i="57"/>
  <c r="AI15" i="57" s="1"/>
  <c r="AF16" i="57"/>
  <c r="AI16" i="57" s="1"/>
  <c r="AF17" i="57"/>
  <c r="AI17" i="57" s="1"/>
  <c r="AF18" i="57"/>
  <c r="AF19" i="57"/>
  <c r="AF20" i="57"/>
  <c r="AI20" i="57" s="1"/>
  <c r="AF21" i="57"/>
  <c r="AF22" i="57"/>
  <c r="AF23" i="57"/>
  <c r="AF24" i="57"/>
  <c r="AF25" i="57"/>
  <c r="AI25" i="57" s="1"/>
  <c r="AF26" i="57"/>
  <c r="AF27" i="57"/>
  <c r="AF28" i="57"/>
  <c r="AI28" i="57" s="1"/>
  <c r="AF29" i="57"/>
  <c r="AF30" i="57"/>
  <c r="AF31" i="57"/>
  <c r="AF32" i="57"/>
  <c r="AF33" i="57"/>
  <c r="AF34" i="57"/>
  <c r="AF35" i="57"/>
  <c r="AF36" i="57"/>
  <c r="AF37" i="57"/>
  <c r="AF38" i="57"/>
  <c r="AF39" i="57"/>
  <c r="AF40" i="57"/>
  <c r="AI40" i="57" s="1"/>
  <c r="AF41" i="57"/>
  <c r="AF42" i="57"/>
  <c r="AF43" i="57"/>
  <c r="AF44" i="57"/>
  <c r="AF45" i="57"/>
  <c r="AF46" i="57"/>
  <c r="AF47" i="57"/>
  <c r="AF48" i="57"/>
  <c r="AF49" i="57"/>
  <c r="AF50" i="57"/>
  <c r="AF51" i="57"/>
  <c r="AF52" i="57"/>
  <c r="AI52" i="57" s="1"/>
  <c r="AF53" i="57"/>
  <c r="AF54" i="57"/>
  <c r="AF55" i="57"/>
  <c r="AF56" i="57"/>
  <c r="AF57" i="57"/>
  <c r="AF58" i="57"/>
  <c r="AF59" i="57"/>
  <c r="AF60" i="57"/>
  <c r="AF61" i="57"/>
  <c r="AF62" i="57"/>
  <c r="AF63" i="57"/>
  <c r="AF64" i="57"/>
  <c r="AI64" i="57" s="1"/>
  <c r="AF65" i="57"/>
  <c r="AF66" i="57"/>
  <c r="AF67" i="57"/>
  <c r="AF68" i="57"/>
  <c r="AG7" i="57"/>
  <c r="AF7" i="57"/>
  <c r="AI24" i="57"/>
  <c r="AE8" i="57"/>
  <c r="AE9" i="57"/>
  <c r="AE10" i="57"/>
  <c r="AE11" i="57"/>
  <c r="AE12" i="57"/>
  <c r="AE13" i="57"/>
  <c r="AE14" i="57"/>
  <c r="AE15" i="57"/>
  <c r="AE16" i="57"/>
  <c r="AE17" i="57"/>
  <c r="AE18" i="57"/>
  <c r="AE19" i="57"/>
  <c r="AE20" i="57"/>
  <c r="AE21" i="57"/>
  <c r="AE22" i="57"/>
  <c r="AE23" i="57"/>
  <c r="AE24" i="57"/>
  <c r="AE25" i="57"/>
  <c r="AE26" i="57"/>
  <c r="AE27" i="57"/>
  <c r="AE28" i="57"/>
  <c r="AE29" i="57"/>
  <c r="AE30" i="57"/>
  <c r="AE31" i="57"/>
  <c r="AE32" i="57"/>
  <c r="AE33" i="57"/>
  <c r="AE34" i="57"/>
  <c r="AE35" i="57"/>
  <c r="AE36" i="57"/>
  <c r="AE37" i="57"/>
  <c r="AE38" i="57"/>
  <c r="AE39" i="57"/>
  <c r="AE40" i="57"/>
  <c r="AE41" i="57"/>
  <c r="AE42" i="57"/>
  <c r="AE43" i="57"/>
  <c r="AE44" i="57"/>
  <c r="AE45" i="57"/>
  <c r="AE46" i="57"/>
  <c r="AE47" i="57"/>
  <c r="AE48" i="57"/>
  <c r="AE49" i="57"/>
  <c r="AE50" i="57"/>
  <c r="AE51" i="57"/>
  <c r="AE52" i="57"/>
  <c r="AE53" i="57"/>
  <c r="AE54" i="57"/>
  <c r="AE55" i="57"/>
  <c r="AE56" i="57"/>
  <c r="AE57" i="57"/>
  <c r="AE58" i="57"/>
  <c r="AE59" i="57"/>
  <c r="AE60" i="57"/>
  <c r="AE61" i="57"/>
  <c r="AE62" i="57"/>
  <c r="AE63" i="57"/>
  <c r="AE64" i="57"/>
  <c r="AE65" i="57"/>
  <c r="AE66" i="57"/>
  <c r="AE67" i="57"/>
  <c r="AE7" i="57"/>
  <c r="AA11" i="57"/>
  <c r="AA12" i="57"/>
  <c r="AA13" i="57"/>
  <c r="AA14" i="57"/>
  <c r="AA15" i="57"/>
  <c r="AA16" i="57"/>
  <c r="AA17" i="57"/>
  <c r="AA18" i="57"/>
  <c r="AA19" i="57"/>
  <c r="AA20" i="57"/>
  <c r="AA21" i="57"/>
  <c r="AA22" i="57"/>
  <c r="AA23" i="57"/>
  <c r="AA24" i="57"/>
  <c r="AA25" i="57"/>
  <c r="AA26" i="57"/>
  <c r="AA27" i="57"/>
  <c r="AA28" i="57"/>
  <c r="AA29" i="57"/>
  <c r="AA30" i="57"/>
  <c r="AA31" i="57"/>
  <c r="AA32" i="57"/>
  <c r="AA33" i="57"/>
  <c r="AA34" i="57"/>
  <c r="AA35" i="57"/>
  <c r="AA36" i="57"/>
  <c r="AA37" i="57"/>
  <c r="AA38" i="57"/>
  <c r="AA39" i="57"/>
  <c r="AA40" i="57"/>
  <c r="AA41" i="57"/>
  <c r="AA42" i="57"/>
  <c r="AA43" i="57"/>
  <c r="AA44" i="57"/>
  <c r="AA45" i="57"/>
  <c r="AA46" i="57"/>
  <c r="AA47" i="57"/>
  <c r="AA48" i="57"/>
  <c r="AA49" i="57"/>
  <c r="AA50" i="57"/>
  <c r="AA51" i="57"/>
  <c r="AA52" i="57"/>
  <c r="AA53" i="57"/>
  <c r="AA54" i="57"/>
  <c r="AA55" i="57"/>
  <c r="AA56" i="57"/>
  <c r="AA57" i="57"/>
  <c r="AA58" i="57"/>
  <c r="AA59" i="57"/>
  <c r="AA60" i="57"/>
  <c r="AA61" i="57"/>
  <c r="AA62" i="57"/>
  <c r="AA63" i="57"/>
  <c r="AA64" i="57"/>
  <c r="AA65" i="57"/>
  <c r="AA66" i="57"/>
  <c r="AA67" i="57"/>
  <c r="AA7" i="57"/>
  <c r="AA8" i="57"/>
  <c r="AA9" i="57"/>
  <c r="AA10" i="57"/>
  <c r="W8" i="57"/>
  <c r="W9" i="57"/>
  <c r="W10" i="57"/>
  <c r="W11" i="57"/>
  <c r="W12" i="57"/>
  <c r="W13" i="57"/>
  <c r="W14" i="57"/>
  <c r="W15" i="57"/>
  <c r="W16" i="57"/>
  <c r="W17" i="57"/>
  <c r="W18" i="57"/>
  <c r="W19" i="57"/>
  <c r="W20" i="57"/>
  <c r="W21" i="57"/>
  <c r="W22" i="57"/>
  <c r="W23" i="57"/>
  <c r="W24" i="57"/>
  <c r="W25" i="57"/>
  <c r="W26" i="57"/>
  <c r="W27" i="57"/>
  <c r="W28" i="57"/>
  <c r="W29" i="57"/>
  <c r="W30" i="57"/>
  <c r="W31" i="57"/>
  <c r="W32" i="57"/>
  <c r="W33" i="57"/>
  <c r="W34" i="57"/>
  <c r="W35" i="57"/>
  <c r="W36" i="57"/>
  <c r="W37" i="57"/>
  <c r="W38" i="57"/>
  <c r="W39" i="57"/>
  <c r="W40" i="57"/>
  <c r="W41" i="57"/>
  <c r="W42" i="57"/>
  <c r="W43" i="57"/>
  <c r="W44" i="57"/>
  <c r="W45" i="57"/>
  <c r="W46" i="57"/>
  <c r="W47" i="57"/>
  <c r="W48" i="57"/>
  <c r="W49" i="57"/>
  <c r="W50" i="57"/>
  <c r="W51" i="57"/>
  <c r="W52" i="57"/>
  <c r="W53" i="57"/>
  <c r="W54" i="57"/>
  <c r="W55" i="57"/>
  <c r="W56" i="57"/>
  <c r="W57" i="57"/>
  <c r="W58" i="57"/>
  <c r="W59" i="57"/>
  <c r="W60" i="57"/>
  <c r="W61" i="57"/>
  <c r="W62" i="57"/>
  <c r="W63" i="57"/>
  <c r="W64" i="57"/>
  <c r="W65" i="57"/>
  <c r="W66" i="57"/>
  <c r="W67" i="57"/>
  <c r="W7" i="57"/>
  <c r="S8" i="57"/>
  <c r="S9" i="57"/>
  <c r="S10" i="57"/>
  <c r="S11" i="57"/>
  <c r="S12" i="57"/>
  <c r="S13" i="57"/>
  <c r="S14" i="57"/>
  <c r="S15" i="57"/>
  <c r="S16" i="57"/>
  <c r="S17" i="57"/>
  <c r="S18" i="57"/>
  <c r="S19" i="57"/>
  <c r="S20" i="57"/>
  <c r="S21" i="57"/>
  <c r="S22" i="57"/>
  <c r="S23" i="57"/>
  <c r="S24" i="57"/>
  <c r="S25" i="57"/>
  <c r="S26" i="57"/>
  <c r="S27" i="57"/>
  <c r="S28" i="57"/>
  <c r="S29" i="57"/>
  <c r="S30" i="57"/>
  <c r="S31" i="57"/>
  <c r="S32" i="57"/>
  <c r="S33" i="57"/>
  <c r="S34" i="57"/>
  <c r="S35" i="57"/>
  <c r="S36" i="57"/>
  <c r="S37" i="57"/>
  <c r="S38" i="57"/>
  <c r="S39" i="57"/>
  <c r="S40" i="57"/>
  <c r="S41" i="57"/>
  <c r="S42" i="57"/>
  <c r="S43" i="57"/>
  <c r="S44" i="57"/>
  <c r="S45" i="57"/>
  <c r="S46" i="57"/>
  <c r="S47" i="57"/>
  <c r="S48" i="57"/>
  <c r="S49" i="57"/>
  <c r="S50" i="57"/>
  <c r="S51" i="57"/>
  <c r="S52" i="57"/>
  <c r="S53" i="57"/>
  <c r="S54" i="57"/>
  <c r="S55" i="57"/>
  <c r="S56" i="57"/>
  <c r="S57" i="57"/>
  <c r="S58" i="57"/>
  <c r="S59" i="57"/>
  <c r="S60" i="57"/>
  <c r="S61" i="57"/>
  <c r="S62" i="57"/>
  <c r="S63" i="57"/>
  <c r="S64" i="57"/>
  <c r="S65" i="57"/>
  <c r="S66" i="57"/>
  <c r="S67" i="57"/>
  <c r="S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5" i="57"/>
  <c r="O36" i="57"/>
  <c r="O37" i="57"/>
  <c r="O38" i="57"/>
  <c r="O39" i="57"/>
  <c r="O40" i="57"/>
  <c r="O41" i="57"/>
  <c r="O42" i="57"/>
  <c r="O43" i="57"/>
  <c r="O44" i="57"/>
  <c r="O45" i="57"/>
  <c r="O46" i="57"/>
  <c r="O47" i="57"/>
  <c r="O48" i="57"/>
  <c r="O49" i="57"/>
  <c r="O50" i="57"/>
  <c r="O51" i="57"/>
  <c r="O52" i="57"/>
  <c r="O53" i="57"/>
  <c r="O54" i="57"/>
  <c r="O55" i="57"/>
  <c r="O56" i="57"/>
  <c r="O57" i="57"/>
  <c r="O58" i="57"/>
  <c r="O59" i="57"/>
  <c r="O60" i="57"/>
  <c r="O61" i="57"/>
  <c r="O62" i="57"/>
  <c r="O63" i="57"/>
  <c r="O64" i="57"/>
  <c r="O65" i="57"/>
  <c r="O66" i="57"/>
  <c r="O67" i="57"/>
  <c r="O7" i="57"/>
  <c r="T35" i="11"/>
  <c r="T43" i="11"/>
  <c r="AI57" i="57" l="1"/>
  <c r="AI33" i="57"/>
  <c r="AI67" i="57"/>
  <c r="G67" i="56" s="1"/>
  <c r="AI31" i="57"/>
  <c r="AI68" i="57"/>
  <c r="AI56" i="57"/>
  <c r="AI44" i="57"/>
  <c r="AI32" i="57"/>
  <c r="AI65" i="57"/>
  <c r="G65" i="56" s="1"/>
  <c r="AI41" i="57"/>
  <c r="AI53" i="57"/>
  <c r="AI63" i="57"/>
  <c r="AI27" i="57"/>
  <c r="O68" i="57"/>
  <c r="AI48" i="57"/>
  <c r="AI36" i="57"/>
  <c r="AE68" i="57"/>
  <c r="AI7" i="57"/>
  <c r="AI60" i="57"/>
  <c r="AI49" i="57"/>
  <c r="AI39" i="57"/>
  <c r="AA68" i="57"/>
  <c r="AI61" i="57"/>
  <c r="AI37" i="57"/>
  <c r="W68" i="57"/>
  <c r="S68" i="57"/>
  <c r="AI59" i="57"/>
  <c r="AI35" i="57"/>
  <c r="G35" i="56" s="1"/>
  <c r="AI12" i="57"/>
  <c r="AI55" i="57"/>
  <c r="AI11" i="57"/>
  <c r="AI51" i="57"/>
  <c r="AI45" i="57"/>
  <c r="AI47" i="57"/>
  <c r="AI43" i="57"/>
  <c r="AI29" i="57"/>
  <c r="AI21" i="57"/>
  <c r="AI23" i="57"/>
  <c r="AI19" i="57"/>
  <c r="AI13" i="57"/>
  <c r="AI66" i="57"/>
  <c r="G66" i="56" s="1"/>
  <c r="AI62" i="57"/>
  <c r="AI58" i="57"/>
  <c r="AI54" i="57"/>
  <c r="AI50" i="57"/>
  <c r="AI46" i="57"/>
  <c r="AI42" i="57"/>
  <c r="AI38" i="57"/>
  <c r="AI34" i="57"/>
  <c r="AI30" i="57"/>
  <c r="AI26" i="57"/>
  <c r="AI22" i="57"/>
  <c r="AI18" i="57"/>
  <c r="AI14" i="57"/>
  <c r="AI10" i="57"/>
  <c r="C4" i="41" l="1"/>
  <c r="D4" i="41"/>
  <c r="C8" i="41"/>
  <c r="B8" i="41"/>
  <c r="B4" i="41"/>
  <c r="F9" i="41"/>
  <c r="F10" i="41"/>
  <c r="F11" i="41"/>
  <c r="F6" i="41"/>
  <c r="F7" i="41"/>
  <c r="F5" i="41"/>
  <c r="E6" i="41"/>
  <c r="E7" i="41"/>
  <c r="E9" i="41"/>
  <c r="E10" i="41"/>
  <c r="E11" i="41"/>
  <c r="E5" i="41"/>
  <c r="E4" i="41" l="1"/>
  <c r="F4" i="41"/>
  <c r="F8" i="41"/>
  <c r="E8" i="41"/>
  <c r="F8" i="28" l="1"/>
  <c r="F9" i="28"/>
  <c r="F10" i="28"/>
  <c r="F11" i="28"/>
  <c r="F12" i="28"/>
  <c r="F13" i="28"/>
  <c r="F14" i="28"/>
  <c r="F7" i="28"/>
  <c r="F22" i="45" l="1"/>
  <c r="E22" i="45"/>
  <c r="F21" i="45"/>
  <c r="E21" i="45"/>
  <c r="F20" i="45"/>
  <c r="E20" i="45"/>
  <c r="F19" i="45"/>
  <c r="E19" i="45"/>
  <c r="F18" i="45"/>
  <c r="E18" i="45"/>
  <c r="F17" i="45"/>
  <c r="E17" i="45"/>
  <c r="B16" i="45"/>
  <c r="F15" i="45"/>
  <c r="E15" i="45"/>
  <c r="F14" i="45"/>
  <c r="E14" i="45"/>
  <c r="F13" i="45"/>
  <c r="E13" i="45"/>
  <c r="B12" i="45"/>
  <c r="F11" i="45"/>
  <c r="E11" i="45"/>
  <c r="F10" i="45"/>
  <c r="E10" i="45"/>
  <c r="F9" i="45"/>
  <c r="E9" i="45"/>
  <c r="B8" i="45"/>
  <c r="E8" i="45" s="1"/>
  <c r="F7" i="45"/>
  <c r="E7" i="45"/>
  <c r="F6" i="45"/>
  <c r="E6" i="45"/>
  <c r="F5" i="45"/>
  <c r="E5" i="45"/>
  <c r="B4" i="45"/>
  <c r="E16" i="45" l="1"/>
  <c r="E12" i="45"/>
  <c r="E4" i="45"/>
  <c r="F12" i="45"/>
  <c r="F16" i="45"/>
  <c r="F4" i="45"/>
  <c r="F8" i="45"/>
  <c r="J68" i="57"/>
  <c r="G15" i="57" l="1"/>
  <c r="G17" i="57"/>
  <c r="G18" i="57"/>
  <c r="G19" i="57"/>
  <c r="G20" i="57"/>
  <c r="G21" i="57"/>
  <c r="G22" i="57"/>
  <c r="G23" i="57"/>
  <c r="G24" i="57"/>
  <c r="G25" i="57"/>
  <c r="G26" i="57"/>
  <c r="G27" i="57"/>
  <c r="G28" i="57"/>
  <c r="G29" i="57"/>
  <c r="G30" i="57"/>
  <c r="G31" i="57"/>
  <c r="G32" i="57"/>
  <c r="G33" i="57"/>
  <c r="G34" i="57"/>
  <c r="G35" i="57"/>
  <c r="G36" i="57"/>
  <c r="G37" i="57"/>
  <c r="G38" i="57"/>
  <c r="G39" i="57"/>
  <c r="G40" i="57"/>
  <c r="G41" i="57"/>
  <c r="G42" i="57"/>
  <c r="G43" i="57"/>
  <c r="G44" i="57"/>
  <c r="G45" i="57"/>
  <c r="G46" i="57"/>
  <c r="G47" i="57"/>
  <c r="G48" i="57"/>
  <c r="G49" i="57"/>
  <c r="G50" i="57"/>
  <c r="G51" i="57"/>
  <c r="G52" i="57"/>
  <c r="G53" i="57"/>
  <c r="G54" i="57"/>
  <c r="G55" i="57"/>
  <c r="G56" i="57"/>
  <c r="G57" i="57"/>
  <c r="G58" i="57"/>
  <c r="G59" i="57"/>
  <c r="G60" i="57"/>
  <c r="G61" i="57"/>
  <c r="G62" i="57"/>
  <c r="G63" i="57"/>
  <c r="G64" i="57"/>
  <c r="G65" i="57"/>
  <c r="G66" i="57"/>
  <c r="G67" i="57"/>
  <c r="G8" i="57"/>
  <c r="G9" i="57"/>
  <c r="G10" i="57"/>
  <c r="G11" i="57"/>
  <c r="G12" i="57"/>
  <c r="G13" i="57"/>
  <c r="G14" i="57"/>
  <c r="G7" i="57"/>
  <c r="G68" i="57" l="1"/>
  <c r="C13" i="10"/>
  <c r="C21" i="10"/>
  <c r="B13" i="10"/>
  <c r="B21" i="10"/>
  <c r="S43" i="11"/>
  <c r="D21" i="10" s="1"/>
  <c r="F21" i="10" s="1"/>
  <c r="S35" i="11"/>
  <c r="D13" i="10" s="1"/>
  <c r="F13" i="10" s="1"/>
  <c r="E21" i="10" l="1"/>
  <c r="E13" i="10"/>
  <c r="AA23" i="17"/>
  <c r="W23" i="17"/>
  <c r="Y23" i="17" s="1"/>
  <c r="V23" i="17"/>
  <c r="AN5" i="17" l="1"/>
  <c r="M23" i="17"/>
  <c r="L23" i="17"/>
  <c r="G23" i="17"/>
  <c r="H23" i="17"/>
  <c r="AM6" i="17"/>
  <c r="AO6" i="17" s="1"/>
  <c r="AO5" i="17"/>
  <c r="O23" i="17" l="1"/>
  <c r="J23" i="17"/>
  <c r="AM9" i="17"/>
  <c r="AO9" i="17" s="1"/>
  <c r="AM19" i="17"/>
  <c r="AO19" i="17" s="1"/>
  <c r="AM15" i="17"/>
  <c r="AO15" i="17" s="1"/>
  <c r="AM11" i="17"/>
  <c r="AO11" i="17" s="1"/>
  <c r="AM21" i="17"/>
  <c r="AO21" i="17" s="1"/>
  <c r="AM17" i="17"/>
  <c r="AO17" i="17" s="1"/>
  <c r="AM13" i="17"/>
  <c r="AO13" i="17" s="1"/>
  <c r="AM7" i="17"/>
  <c r="AO7" i="17" s="1"/>
  <c r="AM22" i="17"/>
  <c r="AO22" i="17" s="1"/>
  <c r="AM18" i="17"/>
  <c r="AO18" i="17" s="1"/>
  <c r="AM14" i="17"/>
  <c r="AO14" i="17" s="1"/>
  <c r="AM10" i="17"/>
  <c r="AO10" i="17" s="1"/>
  <c r="N23" i="17"/>
  <c r="AC23" i="17"/>
  <c r="AM8" i="17"/>
  <c r="AO8" i="17" s="1"/>
  <c r="AM20" i="17"/>
  <c r="AO20" i="17" s="1"/>
  <c r="AM16" i="17"/>
  <c r="AO16" i="17" s="1"/>
  <c r="AM12" i="17"/>
  <c r="AO12" i="17" s="1"/>
  <c r="X23" i="17"/>
  <c r="F19" i="17"/>
  <c r="F20" i="17"/>
  <c r="F18" i="17"/>
  <c r="B7" i="31" l="1"/>
  <c r="C7" i="31"/>
  <c r="D7" i="31"/>
  <c r="B8" i="31"/>
  <c r="C8" i="31"/>
  <c r="D8" i="31"/>
  <c r="B9" i="31"/>
  <c r="D9" i="31"/>
  <c r="D6" i="31"/>
  <c r="B6" i="31"/>
  <c r="P14" i="32"/>
  <c r="P15" i="32"/>
  <c r="P16" i="32"/>
  <c r="P13" i="32"/>
  <c r="O14" i="32"/>
  <c r="O15" i="32"/>
  <c r="O16" i="32"/>
  <c r="O13" i="32"/>
  <c r="K14" i="32"/>
  <c r="K15" i="32"/>
  <c r="K16" i="32"/>
  <c r="K13" i="32"/>
  <c r="J14" i="32"/>
  <c r="J15" i="32"/>
  <c r="J16" i="32"/>
  <c r="J13" i="32"/>
  <c r="F14" i="32"/>
  <c r="F15" i="32"/>
  <c r="F16" i="32"/>
  <c r="F13" i="32"/>
  <c r="U7" i="32"/>
  <c r="U8" i="32"/>
  <c r="U9" i="32"/>
  <c r="U6" i="32"/>
  <c r="T7" i="32"/>
  <c r="T8" i="32"/>
  <c r="T9" i="32"/>
  <c r="T6" i="32"/>
  <c r="O9" i="32"/>
  <c r="P7" i="32"/>
  <c r="P8" i="32"/>
  <c r="P9" i="32"/>
  <c r="P6" i="32"/>
  <c r="O7" i="32"/>
  <c r="O8" i="32"/>
  <c r="O6" i="32"/>
  <c r="K7" i="32"/>
  <c r="K8" i="32"/>
  <c r="K9" i="32"/>
  <c r="K6" i="32"/>
  <c r="J7" i="32"/>
  <c r="J8" i="32"/>
  <c r="J9" i="32"/>
  <c r="J6" i="32"/>
  <c r="F7" i="32"/>
  <c r="F8" i="32"/>
  <c r="F9" i="32"/>
  <c r="E7" i="32"/>
  <c r="E8" i="32"/>
  <c r="E9" i="32"/>
  <c r="F6" i="32"/>
  <c r="E6" i="32"/>
  <c r="T16" i="32" l="1"/>
  <c r="E9" i="31" s="1"/>
  <c r="T15" i="32"/>
  <c r="E8" i="31" s="1"/>
  <c r="T13" i="32"/>
  <c r="E6" i="31" s="1"/>
  <c r="U15" i="32"/>
  <c r="F8" i="31" s="1"/>
  <c r="C6" i="31"/>
  <c r="T14" i="32"/>
  <c r="E7" i="31" s="1"/>
  <c r="U14" i="32"/>
  <c r="F7" i="31" s="1"/>
  <c r="C9" i="31"/>
  <c r="U13" i="32"/>
  <c r="F6" i="31" s="1"/>
  <c r="U16" i="32"/>
  <c r="F9" i="31" s="1"/>
  <c r="B6" i="16"/>
  <c r="C6" i="16"/>
  <c r="D6" i="16"/>
  <c r="B7" i="16"/>
  <c r="C7" i="16"/>
  <c r="D7" i="16"/>
  <c r="B8" i="16"/>
  <c r="C8" i="16"/>
  <c r="D8" i="16"/>
  <c r="B9" i="16"/>
  <c r="C9" i="16"/>
  <c r="D9" i="16"/>
  <c r="B10" i="16"/>
  <c r="C10" i="16"/>
  <c r="D10" i="16"/>
  <c r="B11" i="16"/>
  <c r="C11" i="16"/>
  <c r="D11" i="16"/>
  <c r="B12" i="16"/>
  <c r="C12" i="16"/>
  <c r="D12" i="16"/>
  <c r="B13" i="16"/>
  <c r="C13" i="16"/>
  <c r="D13" i="16"/>
  <c r="B14" i="16"/>
  <c r="C14" i="16"/>
  <c r="D14" i="16"/>
  <c r="B15" i="16"/>
  <c r="C15" i="16"/>
  <c r="D15" i="16"/>
  <c r="B16" i="16"/>
  <c r="C16" i="16"/>
  <c r="D16" i="16"/>
  <c r="B17" i="16"/>
  <c r="C17" i="16"/>
  <c r="D17" i="16"/>
  <c r="B18" i="16"/>
  <c r="C18" i="16"/>
  <c r="D18" i="16"/>
  <c r="B19" i="16"/>
  <c r="C19" i="16"/>
  <c r="D19" i="16"/>
  <c r="B20" i="16"/>
  <c r="C20" i="16"/>
  <c r="D20" i="16"/>
  <c r="B21" i="16"/>
  <c r="C21" i="16"/>
  <c r="D21" i="16"/>
  <c r="B22" i="16"/>
  <c r="C22" i="16"/>
  <c r="D22" i="16"/>
  <c r="C5" i="16"/>
  <c r="D5" i="16"/>
  <c r="B5" i="16"/>
  <c r="AM23" i="17"/>
  <c r="AJ6" i="17"/>
  <c r="AJ7" i="17"/>
  <c r="AJ8" i="17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5" i="17"/>
  <c r="AI6" i="17"/>
  <c r="AI7" i="17"/>
  <c r="AI8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5" i="17"/>
  <c r="AG23" i="17"/>
  <c r="AH23" i="17"/>
  <c r="AF23" i="17"/>
  <c r="AE6" i="17"/>
  <c r="AE7" i="17"/>
  <c r="AE8" i="17"/>
  <c r="AE9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5" i="17"/>
  <c r="AD5" i="17"/>
  <c r="AB23" i="17"/>
  <c r="AD23" i="17" s="1"/>
  <c r="Z6" i="17"/>
  <c r="Z7" i="17"/>
  <c r="Z8" i="17"/>
  <c r="Z9" i="17"/>
  <c r="Z10" i="17"/>
  <c r="Z11" i="17"/>
  <c r="Z12" i="17"/>
  <c r="Z13" i="17"/>
  <c r="Z14" i="17"/>
  <c r="Z15" i="17"/>
  <c r="Z16" i="17"/>
  <c r="Z17" i="17"/>
  <c r="Z18" i="17"/>
  <c r="Z19" i="17"/>
  <c r="Z20" i="17"/>
  <c r="Z21" i="17"/>
  <c r="Z22" i="17"/>
  <c r="Z5" i="17"/>
  <c r="Y5" i="17"/>
  <c r="U6" i="17"/>
  <c r="U7" i="17"/>
  <c r="U8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5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5" i="17"/>
  <c r="R23" i="17"/>
  <c r="S23" i="17"/>
  <c r="Q23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5" i="17"/>
  <c r="O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5" i="17"/>
  <c r="J5" i="17"/>
  <c r="I23" i="17"/>
  <c r="K23" i="17" s="1"/>
  <c r="F6" i="17"/>
  <c r="F7" i="17"/>
  <c r="F8" i="17"/>
  <c r="F9" i="17"/>
  <c r="F10" i="17"/>
  <c r="F11" i="17"/>
  <c r="F12" i="17"/>
  <c r="F13" i="17"/>
  <c r="F14" i="17"/>
  <c r="F15" i="17"/>
  <c r="F16" i="17"/>
  <c r="F17" i="17"/>
  <c r="F21" i="17"/>
  <c r="F22" i="17"/>
  <c r="F5" i="17"/>
  <c r="E5" i="17"/>
  <c r="C23" i="17"/>
  <c r="D23" i="17"/>
  <c r="B23" i="17"/>
  <c r="AM8" i="59"/>
  <c r="D8" i="58" s="1"/>
  <c r="AN8" i="59"/>
  <c r="AM9" i="59"/>
  <c r="D9" i="58" s="1"/>
  <c r="AN9" i="59"/>
  <c r="E9" i="58" s="1"/>
  <c r="AO9" i="59"/>
  <c r="F9" i="58" s="1"/>
  <c r="AM10" i="59"/>
  <c r="D10" i="58" s="1"/>
  <c r="AN10" i="59"/>
  <c r="E10" i="58" s="1"/>
  <c r="AO10" i="59"/>
  <c r="F10" i="58" s="1"/>
  <c r="AM11" i="59"/>
  <c r="D11" i="58" s="1"/>
  <c r="AN11" i="59"/>
  <c r="AO11" i="59"/>
  <c r="AM12" i="59"/>
  <c r="D12" i="58" s="1"/>
  <c r="AN12" i="59"/>
  <c r="AO12" i="59"/>
  <c r="AM13" i="59"/>
  <c r="D13" i="58" s="1"/>
  <c r="AN13" i="59"/>
  <c r="E13" i="58" s="1"/>
  <c r="AO13" i="59"/>
  <c r="AM14" i="59"/>
  <c r="D14" i="58" s="1"/>
  <c r="AN14" i="59"/>
  <c r="E14" i="58" s="1"/>
  <c r="AO14" i="59"/>
  <c r="F14" i="58" s="1"/>
  <c r="AM15" i="59"/>
  <c r="D15" i="58" s="1"/>
  <c r="AN15" i="59"/>
  <c r="E15" i="58" s="1"/>
  <c r="AO15" i="59"/>
  <c r="F15" i="58" s="1"/>
  <c r="AM16" i="59"/>
  <c r="D16" i="58" s="1"/>
  <c r="AN16" i="59"/>
  <c r="AO16" i="59"/>
  <c r="AM17" i="59"/>
  <c r="D17" i="58" s="1"/>
  <c r="AN17" i="59"/>
  <c r="E17" i="58" s="1"/>
  <c r="AO17" i="59"/>
  <c r="F17" i="58" s="1"/>
  <c r="AM18" i="59"/>
  <c r="D18" i="58" s="1"/>
  <c r="AN18" i="59"/>
  <c r="E18" i="58" s="1"/>
  <c r="AO18" i="59"/>
  <c r="F18" i="58" s="1"/>
  <c r="AM19" i="59"/>
  <c r="D19" i="58" s="1"/>
  <c r="AN19" i="59"/>
  <c r="AO19" i="59"/>
  <c r="AM20" i="59"/>
  <c r="D20" i="58" s="1"/>
  <c r="AN20" i="59"/>
  <c r="AO20" i="59"/>
  <c r="AM21" i="59"/>
  <c r="D21" i="58" s="1"/>
  <c r="AN21" i="59"/>
  <c r="E21" i="58" s="1"/>
  <c r="AO21" i="59"/>
  <c r="AM22" i="59"/>
  <c r="D22" i="58" s="1"/>
  <c r="AN22" i="59"/>
  <c r="E22" i="58" s="1"/>
  <c r="AO22" i="59"/>
  <c r="AM23" i="59"/>
  <c r="D23" i="58" s="1"/>
  <c r="AN23" i="59"/>
  <c r="E23" i="58" s="1"/>
  <c r="AO23" i="59"/>
  <c r="F23" i="58" s="1"/>
  <c r="AM24" i="59"/>
  <c r="D24" i="58" s="1"/>
  <c r="AN24" i="59"/>
  <c r="AO24" i="59"/>
  <c r="AM25" i="59"/>
  <c r="D25" i="58" s="1"/>
  <c r="AN25" i="59"/>
  <c r="E25" i="58" s="1"/>
  <c r="AO25" i="59"/>
  <c r="F25" i="58" s="1"/>
  <c r="AM26" i="59"/>
  <c r="D26" i="58" s="1"/>
  <c r="AN26" i="59"/>
  <c r="E26" i="58" s="1"/>
  <c r="AO26" i="59"/>
  <c r="F26" i="58" s="1"/>
  <c r="AM27" i="59"/>
  <c r="D27" i="58" s="1"/>
  <c r="AN27" i="59"/>
  <c r="AO27" i="59"/>
  <c r="AM28" i="59"/>
  <c r="D28" i="58" s="1"/>
  <c r="AN28" i="59"/>
  <c r="AO28" i="59"/>
  <c r="AM29" i="59"/>
  <c r="D29" i="58" s="1"/>
  <c r="AN29" i="59"/>
  <c r="E29" i="58" s="1"/>
  <c r="AO29" i="59"/>
  <c r="AM30" i="59"/>
  <c r="D30" i="58" s="1"/>
  <c r="AN30" i="59"/>
  <c r="E30" i="58" s="1"/>
  <c r="AO30" i="59"/>
  <c r="F30" i="58" s="1"/>
  <c r="AM31" i="59"/>
  <c r="D31" i="58" s="1"/>
  <c r="AN31" i="59"/>
  <c r="E31" i="58" s="1"/>
  <c r="AO31" i="59"/>
  <c r="F31" i="58" s="1"/>
  <c r="AM32" i="59"/>
  <c r="D32" i="58" s="1"/>
  <c r="AN32" i="59"/>
  <c r="AO32" i="59"/>
  <c r="AM33" i="59"/>
  <c r="D33" i="58" s="1"/>
  <c r="AN33" i="59"/>
  <c r="E33" i="58" s="1"/>
  <c r="AO33" i="59"/>
  <c r="F33" i="58" s="1"/>
  <c r="AM34" i="59"/>
  <c r="D34" i="58" s="1"/>
  <c r="AN34" i="59"/>
  <c r="E34" i="58" s="1"/>
  <c r="AO34" i="59"/>
  <c r="F34" i="58" s="1"/>
  <c r="AM35" i="59"/>
  <c r="D35" i="58" s="1"/>
  <c r="AN35" i="59"/>
  <c r="AO35" i="59"/>
  <c r="AM36" i="59"/>
  <c r="D36" i="58" s="1"/>
  <c r="AN36" i="59"/>
  <c r="AO36" i="59"/>
  <c r="AM37" i="59"/>
  <c r="D37" i="58" s="1"/>
  <c r="AN37" i="59"/>
  <c r="E37" i="58" s="1"/>
  <c r="AO37" i="59"/>
  <c r="AM38" i="59"/>
  <c r="D38" i="58" s="1"/>
  <c r="AN38" i="59"/>
  <c r="E38" i="58" s="1"/>
  <c r="AO38" i="59"/>
  <c r="F38" i="58" s="1"/>
  <c r="AM39" i="59"/>
  <c r="D39" i="58" s="1"/>
  <c r="AN39" i="59"/>
  <c r="E39" i="58" s="1"/>
  <c r="AO39" i="59"/>
  <c r="F39" i="58" s="1"/>
  <c r="AM40" i="59"/>
  <c r="D40" i="58" s="1"/>
  <c r="AN40" i="59"/>
  <c r="AO40" i="59"/>
  <c r="AM41" i="59"/>
  <c r="D41" i="58" s="1"/>
  <c r="AN41" i="59"/>
  <c r="E41" i="58" s="1"/>
  <c r="AO41" i="59"/>
  <c r="F41" i="58" s="1"/>
  <c r="AM42" i="59"/>
  <c r="D42" i="58" s="1"/>
  <c r="AN42" i="59"/>
  <c r="E42" i="58" s="1"/>
  <c r="AO42" i="59"/>
  <c r="F42" i="58" s="1"/>
  <c r="AM43" i="59"/>
  <c r="D43" i="58" s="1"/>
  <c r="AN43" i="59"/>
  <c r="AO43" i="59"/>
  <c r="AM44" i="59"/>
  <c r="D44" i="58" s="1"/>
  <c r="AN44" i="59"/>
  <c r="AO44" i="59"/>
  <c r="AM45" i="59"/>
  <c r="D45" i="58" s="1"/>
  <c r="AN45" i="59"/>
  <c r="E45" i="58" s="1"/>
  <c r="AO45" i="59"/>
  <c r="AM46" i="59"/>
  <c r="D46" i="58" s="1"/>
  <c r="AN46" i="59"/>
  <c r="E46" i="58" s="1"/>
  <c r="AO46" i="59"/>
  <c r="F46" i="58" s="1"/>
  <c r="AM47" i="59"/>
  <c r="D47" i="58" s="1"/>
  <c r="AN47" i="59"/>
  <c r="E47" i="58" s="1"/>
  <c r="AO47" i="59"/>
  <c r="F47" i="58" s="1"/>
  <c r="AM48" i="59"/>
  <c r="D48" i="58" s="1"/>
  <c r="AN48" i="59"/>
  <c r="AO48" i="59"/>
  <c r="AM49" i="59"/>
  <c r="D49" i="58" s="1"/>
  <c r="AN49" i="59"/>
  <c r="E49" i="58" s="1"/>
  <c r="AO49" i="59"/>
  <c r="F49" i="58" s="1"/>
  <c r="AM50" i="59"/>
  <c r="D50" i="58" s="1"/>
  <c r="AN50" i="59"/>
  <c r="E50" i="58" s="1"/>
  <c r="AO50" i="59"/>
  <c r="F50" i="58" s="1"/>
  <c r="AM51" i="59"/>
  <c r="D51" i="58" s="1"/>
  <c r="AN51" i="59"/>
  <c r="AO51" i="59"/>
  <c r="AM52" i="59"/>
  <c r="D52" i="58" s="1"/>
  <c r="AN52" i="59"/>
  <c r="AO52" i="59"/>
  <c r="AM53" i="59"/>
  <c r="D53" i="58" s="1"/>
  <c r="AN53" i="59"/>
  <c r="E53" i="58" s="1"/>
  <c r="AO53" i="59"/>
  <c r="AM54" i="59"/>
  <c r="D54" i="58" s="1"/>
  <c r="AN54" i="59"/>
  <c r="E54" i="58" s="1"/>
  <c r="AO54" i="59"/>
  <c r="F54" i="58" s="1"/>
  <c r="AM55" i="59"/>
  <c r="D55" i="58" s="1"/>
  <c r="AN55" i="59"/>
  <c r="E55" i="58" s="1"/>
  <c r="AO55" i="59"/>
  <c r="F55" i="58" s="1"/>
  <c r="AM56" i="59"/>
  <c r="D56" i="58" s="1"/>
  <c r="AN56" i="59"/>
  <c r="AO56" i="59"/>
  <c r="AM57" i="59"/>
  <c r="D57" i="58" s="1"/>
  <c r="AN57" i="59"/>
  <c r="E57" i="58" s="1"/>
  <c r="AO57" i="59"/>
  <c r="F57" i="58" s="1"/>
  <c r="AM58" i="59"/>
  <c r="D58" i="58" s="1"/>
  <c r="AN58" i="59"/>
  <c r="E58" i="58" s="1"/>
  <c r="AO58" i="59"/>
  <c r="F58" i="58" s="1"/>
  <c r="AM59" i="59"/>
  <c r="D59" i="58" s="1"/>
  <c r="AN59" i="59"/>
  <c r="AO59" i="59"/>
  <c r="AM60" i="59"/>
  <c r="D60" i="58" s="1"/>
  <c r="AN60" i="59"/>
  <c r="AO60" i="59"/>
  <c r="AM61" i="59"/>
  <c r="D61" i="58" s="1"/>
  <c r="AN61" i="59"/>
  <c r="E61" i="58" s="1"/>
  <c r="AO61" i="59"/>
  <c r="AM62" i="59"/>
  <c r="D62" i="58" s="1"/>
  <c r="AN62" i="59"/>
  <c r="E62" i="58" s="1"/>
  <c r="AO62" i="59"/>
  <c r="F62" i="58" s="1"/>
  <c r="AM63" i="59"/>
  <c r="D63" i="58" s="1"/>
  <c r="AN63" i="59"/>
  <c r="E63" i="58" s="1"/>
  <c r="AO63" i="59"/>
  <c r="F63" i="58" s="1"/>
  <c r="AM64" i="59"/>
  <c r="D64" i="58" s="1"/>
  <c r="AN64" i="59"/>
  <c r="AO64" i="59"/>
  <c r="AM65" i="59"/>
  <c r="D65" i="58" s="1"/>
  <c r="AN65" i="59"/>
  <c r="E65" i="58" s="1"/>
  <c r="AO65" i="59"/>
  <c r="F65" i="58" s="1"/>
  <c r="AM66" i="59"/>
  <c r="D66" i="58" s="1"/>
  <c r="AN66" i="59"/>
  <c r="E66" i="58" s="1"/>
  <c r="AO66" i="59"/>
  <c r="F66" i="58" s="1"/>
  <c r="AM67" i="59"/>
  <c r="D67" i="58" s="1"/>
  <c r="AN67" i="59"/>
  <c r="AO67" i="59"/>
  <c r="AM68" i="59"/>
  <c r="D68" i="58" s="1"/>
  <c r="AN68" i="59"/>
  <c r="AO68" i="59"/>
  <c r="AM69" i="59"/>
  <c r="D69" i="58" s="1"/>
  <c r="AN69" i="59"/>
  <c r="E69" i="58" s="1"/>
  <c r="AO69" i="59"/>
  <c r="AM70" i="59"/>
  <c r="D70" i="58" s="1"/>
  <c r="AN70" i="59"/>
  <c r="E70" i="58" s="1"/>
  <c r="AO70" i="59"/>
  <c r="F70" i="58" s="1"/>
  <c r="AM71" i="59"/>
  <c r="D71" i="58" s="1"/>
  <c r="AN71" i="59"/>
  <c r="E71" i="58" s="1"/>
  <c r="AO71" i="59"/>
  <c r="F71" i="58" s="1"/>
  <c r="AM72" i="59"/>
  <c r="D72" i="58" s="1"/>
  <c r="AN72" i="59"/>
  <c r="AO72" i="59"/>
  <c r="AM73" i="59"/>
  <c r="D73" i="58" s="1"/>
  <c r="AN73" i="59"/>
  <c r="E73" i="58" s="1"/>
  <c r="AO73" i="59"/>
  <c r="F73" i="58" s="1"/>
  <c r="AM74" i="59"/>
  <c r="D74" i="58" s="1"/>
  <c r="AN74" i="59"/>
  <c r="E74" i="58" s="1"/>
  <c r="AO74" i="59"/>
  <c r="F74" i="58" s="1"/>
  <c r="AM75" i="59"/>
  <c r="D75" i="58" s="1"/>
  <c r="AN75" i="59"/>
  <c r="AO75" i="59"/>
  <c r="AM76" i="59"/>
  <c r="D76" i="58" s="1"/>
  <c r="AN76" i="59"/>
  <c r="AO76" i="59"/>
  <c r="AM77" i="59"/>
  <c r="D77" i="58" s="1"/>
  <c r="AN77" i="59"/>
  <c r="E77" i="58" s="1"/>
  <c r="AO77" i="59"/>
  <c r="AM78" i="59"/>
  <c r="D78" i="58" s="1"/>
  <c r="AN78" i="59"/>
  <c r="E78" i="58" s="1"/>
  <c r="AO78" i="59"/>
  <c r="F78" i="58" s="1"/>
  <c r="AM79" i="59"/>
  <c r="D79" i="58" s="1"/>
  <c r="AN79" i="59"/>
  <c r="E79" i="58" s="1"/>
  <c r="AO79" i="59"/>
  <c r="F79" i="58" s="1"/>
  <c r="AM80" i="59"/>
  <c r="D80" i="58" s="1"/>
  <c r="AN80" i="59"/>
  <c r="AO80" i="59"/>
  <c r="AM81" i="59"/>
  <c r="D81" i="58" s="1"/>
  <c r="AN81" i="59"/>
  <c r="E81" i="58" s="1"/>
  <c r="AO81" i="59"/>
  <c r="F81" i="58" s="1"/>
  <c r="AM82" i="59"/>
  <c r="D82" i="58" s="1"/>
  <c r="AN82" i="59"/>
  <c r="E82" i="58" s="1"/>
  <c r="AO82" i="59"/>
  <c r="F82" i="58" s="1"/>
  <c r="AM83" i="59"/>
  <c r="D83" i="58" s="1"/>
  <c r="AN83" i="59"/>
  <c r="AO83" i="59"/>
  <c r="AM84" i="59"/>
  <c r="D84" i="58" s="1"/>
  <c r="AN84" i="59"/>
  <c r="AO84" i="59"/>
  <c r="AM85" i="59"/>
  <c r="D85" i="58" s="1"/>
  <c r="AN85" i="59"/>
  <c r="E85" i="58" s="1"/>
  <c r="AO85" i="59"/>
  <c r="AM86" i="59"/>
  <c r="D86" i="58" s="1"/>
  <c r="AN86" i="59"/>
  <c r="E86" i="58" s="1"/>
  <c r="AO86" i="59"/>
  <c r="F86" i="58" s="1"/>
  <c r="AM87" i="59"/>
  <c r="D87" i="58" s="1"/>
  <c r="AN87" i="59"/>
  <c r="E87" i="58" s="1"/>
  <c r="AO87" i="59"/>
  <c r="AN7" i="59"/>
  <c r="AO7" i="59"/>
  <c r="AO6" i="59" s="1"/>
  <c r="AM7" i="59"/>
  <c r="D7" i="58" s="1"/>
  <c r="AL9" i="59"/>
  <c r="AL10" i="59"/>
  <c r="AL11" i="59"/>
  <c r="AL12" i="59"/>
  <c r="AL13" i="59"/>
  <c r="AL14" i="59"/>
  <c r="AL15" i="59"/>
  <c r="AL16" i="59"/>
  <c r="AL17" i="59"/>
  <c r="AL18" i="59"/>
  <c r="AL19" i="59"/>
  <c r="AL20" i="59"/>
  <c r="AL21" i="59"/>
  <c r="AL22" i="59"/>
  <c r="AL23" i="59"/>
  <c r="AL24" i="59"/>
  <c r="AL25" i="59"/>
  <c r="AL26" i="59"/>
  <c r="AL27" i="59"/>
  <c r="AL28" i="59"/>
  <c r="AL29" i="59"/>
  <c r="AL30" i="59"/>
  <c r="AL31" i="59"/>
  <c r="AL32" i="59"/>
  <c r="AL33" i="59"/>
  <c r="AL34" i="59"/>
  <c r="AL35" i="59"/>
  <c r="AL36" i="59"/>
  <c r="AL37" i="59"/>
  <c r="AL38" i="59"/>
  <c r="AL39" i="59"/>
  <c r="AL40" i="59"/>
  <c r="AL41" i="59"/>
  <c r="AL42" i="59"/>
  <c r="AL43" i="59"/>
  <c r="AL44" i="59"/>
  <c r="AL45" i="59"/>
  <c r="AL46" i="59"/>
  <c r="AL47" i="59"/>
  <c r="AL48" i="59"/>
  <c r="AL49" i="59"/>
  <c r="AL50" i="59"/>
  <c r="AL51" i="59"/>
  <c r="AL52" i="59"/>
  <c r="AL53" i="59"/>
  <c r="AL54" i="59"/>
  <c r="AL55" i="59"/>
  <c r="AL56" i="59"/>
  <c r="AL57" i="59"/>
  <c r="AL58" i="59"/>
  <c r="AL59" i="59"/>
  <c r="AL60" i="59"/>
  <c r="AL61" i="59"/>
  <c r="AL62" i="59"/>
  <c r="AL63" i="59"/>
  <c r="AL64" i="59"/>
  <c r="AL65" i="59"/>
  <c r="AL66" i="59"/>
  <c r="AL67" i="59"/>
  <c r="AL68" i="59"/>
  <c r="AL69" i="59"/>
  <c r="AL70" i="59"/>
  <c r="AL71" i="59"/>
  <c r="AL72" i="59"/>
  <c r="AL73" i="59"/>
  <c r="AL74" i="59"/>
  <c r="AL75" i="59"/>
  <c r="AL76" i="59"/>
  <c r="AL77" i="59"/>
  <c r="AL78" i="59"/>
  <c r="AL79" i="59"/>
  <c r="AL80" i="59"/>
  <c r="AL81" i="59"/>
  <c r="AL82" i="59"/>
  <c r="AL83" i="59"/>
  <c r="AL84" i="59"/>
  <c r="AL85" i="59"/>
  <c r="AL86" i="59"/>
  <c r="AL87" i="59"/>
  <c r="AK9" i="59"/>
  <c r="AK10" i="59"/>
  <c r="AK11" i="59"/>
  <c r="AK12" i="59"/>
  <c r="AK13" i="59"/>
  <c r="AK14" i="59"/>
  <c r="AK15" i="59"/>
  <c r="AK16" i="59"/>
  <c r="AK17" i="59"/>
  <c r="AK18" i="59"/>
  <c r="AK19" i="59"/>
  <c r="AK20" i="59"/>
  <c r="AK21" i="59"/>
  <c r="AK22" i="59"/>
  <c r="AK23" i="59"/>
  <c r="AK24" i="59"/>
  <c r="AK25" i="59"/>
  <c r="AK26" i="59"/>
  <c r="AK27" i="59"/>
  <c r="AK28" i="59"/>
  <c r="AK29" i="59"/>
  <c r="AK30" i="59"/>
  <c r="AK31" i="59"/>
  <c r="AK32" i="59"/>
  <c r="AK33" i="59"/>
  <c r="AK34" i="59"/>
  <c r="AK35" i="59"/>
  <c r="AK36" i="59"/>
  <c r="AK37" i="59"/>
  <c r="AK38" i="59"/>
  <c r="AK39" i="59"/>
  <c r="AK40" i="59"/>
  <c r="AK41" i="59"/>
  <c r="AK42" i="59"/>
  <c r="AK43" i="59"/>
  <c r="AK44" i="59"/>
  <c r="AK45" i="59"/>
  <c r="AK46" i="59"/>
  <c r="AK47" i="59"/>
  <c r="AK48" i="59"/>
  <c r="AK49" i="59"/>
  <c r="AK50" i="59"/>
  <c r="AK51" i="59"/>
  <c r="AK52" i="59"/>
  <c r="AK53" i="59"/>
  <c r="AK54" i="59"/>
  <c r="AK55" i="59"/>
  <c r="AK56" i="59"/>
  <c r="AK57" i="59"/>
  <c r="AK58" i="59"/>
  <c r="AK59" i="59"/>
  <c r="AK60" i="59"/>
  <c r="AK61" i="59"/>
  <c r="AK62" i="59"/>
  <c r="AK63" i="59"/>
  <c r="AK64" i="59"/>
  <c r="AK65" i="59"/>
  <c r="AK66" i="59"/>
  <c r="AK67" i="59"/>
  <c r="AK68" i="59"/>
  <c r="AK69" i="59"/>
  <c r="AK70" i="59"/>
  <c r="AK71" i="59"/>
  <c r="AK72" i="59"/>
  <c r="AK73" i="59"/>
  <c r="AK74" i="59"/>
  <c r="AK75" i="59"/>
  <c r="AK76" i="59"/>
  <c r="AK77" i="59"/>
  <c r="AK78" i="59"/>
  <c r="AK79" i="59"/>
  <c r="AK80" i="59"/>
  <c r="AK81" i="59"/>
  <c r="AK82" i="59"/>
  <c r="AK83" i="59"/>
  <c r="AK84" i="59"/>
  <c r="AK85" i="59"/>
  <c r="AK86" i="59"/>
  <c r="AK87" i="59"/>
  <c r="AL8" i="59"/>
  <c r="AK8" i="59"/>
  <c r="AG8" i="59"/>
  <c r="AG9" i="59"/>
  <c r="AG10" i="59"/>
  <c r="AG11" i="59"/>
  <c r="AG12" i="59"/>
  <c r="AG13" i="59"/>
  <c r="AG14" i="59"/>
  <c r="AG15" i="59"/>
  <c r="AG16" i="59"/>
  <c r="AG17" i="59"/>
  <c r="AG18" i="59"/>
  <c r="AG19" i="59"/>
  <c r="AG20" i="59"/>
  <c r="AG21" i="59"/>
  <c r="AG22" i="59"/>
  <c r="AG23" i="59"/>
  <c r="AG24" i="59"/>
  <c r="AG25" i="59"/>
  <c r="AG26" i="59"/>
  <c r="AG27" i="59"/>
  <c r="AG28" i="59"/>
  <c r="AG29" i="59"/>
  <c r="AG30" i="59"/>
  <c r="AG31" i="59"/>
  <c r="AG32" i="59"/>
  <c r="AG33" i="59"/>
  <c r="AG34" i="59"/>
  <c r="AG35" i="59"/>
  <c r="AG36" i="59"/>
  <c r="AG37" i="59"/>
  <c r="AG38" i="59"/>
  <c r="AG39" i="59"/>
  <c r="AG40" i="59"/>
  <c r="AG41" i="59"/>
  <c r="AG42" i="59"/>
  <c r="AG43" i="59"/>
  <c r="AG44" i="59"/>
  <c r="AG45" i="59"/>
  <c r="AG46" i="59"/>
  <c r="AG47" i="59"/>
  <c r="AG48" i="59"/>
  <c r="AG49" i="59"/>
  <c r="AG50" i="59"/>
  <c r="AG51" i="59"/>
  <c r="AG52" i="59"/>
  <c r="AG53" i="59"/>
  <c r="AG54" i="59"/>
  <c r="AG55" i="59"/>
  <c r="AG56" i="59"/>
  <c r="AG57" i="59"/>
  <c r="AG58" i="59"/>
  <c r="AG59" i="59"/>
  <c r="AG60" i="59"/>
  <c r="AG61" i="59"/>
  <c r="AG62" i="59"/>
  <c r="AG63" i="59"/>
  <c r="AG64" i="59"/>
  <c r="AG65" i="59"/>
  <c r="AG66" i="59"/>
  <c r="AG67" i="59"/>
  <c r="AG68" i="59"/>
  <c r="AG69" i="59"/>
  <c r="AG70" i="59"/>
  <c r="AG71" i="59"/>
  <c r="AG72" i="59"/>
  <c r="AG73" i="59"/>
  <c r="AG74" i="59"/>
  <c r="AG75" i="59"/>
  <c r="AG76" i="59"/>
  <c r="AG77" i="59"/>
  <c r="AG78" i="59"/>
  <c r="AG79" i="59"/>
  <c r="AG80" i="59"/>
  <c r="AG81" i="59"/>
  <c r="AG82" i="59"/>
  <c r="AG83" i="59"/>
  <c r="AG84" i="59"/>
  <c r="AG85" i="59"/>
  <c r="AG86" i="59"/>
  <c r="AG87" i="59"/>
  <c r="AF8" i="59"/>
  <c r="AF9" i="59"/>
  <c r="AF10" i="59"/>
  <c r="AF11" i="59"/>
  <c r="AF12" i="59"/>
  <c r="AF13" i="59"/>
  <c r="AF14" i="59"/>
  <c r="AF15" i="59"/>
  <c r="AF16" i="59"/>
  <c r="AF17" i="59"/>
  <c r="AF18" i="59"/>
  <c r="AF19" i="59"/>
  <c r="AF20" i="59"/>
  <c r="AF21" i="59"/>
  <c r="AF22" i="59"/>
  <c r="AF23" i="59"/>
  <c r="AF24" i="59"/>
  <c r="AF25" i="59"/>
  <c r="AF26" i="59"/>
  <c r="AF27" i="59"/>
  <c r="AF28" i="59"/>
  <c r="AF29" i="59"/>
  <c r="AF30" i="59"/>
  <c r="AF31" i="59"/>
  <c r="AF32" i="59"/>
  <c r="AF33" i="59"/>
  <c r="AF34" i="59"/>
  <c r="AF35" i="59"/>
  <c r="AF36" i="59"/>
  <c r="AF37" i="59"/>
  <c r="AF38" i="59"/>
  <c r="AF39" i="59"/>
  <c r="AF40" i="59"/>
  <c r="AF41" i="59"/>
  <c r="AF42" i="59"/>
  <c r="AF43" i="59"/>
  <c r="AF44" i="59"/>
  <c r="AF45" i="59"/>
  <c r="AF46" i="59"/>
  <c r="AF47" i="59"/>
  <c r="AF48" i="59"/>
  <c r="AF49" i="59"/>
  <c r="AF50" i="59"/>
  <c r="AF51" i="59"/>
  <c r="AF52" i="59"/>
  <c r="AF53" i="59"/>
  <c r="AF54" i="59"/>
  <c r="AF55" i="59"/>
  <c r="AF56" i="59"/>
  <c r="AF57" i="59"/>
  <c r="AF58" i="59"/>
  <c r="AF59" i="59"/>
  <c r="AF60" i="59"/>
  <c r="AF61" i="59"/>
  <c r="AF62" i="59"/>
  <c r="AF63" i="59"/>
  <c r="AF64" i="59"/>
  <c r="AF65" i="59"/>
  <c r="AF66" i="59"/>
  <c r="AF67" i="59"/>
  <c r="AF68" i="59"/>
  <c r="AF69" i="59"/>
  <c r="AF70" i="59"/>
  <c r="AF71" i="59"/>
  <c r="AF72" i="59"/>
  <c r="AF73" i="59"/>
  <c r="AF74" i="59"/>
  <c r="AF75" i="59"/>
  <c r="AF76" i="59"/>
  <c r="AF77" i="59"/>
  <c r="AF78" i="59"/>
  <c r="AF79" i="59"/>
  <c r="AF80" i="59"/>
  <c r="AF81" i="59"/>
  <c r="AF82" i="59"/>
  <c r="AF83" i="59"/>
  <c r="AF84" i="59"/>
  <c r="AF85" i="59"/>
  <c r="AF86" i="59"/>
  <c r="AF87" i="59"/>
  <c r="AG7" i="59"/>
  <c r="AF7" i="59"/>
  <c r="AB8" i="59"/>
  <c r="AB9" i="59"/>
  <c r="AB10" i="59"/>
  <c r="AB11" i="59"/>
  <c r="AB12" i="59"/>
  <c r="AB13" i="59"/>
  <c r="AB14" i="59"/>
  <c r="AB15" i="59"/>
  <c r="AB16" i="59"/>
  <c r="AB17" i="59"/>
  <c r="AB18" i="59"/>
  <c r="AB19" i="59"/>
  <c r="AB20" i="59"/>
  <c r="AB21" i="59"/>
  <c r="AB22" i="59"/>
  <c r="AB23" i="59"/>
  <c r="AB24" i="59"/>
  <c r="AB25" i="59"/>
  <c r="AB26" i="59"/>
  <c r="AB27" i="59"/>
  <c r="AB28" i="59"/>
  <c r="AB29" i="59"/>
  <c r="AB30" i="59"/>
  <c r="AB31" i="59"/>
  <c r="AB32" i="59"/>
  <c r="AB33" i="59"/>
  <c r="AB34" i="59"/>
  <c r="AB35" i="59"/>
  <c r="AB36" i="59"/>
  <c r="AB37" i="59"/>
  <c r="AB38" i="59"/>
  <c r="AB39" i="59"/>
  <c r="AB40" i="59"/>
  <c r="AB41" i="59"/>
  <c r="AB42" i="59"/>
  <c r="AB43" i="59"/>
  <c r="AB44" i="59"/>
  <c r="AB45" i="59"/>
  <c r="AB46" i="59"/>
  <c r="AB47" i="59"/>
  <c r="AB48" i="59"/>
  <c r="AB49" i="59"/>
  <c r="AB50" i="59"/>
  <c r="AB51" i="59"/>
  <c r="AB52" i="59"/>
  <c r="AB53" i="59"/>
  <c r="AB54" i="59"/>
  <c r="AB55" i="59"/>
  <c r="AB56" i="59"/>
  <c r="AB57" i="59"/>
  <c r="AB58" i="59"/>
  <c r="AB59" i="59"/>
  <c r="AB60" i="59"/>
  <c r="AB61" i="59"/>
  <c r="AB62" i="59"/>
  <c r="AB63" i="59"/>
  <c r="AB64" i="59"/>
  <c r="AB65" i="59"/>
  <c r="AB66" i="59"/>
  <c r="AB67" i="59"/>
  <c r="AB68" i="59"/>
  <c r="AB69" i="59"/>
  <c r="AB70" i="59"/>
  <c r="AB71" i="59"/>
  <c r="AB72" i="59"/>
  <c r="AB73" i="59"/>
  <c r="AB74" i="59"/>
  <c r="AB75" i="59"/>
  <c r="AB76" i="59"/>
  <c r="AB77" i="59"/>
  <c r="AB78" i="59"/>
  <c r="AB79" i="59"/>
  <c r="AB80" i="59"/>
  <c r="AB81" i="59"/>
  <c r="AB82" i="59"/>
  <c r="AB83" i="59"/>
  <c r="AB84" i="59"/>
  <c r="AB85" i="59"/>
  <c r="AB86" i="59"/>
  <c r="AB87" i="59"/>
  <c r="AB7" i="59"/>
  <c r="AA8" i="59"/>
  <c r="AA9" i="59"/>
  <c r="AA10" i="59"/>
  <c r="AA11" i="59"/>
  <c r="AA12" i="59"/>
  <c r="AA13" i="59"/>
  <c r="AA14" i="59"/>
  <c r="AA15" i="59"/>
  <c r="AA16" i="59"/>
  <c r="AA17" i="59"/>
  <c r="AA18" i="59"/>
  <c r="AA19" i="59"/>
  <c r="AA20" i="59"/>
  <c r="AA21" i="59"/>
  <c r="AA22" i="59"/>
  <c r="AA23" i="59"/>
  <c r="AA24" i="59"/>
  <c r="AA25" i="59"/>
  <c r="AA26" i="59"/>
  <c r="AA27" i="59"/>
  <c r="AA28" i="59"/>
  <c r="AA29" i="59"/>
  <c r="AA30" i="59"/>
  <c r="AA31" i="59"/>
  <c r="AA32" i="59"/>
  <c r="AA33" i="59"/>
  <c r="AA34" i="59"/>
  <c r="AA35" i="59"/>
  <c r="AA36" i="59"/>
  <c r="AA37" i="59"/>
  <c r="AA38" i="59"/>
  <c r="AA39" i="59"/>
  <c r="AA40" i="59"/>
  <c r="AA41" i="59"/>
  <c r="AA42" i="59"/>
  <c r="AA43" i="59"/>
  <c r="AA44" i="59"/>
  <c r="AA45" i="59"/>
  <c r="AA46" i="59"/>
  <c r="AA47" i="59"/>
  <c r="AA48" i="59"/>
  <c r="AA49" i="59"/>
  <c r="AA50" i="59"/>
  <c r="AA51" i="59"/>
  <c r="AA52" i="59"/>
  <c r="AA53" i="59"/>
  <c r="AA54" i="59"/>
  <c r="AA55" i="59"/>
  <c r="AA56" i="59"/>
  <c r="AA57" i="59"/>
  <c r="AA58" i="59"/>
  <c r="AA59" i="59"/>
  <c r="AA60" i="59"/>
  <c r="AA61" i="59"/>
  <c r="AA62" i="59"/>
  <c r="AA63" i="59"/>
  <c r="AA64" i="59"/>
  <c r="AA65" i="59"/>
  <c r="AA66" i="59"/>
  <c r="AA67" i="59"/>
  <c r="AA68" i="59"/>
  <c r="AA69" i="59"/>
  <c r="AA70" i="59"/>
  <c r="AA71" i="59"/>
  <c r="AA72" i="59"/>
  <c r="AA73" i="59"/>
  <c r="AA74" i="59"/>
  <c r="AA75" i="59"/>
  <c r="AA76" i="59"/>
  <c r="AA77" i="59"/>
  <c r="AA78" i="59"/>
  <c r="AA79" i="59"/>
  <c r="AA80" i="59"/>
  <c r="AA81" i="59"/>
  <c r="AA82" i="59"/>
  <c r="AA83" i="59"/>
  <c r="AA84" i="59"/>
  <c r="AA85" i="59"/>
  <c r="AA86" i="59"/>
  <c r="AA87" i="59"/>
  <c r="AA7" i="59"/>
  <c r="W9" i="59"/>
  <c r="W10" i="59"/>
  <c r="W11" i="59"/>
  <c r="W12" i="59"/>
  <c r="W13" i="59"/>
  <c r="W14" i="59"/>
  <c r="W15" i="59"/>
  <c r="W16" i="59"/>
  <c r="W17" i="59"/>
  <c r="W18" i="59"/>
  <c r="W19" i="59"/>
  <c r="W20" i="59"/>
  <c r="W21" i="59"/>
  <c r="W22" i="59"/>
  <c r="W23" i="59"/>
  <c r="W24" i="59"/>
  <c r="W25" i="59"/>
  <c r="W26" i="59"/>
  <c r="W27" i="59"/>
  <c r="W28" i="59"/>
  <c r="W29" i="59"/>
  <c r="W30" i="59"/>
  <c r="W31" i="59"/>
  <c r="W32" i="59"/>
  <c r="W33" i="59"/>
  <c r="W34" i="59"/>
  <c r="W35" i="59"/>
  <c r="W36" i="59"/>
  <c r="W37" i="59"/>
  <c r="W38" i="59"/>
  <c r="W39" i="59"/>
  <c r="W40" i="59"/>
  <c r="W41" i="59"/>
  <c r="W42" i="59"/>
  <c r="W43" i="59"/>
  <c r="W44" i="59"/>
  <c r="W45" i="59"/>
  <c r="W46" i="59"/>
  <c r="W47" i="59"/>
  <c r="W48" i="59"/>
  <c r="W49" i="59"/>
  <c r="W50" i="59"/>
  <c r="W51" i="59"/>
  <c r="W52" i="59"/>
  <c r="W53" i="59"/>
  <c r="W54" i="59"/>
  <c r="W55" i="59"/>
  <c r="W56" i="59"/>
  <c r="W57" i="59"/>
  <c r="W58" i="59"/>
  <c r="W59" i="59"/>
  <c r="W60" i="59"/>
  <c r="W61" i="59"/>
  <c r="W62" i="59"/>
  <c r="W63" i="59"/>
  <c r="W64" i="59"/>
  <c r="W65" i="59"/>
  <c r="W66" i="59"/>
  <c r="W67" i="59"/>
  <c r="W68" i="59"/>
  <c r="W69" i="59"/>
  <c r="W70" i="59"/>
  <c r="W71" i="59"/>
  <c r="W72" i="59"/>
  <c r="W73" i="59"/>
  <c r="W74" i="59"/>
  <c r="W75" i="59"/>
  <c r="W76" i="59"/>
  <c r="W77" i="59"/>
  <c r="W78" i="59"/>
  <c r="W79" i="59"/>
  <c r="W80" i="59"/>
  <c r="W81" i="59"/>
  <c r="W82" i="59"/>
  <c r="W83" i="59"/>
  <c r="W84" i="59"/>
  <c r="W85" i="59"/>
  <c r="W86" i="59"/>
  <c r="W87" i="59"/>
  <c r="W8" i="59"/>
  <c r="V9" i="59"/>
  <c r="V10" i="59"/>
  <c r="V11" i="59"/>
  <c r="V12" i="59"/>
  <c r="V13" i="59"/>
  <c r="V14" i="59"/>
  <c r="V15" i="59"/>
  <c r="V16" i="59"/>
  <c r="V17" i="59"/>
  <c r="V18" i="59"/>
  <c r="V19" i="59"/>
  <c r="V20" i="59"/>
  <c r="V21" i="59"/>
  <c r="V22" i="59"/>
  <c r="V23" i="59"/>
  <c r="V24" i="59"/>
  <c r="V25" i="59"/>
  <c r="V26" i="59"/>
  <c r="V27" i="59"/>
  <c r="V28" i="59"/>
  <c r="V29" i="59"/>
  <c r="V30" i="59"/>
  <c r="V31" i="59"/>
  <c r="V32" i="59"/>
  <c r="V33" i="59"/>
  <c r="V34" i="59"/>
  <c r="V35" i="59"/>
  <c r="V36" i="59"/>
  <c r="V37" i="59"/>
  <c r="V38" i="59"/>
  <c r="V39" i="59"/>
  <c r="V40" i="59"/>
  <c r="V41" i="59"/>
  <c r="V42" i="59"/>
  <c r="V43" i="59"/>
  <c r="V44" i="59"/>
  <c r="V45" i="59"/>
  <c r="V46" i="59"/>
  <c r="V47" i="59"/>
  <c r="V48" i="59"/>
  <c r="V49" i="59"/>
  <c r="V50" i="59"/>
  <c r="V51" i="59"/>
  <c r="V52" i="59"/>
  <c r="V53" i="59"/>
  <c r="V54" i="59"/>
  <c r="V55" i="59"/>
  <c r="V56" i="59"/>
  <c r="V57" i="59"/>
  <c r="V58" i="59"/>
  <c r="V59" i="59"/>
  <c r="V60" i="59"/>
  <c r="V61" i="59"/>
  <c r="V62" i="59"/>
  <c r="V63" i="59"/>
  <c r="V64" i="59"/>
  <c r="V65" i="59"/>
  <c r="V66" i="59"/>
  <c r="V67" i="59"/>
  <c r="V68" i="59"/>
  <c r="V69" i="59"/>
  <c r="V70" i="59"/>
  <c r="V71" i="59"/>
  <c r="V72" i="59"/>
  <c r="V73" i="59"/>
  <c r="V74" i="59"/>
  <c r="V75" i="59"/>
  <c r="V76" i="59"/>
  <c r="V77" i="59"/>
  <c r="V78" i="59"/>
  <c r="V79" i="59"/>
  <c r="V80" i="59"/>
  <c r="V81" i="59"/>
  <c r="V82" i="59"/>
  <c r="V83" i="59"/>
  <c r="V84" i="59"/>
  <c r="V85" i="59"/>
  <c r="V86" i="59"/>
  <c r="V87" i="59"/>
  <c r="V8" i="59"/>
  <c r="R8" i="59"/>
  <c r="R9" i="59"/>
  <c r="R10" i="59"/>
  <c r="R11" i="59"/>
  <c r="R12" i="59"/>
  <c r="R13" i="59"/>
  <c r="R14" i="59"/>
  <c r="R15" i="59"/>
  <c r="R16" i="59"/>
  <c r="R17" i="59"/>
  <c r="R18" i="59"/>
  <c r="R19" i="59"/>
  <c r="R20" i="59"/>
  <c r="R21" i="59"/>
  <c r="R22" i="59"/>
  <c r="R23" i="59"/>
  <c r="R24" i="59"/>
  <c r="R25" i="59"/>
  <c r="R26" i="59"/>
  <c r="R27" i="59"/>
  <c r="R28" i="59"/>
  <c r="R29" i="59"/>
  <c r="R30" i="59"/>
  <c r="R31" i="59"/>
  <c r="R32" i="59"/>
  <c r="R33" i="59"/>
  <c r="R34" i="59"/>
  <c r="R35" i="59"/>
  <c r="R36" i="59"/>
  <c r="R37" i="59"/>
  <c r="R38" i="59"/>
  <c r="R39" i="59"/>
  <c r="R40" i="59"/>
  <c r="R41" i="59"/>
  <c r="R42" i="59"/>
  <c r="R43" i="59"/>
  <c r="R44" i="59"/>
  <c r="R45" i="59"/>
  <c r="R46" i="59"/>
  <c r="R47" i="59"/>
  <c r="R48" i="59"/>
  <c r="R49" i="59"/>
  <c r="R50" i="59"/>
  <c r="R51" i="59"/>
  <c r="R52" i="59"/>
  <c r="R53" i="59"/>
  <c r="R54" i="59"/>
  <c r="R55" i="59"/>
  <c r="R56" i="59"/>
  <c r="R57" i="59"/>
  <c r="R58" i="59"/>
  <c r="R59" i="59"/>
  <c r="R60" i="59"/>
  <c r="R61" i="59"/>
  <c r="R62" i="59"/>
  <c r="R63" i="59"/>
  <c r="R64" i="59"/>
  <c r="R65" i="59"/>
  <c r="R66" i="59"/>
  <c r="R67" i="59"/>
  <c r="R68" i="59"/>
  <c r="R69" i="59"/>
  <c r="R70" i="59"/>
  <c r="R71" i="59"/>
  <c r="R72" i="59"/>
  <c r="R73" i="59"/>
  <c r="R74" i="59"/>
  <c r="R75" i="59"/>
  <c r="R76" i="59"/>
  <c r="R77" i="59"/>
  <c r="R78" i="59"/>
  <c r="R79" i="59"/>
  <c r="R80" i="59"/>
  <c r="R81" i="59"/>
  <c r="R82" i="59"/>
  <c r="R83" i="59"/>
  <c r="R84" i="59"/>
  <c r="R85" i="59"/>
  <c r="R86" i="59"/>
  <c r="R87" i="59"/>
  <c r="R7" i="59"/>
  <c r="M7" i="59"/>
  <c r="L7" i="59"/>
  <c r="H8" i="59"/>
  <c r="H9" i="59"/>
  <c r="H10" i="59"/>
  <c r="H11" i="59"/>
  <c r="H12" i="59"/>
  <c r="H13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G7" i="59"/>
  <c r="F62" i="56"/>
  <c r="F68" i="56" s="1"/>
  <c r="F64" i="56"/>
  <c r="E8" i="56"/>
  <c r="E9" i="56"/>
  <c r="E10" i="56"/>
  <c r="E11" i="56"/>
  <c r="E1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43" i="56"/>
  <c r="E44" i="56"/>
  <c r="E45" i="56"/>
  <c r="E46" i="56"/>
  <c r="E47" i="56"/>
  <c r="E48" i="56"/>
  <c r="E49" i="56"/>
  <c r="E50" i="56"/>
  <c r="E51" i="56"/>
  <c r="E52" i="56"/>
  <c r="E53" i="56"/>
  <c r="E54" i="56"/>
  <c r="E55" i="56"/>
  <c r="E56" i="56"/>
  <c r="E57" i="56"/>
  <c r="E58" i="56"/>
  <c r="E59" i="56"/>
  <c r="E60" i="56"/>
  <c r="E61" i="56"/>
  <c r="E62" i="56"/>
  <c r="E63" i="56"/>
  <c r="E64" i="56"/>
  <c r="E65" i="56"/>
  <c r="E66" i="56"/>
  <c r="E67" i="56"/>
  <c r="D10" i="56"/>
  <c r="D11" i="56"/>
  <c r="D14" i="56"/>
  <c r="D15" i="56"/>
  <c r="D18" i="56"/>
  <c r="D19" i="56"/>
  <c r="D22" i="56"/>
  <c r="D23" i="56"/>
  <c r="D26" i="56"/>
  <c r="D27" i="56"/>
  <c r="D30" i="56"/>
  <c r="D31" i="56"/>
  <c r="G32" i="56"/>
  <c r="D34" i="56"/>
  <c r="D35" i="56"/>
  <c r="D38" i="56"/>
  <c r="D39" i="56"/>
  <c r="G41" i="56"/>
  <c r="D42" i="56"/>
  <c r="D43" i="56"/>
  <c r="D46" i="56"/>
  <c r="D47" i="56"/>
  <c r="D50" i="56"/>
  <c r="D51" i="56"/>
  <c r="D54" i="56"/>
  <c r="D55" i="56"/>
  <c r="D58" i="56"/>
  <c r="D59" i="56"/>
  <c r="D62" i="56"/>
  <c r="D63" i="56"/>
  <c r="G64" i="56"/>
  <c r="D66" i="56"/>
  <c r="D67" i="56"/>
  <c r="E7" i="56"/>
  <c r="B23" i="16" l="1"/>
  <c r="AK23" i="17"/>
  <c r="AL23" i="17"/>
  <c r="E23" i="17"/>
  <c r="AQ87" i="59"/>
  <c r="H81" i="58"/>
  <c r="AQ77" i="59"/>
  <c r="H73" i="58"/>
  <c r="H65" i="58"/>
  <c r="AQ61" i="59"/>
  <c r="H57" i="58"/>
  <c r="AQ53" i="59"/>
  <c r="H49" i="58"/>
  <c r="AQ85" i="59"/>
  <c r="AQ37" i="59"/>
  <c r="AP84" i="59"/>
  <c r="AP80" i="59"/>
  <c r="AP76" i="59"/>
  <c r="AP72" i="59"/>
  <c r="AP68" i="59"/>
  <c r="AP64" i="59"/>
  <c r="AP60" i="59"/>
  <c r="AP52" i="59"/>
  <c r="AP44" i="59"/>
  <c r="AP40" i="59"/>
  <c r="AP36" i="59"/>
  <c r="H33" i="58"/>
  <c r="AP32" i="59"/>
  <c r="AQ29" i="59"/>
  <c r="AP28" i="59"/>
  <c r="H25" i="58"/>
  <c r="AQ21" i="59"/>
  <c r="AP20" i="59"/>
  <c r="AJ23" i="17"/>
  <c r="G33" i="56"/>
  <c r="G17" i="56"/>
  <c r="G44" i="56"/>
  <c r="G57" i="56"/>
  <c r="G9" i="56"/>
  <c r="G60" i="56"/>
  <c r="G49" i="56"/>
  <c r="G56" i="56"/>
  <c r="G40" i="56"/>
  <c r="G24" i="56"/>
  <c r="G16" i="56"/>
  <c r="H17" i="58"/>
  <c r="AP16" i="59"/>
  <c r="AP12" i="59"/>
  <c r="H9" i="58"/>
  <c r="AQ22" i="59"/>
  <c r="AP24" i="59"/>
  <c r="F6" i="58"/>
  <c r="G87" i="58"/>
  <c r="AQ69" i="59"/>
  <c r="AP56" i="59"/>
  <c r="AP48" i="59"/>
  <c r="AQ45" i="59"/>
  <c r="H41" i="58"/>
  <c r="AQ13" i="59"/>
  <c r="AP8" i="59"/>
  <c r="AP87" i="59"/>
  <c r="F87" i="58"/>
  <c r="H87" i="58" s="1"/>
  <c r="AQ8" i="59"/>
  <c r="AM6" i="59"/>
  <c r="D6" i="58" s="1"/>
  <c r="AQ83" i="59"/>
  <c r="AQ75" i="59"/>
  <c r="AQ67" i="59"/>
  <c r="AQ59" i="59"/>
  <c r="AQ51" i="59"/>
  <c r="AQ43" i="59"/>
  <c r="AQ35" i="59"/>
  <c r="AQ27" i="59"/>
  <c r="AQ19" i="59"/>
  <c r="AQ11" i="59"/>
  <c r="AP62" i="59"/>
  <c r="AQ31" i="59"/>
  <c r="F61" i="58"/>
  <c r="H61" i="58" s="1"/>
  <c r="E40" i="58"/>
  <c r="G40" i="58" s="1"/>
  <c r="AP70" i="59"/>
  <c r="F85" i="58"/>
  <c r="H85" i="58" s="1"/>
  <c r="E64" i="58"/>
  <c r="G64" i="58" s="1"/>
  <c r="F21" i="58"/>
  <c r="H21" i="58" s="1"/>
  <c r="AP78" i="59"/>
  <c r="AP14" i="59"/>
  <c r="F45" i="58"/>
  <c r="H45" i="58" s="1"/>
  <c r="E24" i="58"/>
  <c r="G24" i="58" s="1"/>
  <c r="AQ84" i="59"/>
  <c r="G79" i="58"/>
  <c r="AQ76" i="59"/>
  <c r="G71" i="58"/>
  <c r="AQ68" i="59"/>
  <c r="G63" i="58"/>
  <c r="AQ60" i="59"/>
  <c r="G55" i="58"/>
  <c r="AQ52" i="59"/>
  <c r="G47" i="58"/>
  <c r="AQ44" i="59"/>
  <c r="G39" i="58"/>
  <c r="AQ36" i="59"/>
  <c r="G31" i="58"/>
  <c r="AQ28" i="59"/>
  <c r="G23" i="58"/>
  <c r="AQ20" i="59"/>
  <c r="G15" i="58"/>
  <c r="AQ12" i="59"/>
  <c r="AP86" i="59"/>
  <c r="AP22" i="59"/>
  <c r="F69" i="58"/>
  <c r="H69" i="58" s="1"/>
  <c r="E48" i="58"/>
  <c r="G48" i="58" s="1"/>
  <c r="AP30" i="59"/>
  <c r="E72" i="58"/>
  <c r="G72" i="58" s="1"/>
  <c r="F29" i="58"/>
  <c r="H29" i="58" s="1"/>
  <c r="E8" i="58"/>
  <c r="G8" i="58" s="1"/>
  <c r="AP7" i="59"/>
  <c r="AP38" i="59"/>
  <c r="F53" i="58"/>
  <c r="H53" i="58" s="1"/>
  <c r="E32" i="58"/>
  <c r="G32" i="58" s="1"/>
  <c r="AP46" i="59"/>
  <c r="AQ15" i="59"/>
  <c r="F77" i="58"/>
  <c r="H77" i="58" s="1"/>
  <c r="E56" i="58"/>
  <c r="G56" i="58" s="1"/>
  <c r="F13" i="58"/>
  <c r="H13" i="58" s="1"/>
  <c r="AP83" i="59"/>
  <c r="AQ80" i="59"/>
  <c r="AP75" i="59"/>
  <c r="AQ72" i="59"/>
  <c r="AP67" i="59"/>
  <c r="AQ64" i="59"/>
  <c r="AP59" i="59"/>
  <c r="AQ56" i="59"/>
  <c r="AP51" i="59"/>
  <c r="AQ48" i="59"/>
  <c r="AP43" i="59"/>
  <c r="AQ40" i="59"/>
  <c r="AP35" i="59"/>
  <c r="AQ32" i="59"/>
  <c r="AP27" i="59"/>
  <c r="AQ24" i="59"/>
  <c r="AP19" i="59"/>
  <c r="AQ16" i="59"/>
  <c r="AP11" i="59"/>
  <c r="AP54" i="59"/>
  <c r="AQ23" i="59"/>
  <c r="E80" i="58"/>
  <c r="G80" i="58" s="1"/>
  <c r="F37" i="58"/>
  <c r="H37" i="58" s="1"/>
  <c r="E16" i="58"/>
  <c r="G16" i="58" s="1"/>
  <c r="G86" i="58"/>
  <c r="G78" i="58"/>
  <c r="G70" i="58"/>
  <c r="G62" i="58"/>
  <c r="G54" i="58"/>
  <c r="G46" i="58"/>
  <c r="G38" i="58"/>
  <c r="G30" i="58"/>
  <c r="G22" i="58"/>
  <c r="G14" i="58"/>
  <c r="H86" i="58"/>
  <c r="G81" i="58"/>
  <c r="H78" i="58"/>
  <c r="G73" i="58"/>
  <c r="H70" i="58"/>
  <c r="G65" i="58"/>
  <c r="H62" i="58"/>
  <c r="G57" i="58"/>
  <c r="H54" i="58"/>
  <c r="G49" i="58"/>
  <c r="H46" i="58"/>
  <c r="G41" i="58"/>
  <c r="H38" i="58"/>
  <c r="G33" i="58"/>
  <c r="H30" i="58"/>
  <c r="G25" i="58"/>
  <c r="G17" i="58"/>
  <c r="H14" i="58"/>
  <c r="G9" i="58"/>
  <c r="G82" i="58"/>
  <c r="H79" i="58"/>
  <c r="G74" i="58"/>
  <c r="H71" i="58"/>
  <c r="G66" i="58"/>
  <c r="H63" i="58"/>
  <c r="G58" i="58"/>
  <c r="H55" i="58"/>
  <c r="G50" i="58"/>
  <c r="H47" i="58"/>
  <c r="G42" i="58"/>
  <c r="H39" i="58"/>
  <c r="G34" i="58"/>
  <c r="H31" i="58"/>
  <c r="G26" i="58"/>
  <c r="H23" i="58"/>
  <c r="G18" i="58"/>
  <c r="H15" i="58"/>
  <c r="G10" i="58"/>
  <c r="G85" i="58"/>
  <c r="H82" i="58"/>
  <c r="G77" i="58"/>
  <c r="H74" i="58"/>
  <c r="G69" i="58"/>
  <c r="H66" i="58"/>
  <c r="G61" i="58"/>
  <c r="H58" i="58"/>
  <c r="G53" i="58"/>
  <c r="H50" i="58"/>
  <c r="G45" i="58"/>
  <c r="H42" i="58"/>
  <c r="G37" i="58"/>
  <c r="H34" i="58"/>
  <c r="G29" i="58"/>
  <c r="H26" i="58"/>
  <c r="G21" i="58"/>
  <c r="H18" i="58"/>
  <c r="G13" i="58"/>
  <c r="H10" i="58"/>
  <c r="AQ86" i="59"/>
  <c r="AQ78" i="59"/>
  <c r="AQ70" i="59"/>
  <c r="AQ62" i="59"/>
  <c r="AQ54" i="59"/>
  <c r="AQ46" i="59"/>
  <c r="AQ30" i="59"/>
  <c r="AQ38" i="59"/>
  <c r="AP79" i="59"/>
  <c r="AP71" i="59"/>
  <c r="AP63" i="59"/>
  <c r="AP55" i="59"/>
  <c r="AP47" i="59"/>
  <c r="AP39" i="59"/>
  <c r="AP31" i="59"/>
  <c r="AP23" i="59"/>
  <c r="AP15" i="59"/>
  <c r="AQ79" i="59"/>
  <c r="AQ71" i="59"/>
  <c r="AQ63" i="59"/>
  <c r="AQ55" i="59"/>
  <c r="AQ47" i="59"/>
  <c r="AQ39" i="59"/>
  <c r="E83" i="58"/>
  <c r="G83" i="58" s="1"/>
  <c r="F80" i="58"/>
  <c r="E75" i="58"/>
  <c r="G75" i="58" s="1"/>
  <c r="F72" i="58"/>
  <c r="E67" i="58"/>
  <c r="G67" i="58" s="1"/>
  <c r="F64" i="58"/>
  <c r="E59" i="58"/>
  <c r="G59" i="58" s="1"/>
  <c r="F56" i="58"/>
  <c r="E51" i="58"/>
  <c r="G51" i="58" s="1"/>
  <c r="F48" i="58"/>
  <c r="E43" i="58"/>
  <c r="G43" i="58" s="1"/>
  <c r="F40" i="58"/>
  <c r="H40" i="58" s="1"/>
  <c r="E35" i="58"/>
  <c r="G35" i="58" s="1"/>
  <c r="F32" i="58"/>
  <c r="E27" i="58"/>
  <c r="G27" i="58" s="1"/>
  <c r="F24" i="58"/>
  <c r="E19" i="58"/>
  <c r="G19" i="58" s="1"/>
  <c r="F16" i="58"/>
  <c r="E11" i="58"/>
  <c r="G11" i="58" s="1"/>
  <c r="F8" i="58"/>
  <c r="AQ14" i="59"/>
  <c r="AQ7" i="59"/>
  <c r="F83" i="58"/>
  <c r="F75" i="58"/>
  <c r="F67" i="58"/>
  <c r="F59" i="58"/>
  <c r="F51" i="58"/>
  <c r="F43" i="58"/>
  <c r="F35" i="58"/>
  <c r="F27" i="58"/>
  <c r="F19" i="58"/>
  <c r="F11" i="58"/>
  <c r="AP81" i="59"/>
  <c r="AP73" i="59"/>
  <c r="AP65" i="59"/>
  <c r="AP57" i="59"/>
  <c r="AP49" i="59"/>
  <c r="AP41" i="59"/>
  <c r="AP33" i="59"/>
  <c r="AP25" i="59"/>
  <c r="AP17" i="59"/>
  <c r="AP9" i="59"/>
  <c r="AQ81" i="59"/>
  <c r="AQ73" i="59"/>
  <c r="AQ65" i="59"/>
  <c r="AQ57" i="59"/>
  <c r="AQ49" i="59"/>
  <c r="AQ41" i="59"/>
  <c r="AQ33" i="59"/>
  <c r="AQ25" i="59"/>
  <c r="AQ17" i="59"/>
  <c r="AQ9" i="59"/>
  <c r="F22" i="58"/>
  <c r="H22" i="58" s="1"/>
  <c r="AN6" i="59"/>
  <c r="E6" i="58" s="1"/>
  <c r="AP82" i="59"/>
  <c r="AP74" i="59"/>
  <c r="AP66" i="59"/>
  <c r="AP58" i="59"/>
  <c r="AP50" i="59"/>
  <c r="AP42" i="59"/>
  <c r="AP34" i="59"/>
  <c r="AP26" i="59"/>
  <c r="AP18" i="59"/>
  <c r="AP10" i="59"/>
  <c r="AQ82" i="59"/>
  <c r="AQ74" i="59"/>
  <c r="AQ66" i="59"/>
  <c r="AQ58" i="59"/>
  <c r="AQ50" i="59"/>
  <c r="AQ42" i="59"/>
  <c r="AQ34" i="59"/>
  <c r="AQ26" i="59"/>
  <c r="AQ18" i="59"/>
  <c r="AQ10" i="59"/>
  <c r="E84" i="58"/>
  <c r="G84" i="58" s="1"/>
  <c r="E76" i="58"/>
  <c r="G76" i="58" s="1"/>
  <c r="E68" i="58"/>
  <c r="G68" i="58" s="1"/>
  <c r="E60" i="58"/>
  <c r="G60" i="58" s="1"/>
  <c r="E52" i="58"/>
  <c r="G52" i="58" s="1"/>
  <c r="E44" i="58"/>
  <c r="G44" i="58" s="1"/>
  <c r="E36" i="58"/>
  <c r="G36" i="58" s="1"/>
  <c r="E28" i="58"/>
  <c r="G28" i="58" s="1"/>
  <c r="E20" i="58"/>
  <c r="G20" i="58" s="1"/>
  <c r="E12" i="58"/>
  <c r="G12" i="58" s="1"/>
  <c r="F84" i="58"/>
  <c r="F76" i="58"/>
  <c r="F68" i="58"/>
  <c r="F60" i="58"/>
  <c r="F52" i="58"/>
  <c r="F44" i="58"/>
  <c r="F36" i="58"/>
  <c r="F28" i="58"/>
  <c r="F20" i="58"/>
  <c r="F12" i="58"/>
  <c r="E7" i="58"/>
  <c r="G7" i="58" s="1"/>
  <c r="F7" i="58"/>
  <c r="AP85" i="59"/>
  <c r="AP77" i="59"/>
  <c r="AP69" i="59"/>
  <c r="AP61" i="59"/>
  <c r="AP53" i="59"/>
  <c r="AP45" i="59"/>
  <c r="AP37" i="59"/>
  <c r="AP29" i="59"/>
  <c r="AP21" i="59"/>
  <c r="AP13" i="59"/>
  <c r="G31" i="56"/>
  <c r="G27" i="56"/>
  <c r="G15" i="56"/>
  <c r="D65" i="56"/>
  <c r="D61" i="56"/>
  <c r="D57" i="56"/>
  <c r="D53" i="56"/>
  <c r="D49" i="56"/>
  <c r="D45" i="56"/>
  <c r="D41" i="56"/>
  <c r="D37" i="56"/>
  <c r="D33" i="56"/>
  <c r="D29" i="56"/>
  <c r="D25" i="56"/>
  <c r="D21" i="56"/>
  <c r="D17" i="56"/>
  <c r="D13" i="56"/>
  <c r="D9" i="56"/>
  <c r="G62" i="56"/>
  <c r="G54" i="56"/>
  <c r="G38" i="56"/>
  <c r="G30" i="56"/>
  <c r="G26" i="56"/>
  <c r="D7" i="56"/>
  <c r="D64" i="56"/>
  <c r="D60" i="56"/>
  <c r="D56" i="56"/>
  <c r="D52" i="56"/>
  <c r="D48" i="56"/>
  <c r="D44" i="56"/>
  <c r="D40" i="56"/>
  <c r="D36" i="56"/>
  <c r="D32" i="56"/>
  <c r="D28" i="56"/>
  <c r="D24" i="56"/>
  <c r="D20" i="56"/>
  <c r="D16" i="56"/>
  <c r="D12" i="56"/>
  <c r="D8" i="56"/>
  <c r="AI23" i="17"/>
  <c r="U23" i="17"/>
  <c r="F22" i="16"/>
  <c r="F23" i="17"/>
  <c r="T23" i="17"/>
  <c r="F18" i="16"/>
  <c r="F14" i="16"/>
  <c r="F10" i="16"/>
  <c r="F6" i="16"/>
  <c r="E11" i="16"/>
  <c r="E7" i="16"/>
  <c r="E22" i="16"/>
  <c r="E18" i="16"/>
  <c r="E14" i="16"/>
  <c r="E10" i="16"/>
  <c r="E6" i="16"/>
  <c r="F16" i="16"/>
  <c r="F12" i="16"/>
  <c r="F19" i="16"/>
  <c r="F15" i="16"/>
  <c r="F11" i="16"/>
  <c r="F7" i="16"/>
  <c r="AO23" i="17"/>
  <c r="D23" i="16"/>
  <c r="F8" i="16"/>
  <c r="E21" i="16"/>
  <c r="E17" i="16"/>
  <c r="E13" i="16"/>
  <c r="E9" i="16"/>
  <c r="E19" i="16"/>
  <c r="E15" i="16"/>
  <c r="F21" i="16"/>
  <c r="E20" i="16"/>
  <c r="F17" i="16"/>
  <c r="E16" i="16"/>
  <c r="F13" i="16"/>
  <c r="E12" i="16"/>
  <c r="F9" i="16"/>
  <c r="E8" i="16"/>
  <c r="F20" i="16"/>
  <c r="AE23" i="17"/>
  <c r="Z23" i="17"/>
  <c r="P23" i="17"/>
  <c r="C23" i="16"/>
  <c r="E5" i="16"/>
  <c r="F5" i="16"/>
  <c r="P28" i="11"/>
  <c r="P29" i="11"/>
  <c r="P30" i="11"/>
  <c r="P31" i="11"/>
  <c r="P32" i="11"/>
  <c r="P33" i="11"/>
  <c r="P34" i="11"/>
  <c r="P36" i="11"/>
  <c r="P37" i="11"/>
  <c r="P38" i="11"/>
  <c r="P39" i="11"/>
  <c r="P40" i="11"/>
  <c r="P41" i="11"/>
  <c r="P42" i="11"/>
  <c r="P44" i="11"/>
  <c r="P27" i="11"/>
  <c r="O28" i="11"/>
  <c r="O29" i="11"/>
  <c r="O30" i="11"/>
  <c r="O31" i="11"/>
  <c r="O32" i="11"/>
  <c r="O33" i="11"/>
  <c r="O34" i="11"/>
  <c r="O36" i="11"/>
  <c r="O37" i="11"/>
  <c r="O38" i="11"/>
  <c r="O39" i="11"/>
  <c r="O40" i="11"/>
  <c r="O41" i="11"/>
  <c r="O42" i="11"/>
  <c r="O44" i="11"/>
  <c r="O27" i="11"/>
  <c r="K28" i="11"/>
  <c r="K29" i="11"/>
  <c r="K30" i="11"/>
  <c r="K31" i="11"/>
  <c r="K32" i="11"/>
  <c r="K33" i="11"/>
  <c r="K34" i="11"/>
  <c r="K36" i="11"/>
  <c r="K37" i="11"/>
  <c r="K38" i="11"/>
  <c r="K39" i="11"/>
  <c r="K40" i="11"/>
  <c r="K41" i="11"/>
  <c r="K42" i="11"/>
  <c r="K44" i="11"/>
  <c r="K27" i="11"/>
  <c r="J28" i="11"/>
  <c r="J29" i="11"/>
  <c r="J30" i="11"/>
  <c r="J31" i="11"/>
  <c r="J32" i="11"/>
  <c r="J33" i="11"/>
  <c r="J34" i="11"/>
  <c r="J36" i="11"/>
  <c r="J37" i="11"/>
  <c r="J38" i="11"/>
  <c r="J39" i="11"/>
  <c r="J40" i="11"/>
  <c r="J41" i="11"/>
  <c r="J42" i="11"/>
  <c r="J44" i="11"/>
  <c r="J27" i="11"/>
  <c r="F28" i="11"/>
  <c r="F29" i="11"/>
  <c r="F30" i="11"/>
  <c r="F31" i="11"/>
  <c r="F32" i="11"/>
  <c r="F33" i="11"/>
  <c r="F34" i="11"/>
  <c r="F36" i="11"/>
  <c r="F37" i="11"/>
  <c r="F38" i="11"/>
  <c r="F39" i="11"/>
  <c r="F40" i="11"/>
  <c r="F41" i="11"/>
  <c r="F42" i="11"/>
  <c r="F44" i="11"/>
  <c r="E28" i="11"/>
  <c r="E29" i="11"/>
  <c r="E30" i="11"/>
  <c r="E31" i="11"/>
  <c r="E32" i="11"/>
  <c r="E33" i="11"/>
  <c r="E34" i="11"/>
  <c r="E36" i="11"/>
  <c r="E37" i="11"/>
  <c r="E38" i="11"/>
  <c r="E39" i="11"/>
  <c r="E40" i="11"/>
  <c r="E41" i="11"/>
  <c r="E42" i="11"/>
  <c r="E44" i="11"/>
  <c r="F27" i="11"/>
  <c r="E27" i="11"/>
  <c r="U7" i="11"/>
  <c r="U8" i="11"/>
  <c r="U9" i="11"/>
  <c r="U10" i="11"/>
  <c r="U11" i="11"/>
  <c r="U12" i="11"/>
  <c r="U14" i="11"/>
  <c r="U15" i="11"/>
  <c r="U16" i="11"/>
  <c r="U17" i="11"/>
  <c r="U18" i="11"/>
  <c r="U19" i="11"/>
  <c r="U20" i="11"/>
  <c r="U22" i="11"/>
  <c r="U6" i="11"/>
  <c r="T7" i="11"/>
  <c r="T8" i="11"/>
  <c r="T9" i="11"/>
  <c r="T10" i="11"/>
  <c r="T11" i="11"/>
  <c r="T12" i="11"/>
  <c r="T14" i="11"/>
  <c r="T15" i="11"/>
  <c r="T16" i="11"/>
  <c r="T17" i="11"/>
  <c r="T18" i="11"/>
  <c r="T19" i="11"/>
  <c r="T20" i="11"/>
  <c r="T22" i="11"/>
  <c r="T6" i="11"/>
  <c r="R23" i="11"/>
  <c r="S23" i="11"/>
  <c r="Q23" i="11"/>
  <c r="P6" i="11"/>
  <c r="P7" i="11"/>
  <c r="P8" i="11"/>
  <c r="P9" i="11"/>
  <c r="P10" i="11"/>
  <c r="P11" i="11"/>
  <c r="P12" i="11"/>
  <c r="P14" i="11"/>
  <c r="P15" i="11"/>
  <c r="P16" i="11"/>
  <c r="P17" i="11"/>
  <c r="P18" i="11"/>
  <c r="P19" i="11"/>
  <c r="P20" i="11"/>
  <c r="P22" i="11"/>
  <c r="P5" i="11"/>
  <c r="O6" i="11"/>
  <c r="O7" i="11"/>
  <c r="O8" i="11"/>
  <c r="O9" i="11"/>
  <c r="O10" i="11"/>
  <c r="O11" i="11"/>
  <c r="O12" i="11"/>
  <c r="O14" i="11"/>
  <c r="O15" i="11"/>
  <c r="O16" i="11"/>
  <c r="O17" i="11"/>
  <c r="O18" i="11"/>
  <c r="O19" i="11"/>
  <c r="O20" i="11"/>
  <c r="O22" i="11"/>
  <c r="O5" i="11"/>
  <c r="M23" i="11"/>
  <c r="N23" i="11"/>
  <c r="L23" i="11"/>
  <c r="K6" i="11"/>
  <c r="K7" i="11"/>
  <c r="K8" i="11"/>
  <c r="K9" i="11"/>
  <c r="K10" i="11"/>
  <c r="K11" i="11"/>
  <c r="K12" i="11"/>
  <c r="K14" i="11"/>
  <c r="K15" i="11"/>
  <c r="K16" i="11"/>
  <c r="K17" i="11"/>
  <c r="K18" i="11"/>
  <c r="K19" i="11"/>
  <c r="K20" i="11"/>
  <c r="K22" i="11"/>
  <c r="K5" i="11"/>
  <c r="J6" i="11"/>
  <c r="J7" i="11"/>
  <c r="J8" i="11"/>
  <c r="J9" i="11"/>
  <c r="J10" i="11"/>
  <c r="J11" i="11"/>
  <c r="J12" i="11"/>
  <c r="J14" i="11"/>
  <c r="J15" i="11"/>
  <c r="J16" i="11"/>
  <c r="J17" i="11"/>
  <c r="J18" i="11"/>
  <c r="J19" i="11"/>
  <c r="J20" i="11"/>
  <c r="J22" i="11"/>
  <c r="J5" i="11"/>
  <c r="AN23" i="17" l="1"/>
  <c r="H35" i="58"/>
  <c r="H24" i="58"/>
  <c r="H72" i="58"/>
  <c r="P23" i="11"/>
  <c r="G10" i="56"/>
  <c r="G19" i="56"/>
  <c r="G51" i="56"/>
  <c r="G20" i="56"/>
  <c r="G37" i="56"/>
  <c r="G47" i="56"/>
  <c r="G12" i="56"/>
  <c r="G34" i="56"/>
  <c r="G11" i="56"/>
  <c r="G29" i="56"/>
  <c r="G42" i="56"/>
  <c r="G43" i="56"/>
  <c r="G39" i="56"/>
  <c r="G52" i="56"/>
  <c r="G13" i="56"/>
  <c r="G7" i="56"/>
  <c r="G45" i="56"/>
  <c r="G25" i="56"/>
  <c r="G58" i="56"/>
  <c r="G22" i="56"/>
  <c r="G63" i="56"/>
  <c r="G48" i="56"/>
  <c r="G18" i="56"/>
  <c r="G50" i="56"/>
  <c r="G59" i="56"/>
  <c r="G36" i="56"/>
  <c r="G8" i="56"/>
  <c r="G21" i="56"/>
  <c r="G61" i="56"/>
  <c r="G14" i="56"/>
  <c r="G46" i="56"/>
  <c r="G23" i="56"/>
  <c r="G55" i="56"/>
  <c r="G28" i="56"/>
  <c r="G53" i="56"/>
  <c r="H32" i="58"/>
  <c r="H51" i="58"/>
  <c r="H36" i="58"/>
  <c r="H48" i="58"/>
  <c r="H27" i="58"/>
  <c r="H64" i="58"/>
  <c r="H16" i="58"/>
  <c r="H12" i="58"/>
  <c r="H76" i="58"/>
  <c r="H44" i="58"/>
  <c r="H59" i="58"/>
  <c r="H80" i="58"/>
  <c r="H43" i="58"/>
  <c r="H8" i="58"/>
  <c r="H20" i="58"/>
  <c r="H84" i="58"/>
  <c r="H19" i="58"/>
  <c r="H83" i="58"/>
  <c r="H75" i="58"/>
  <c r="H56" i="58"/>
  <c r="H28" i="58"/>
  <c r="H68" i="58"/>
  <c r="H7" i="58"/>
  <c r="H60" i="58"/>
  <c r="H11" i="58"/>
  <c r="H52" i="58"/>
  <c r="H67" i="58"/>
  <c r="U23" i="11"/>
  <c r="T23" i="11"/>
  <c r="O23" i="11"/>
  <c r="E23" i="16"/>
  <c r="F23" i="16"/>
  <c r="G23" i="11"/>
  <c r="H23" i="11"/>
  <c r="I23" i="11"/>
  <c r="F6" i="11"/>
  <c r="F7" i="11"/>
  <c r="F8" i="11"/>
  <c r="F9" i="11"/>
  <c r="F10" i="11"/>
  <c r="F11" i="11"/>
  <c r="F12" i="11"/>
  <c r="F14" i="11"/>
  <c r="F15" i="11"/>
  <c r="F16" i="11"/>
  <c r="F17" i="11"/>
  <c r="F18" i="11"/>
  <c r="F19" i="11"/>
  <c r="F20" i="11"/>
  <c r="F22" i="11"/>
  <c r="E6" i="11"/>
  <c r="E7" i="11"/>
  <c r="E8" i="11"/>
  <c r="E9" i="11"/>
  <c r="E10" i="11"/>
  <c r="E11" i="11"/>
  <c r="E12" i="11"/>
  <c r="E14" i="11"/>
  <c r="E15" i="11"/>
  <c r="E16" i="11"/>
  <c r="E17" i="11"/>
  <c r="E18" i="11"/>
  <c r="E19" i="11"/>
  <c r="E20" i="11"/>
  <c r="E22" i="11"/>
  <c r="F5" i="11"/>
  <c r="E5" i="11"/>
  <c r="C23" i="11"/>
  <c r="D23" i="11"/>
  <c r="B23" i="11"/>
  <c r="G68" i="56" l="1"/>
  <c r="E23" i="11"/>
  <c r="F23" i="11"/>
  <c r="K23" i="11"/>
  <c r="J23" i="11"/>
  <c r="M45" i="11"/>
  <c r="N45" i="11"/>
  <c r="L45" i="11"/>
  <c r="H45" i="11"/>
  <c r="I45" i="11"/>
  <c r="G45" i="11"/>
  <c r="C45" i="11"/>
  <c r="D45" i="11"/>
  <c r="B45" i="11"/>
  <c r="S28" i="11"/>
  <c r="D6" i="10" s="1"/>
  <c r="S29" i="11"/>
  <c r="D7" i="10" s="1"/>
  <c r="S30" i="11"/>
  <c r="D8" i="10" s="1"/>
  <c r="S31" i="11"/>
  <c r="D9" i="10" s="1"/>
  <c r="S32" i="11"/>
  <c r="D10" i="10" s="1"/>
  <c r="S33" i="11"/>
  <c r="D11" i="10" s="1"/>
  <c r="S34" i="11"/>
  <c r="D12" i="10" s="1"/>
  <c r="S36" i="11"/>
  <c r="D14" i="10" s="1"/>
  <c r="S37" i="11"/>
  <c r="D15" i="10" s="1"/>
  <c r="S38" i="11"/>
  <c r="D16" i="10" s="1"/>
  <c r="S39" i="11"/>
  <c r="D17" i="10" s="1"/>
  <c r="S40" i="11"/>
  <c r="D18" i="10" s="1"/>
  <c r="S41" i="11"/>
  <c r="D19" i="10" s="1"/>
  <c r="S42" i="11"/>
  <c r="D20" i="10" s="1"/>
  <c r="S44" i="11"/>
  <c r="D22" i="10" s="1"/>
  <c r="R28" i="11"/>
  <c r="R29" i="11"/>
  <c r="R30" i="11"/>
  <c r="R31" i="11"/>
  <c r="R32" i="11"/>
  <c r="R33" i="11"/>
  <c r="R34" i="11"/>
  <c r="R36" i="11"/>
  <c r="R37" i="11"/>
  <c r="R38" i="11"/>
  <c r="R39" i="11"/>
  <c r="R40" i="11"/>
  <c r="R41" i="11"/>
  <c r="R42" i="11"/>
  <c r="R44" i="11"/>
  <c r="Q28" i="11"/>
  <c r="B6" i="10" s="1"/>
  <c r="Q29" i="11"/>
  <c r="B7" i="10" s="1"/>
  <c r="Q30" i="11"/>
  <c r="B8" i="10" s="1"/>
  <c r="Q31" i="11"/>
  <c r="B9" i="10" s="1"/>
  <c r="Q32" i="11"/>
  <c r="B10" i="10" s="1"/>
  <c r="Q33" i="11"/>
  <c r="B11" i="10" s="1"/>
  <c r="Q34" i="11"/>
  <c r="B12" i="10" s="1"/>
  <c r="Q36" i="11"/>
  <c r="B14" i="10" s="1"/>
  <c r="Q37" i="11"/>
  <c r="B15" i="10" s="1"/>
  <c r="Q38" i="11"/>
  <c r="B16" i="10" s="1"/>
  <c r="Q39" i="11"/>
  <c r="B17" i="10" s="1"/>
  <c r="Q40" i="11"/>
  <c r="B18" i="10" s="1"/>
  <c r="Q41" i="11"/>
  <c r="B19" i="10" s="1"/>
  <c r="Q42" i="11"/>
  <c r="B20" i="10" s="1"/>
  <c r="Q44" i="11"/>
  <c r="B22" i="10" s="1"/>
  <c r="R27" i="11"/>
  <c r="S27" i="11"/>
  <c r="Q27" i="11"/>
  <c r="C11" i="10" l="1"/>
  <c r="F11" i="10" s="1"/>
  <c r="T33" i="11"/>
  <c r="C10" i="10"/>
  <c r="E10" i="10" s="1"/>
  <c r="T32" i="11"/>
  <c r="C9" i="10"/>
  <c r="T31" i="11"/>
  <c r="C22" i="10"/>
  <c r="E22" i="10" s="1"/>
  <c r="T44" i="11"/>
  <c r="C8" i="10"/>
  <c r="E8" i="10" s="1"/>
  <c r="T30" i="11"/>
  <c r="C20" i="10"/>
  <c r="F20" i="10" s="1"/>
  <c r="T42" i="11"/>
  <c r="C7" i="10"/>
  <c r="F7" i="10" s="1"/>
  <c r="T29" i="11"/>
  <c r="C19" i="10"/>
  <c r="E19" i="10" s="1"/>
  <c r="T41" i="11"/>
  <c r="C6" i="10"/>
  <c r="T28" i="11"/>
  <c r="C18" i="10"/>
  <c r="T40" i="11"/>
  <c r="C17" i="10"/>
  <c r="F17" i="10" s="1"/>
  <c r="T39" i="11"/>
  <c r="C16" i="10"/>
  <c r="E16" i="10" s="1"/>
  <c r="T38" i="11"/>
  <c r="C15" i="10"/>
  <c r="E15" i="10" s="1"/>
  <c r="T37" i="11"/>
  <c r="C14" i="10"/>
  <c r="F14" i="10" s="1"/>
  <c r="T36" i="11"/>
  <c r="C12" i="10"/>
  <c r="F12" i="10" s="1"/>
  <c r="T34" i="11"/>
  <c r="E18" i="10"/>
  <c r="E14" i="10"/>
  <c r="E6" i="10"/>
  <c r="F18" i="10"/>
  <c r="F9" i="10"/>
  <c r="E9" i="10"/>
  <c r="B5" i="10"/>
  <c r="B23" i="10" s="1"/>
  <c r="Q45" i="11"/>
  <c r="D5" i="10"/>
  <c r="S45" i="11"/>
  <c r="C5" i="10"/>
  <c r="R45" i="11"/>
  <c r="E12" i="10"/>
  <c r="E11" i="10"/>
  <c r="E7" i="10"/>
  <c r="F10" i="10"/>
  <c r="F6" i="10"/>
  <c r="P45" i="11"/>
  <c r="E45" i="11"/>
  <c r="U44" i="11"/>
  <c r="U39" i="11"/>
  <c r="U34" i="11"/>
  <c r="U30" i="11"/>
  <c r="T27" i="11"/>
  <c r="K45" i="11"/>
  <c r="O45" i="11"/>
  <c r="F45" i="11"/>
  <c r="J45" i="11"/>
  <c r="U42" i="11"/>
  <c r="U33" i="11"/>
  <c r="U27" i="11"/>
  <c r="U41" i="11"/>
  <c r="U37" i="11"/>
  <c r="U32" i="11"/>
  <c r="U28" i="11"/>
  <c r="U38" i="11"/>
  <c r="U29" i="11"/>
  <c r="U40" i="11"/>
  <c r="U36" i="11"/>
  <c r="U31" i="11"/>
  <c r="E17" i="10" l="1"/>
  <c r="F16" i="10"/>
  <c r="E20" i="10"/>
  <c r="F8" i="10"/>
  <c r="F22" i="10"/>
  <c r="T45" i="11"/>
  <c r="F15" i="10"/>
  <c r="F19" i="10"/>
  <c r="U45" i="11"/>
  <c r="D23" i="10"/>
  <c r="F5" i="10"/>
  <c r="E5" i="10"/>
  <c r="C23" i="10"/>
  <c r="E23" i="10" s="1"/>
  <c r="F23" i="10" l="1"/>
</calcChain>
</file>

<file path=xl/sharedStrings.xml><?xml version="1.0" encoding="utf-8"?>
<sst xmlns="http://schemas.openxmlformats.org/spreadsheetml/2006/main" count="2751" uniqueCount="671">
  <si>
    <t>k|d'v s[lif afnLn] 9fs]sf] e"–If]q</t>
  </si>
  <si>
    <t>-x]S6/df_</t>
  </si>
  <si>
    <t>afnLsf] gfd</t>
  </si>
  <si>
    <t>;du|</t>
  </si>
  <si>
    <t>b'O{ jif{ cl3</t>
  </si>
  <si>
    <t>ut cjlw</t>
  </si>
  <si>
    <t>;dLIff cjlw</t>
  </si>
  <si>
    <t xml:space="preserve">ut cjlwsf] k|ltzt kl/jt{g             </t>
  </si>
  <si>
    <t xml:space="preserve">;dLIff cjlwsf] k|ltzt kl/jt{g             </t>
  </si>
  <si>
    <t>vfB tyf cGo afnL</t>
  </si>
  <si>
    <t xml:space="preserve">    wfg  </t>
  </si>
  <si>
    <t xml:space="preserve">    ds}</t>
  </si>
  <si>
    <r>
      <t xml:space="preserve">    </t>
    </r>
    <r>
      <rPr>
        <sz val="12"/>
        <rFont val="Preeti"/>
      </rPr>
      <t>ux'F</t>
    </r>
  </si>
  <si>
    <t xml:space="preserve">    sf]bf]</t>
  </si>
  <si>
    <t xml:space="preserve">    hf}+</t>
  </si>
  <si>
    <t xml:space="preserve">    kmfk/</t>
  </si>
  <si>
    <t xml:space="preserve">    cfn'</t>
  </si>
  <si>
    <t xml:space="preserve">    pv'</t>
  </si>
  <si>
    <t xml:space="preserve">    ;gkf6</t>
  </si>
  <si>
    <t xml:space="preserve">    ;'tL{</t>
  </si>
  <si>
    <t xml:space="preserve">    e6df;</t>
  </si>
  <si>
    <t xml:space="preserve">    bnxg</t>
  </si>
  <si>
    <t xml:space="preserve">    t]nxg</t>
  </si>
  <si>
    <t>t/sf/L tyf afujfgL</t>
  </si>
  <si>
    <t xml:space="preserve">    t/sf/L</t>
  </si>
  <si>
    <t xml:space="preserve">    afujfgL</t>
  </si>
  <si>
    <t xml:space="preserve">    ;'Gtnf</t>
  </si>
  <si>
    <t xml:space="preserve">    cfFk</t>
  </si>
  <si>
    <t xml:space="preserve">    s]/f</t>
  </si>
  <si>
    <t xml:space="preserve">    :ofp</t>
  </si>
  <si>
    <t xml:space="preserve">    cGo kmnkm"n</t>
  </si>
  <si>
    <t xml:space="preserve">    lrof </t>
  </si>
  <si>
    <t xml:space="preserve">    skmL </t>
  </si>
  <si>
    <t>;|f]t M s[lif ljsf; lgb]{zgfno, s[lif 1fg s]Gb| .</t>
  </si>
  <si>
    <t xml:space="preserve"> -x]S6/df_</t>
  </si>
  <si>
    <t>hDdf</t>
  </si>
  <si>
    <t>k|b]z</t>
  </si>
  <si>
    <t>k|d'v s[lif afnLsf] pTkfbg</t>
  </si>
  <si>
    <t>-d]= 6gdf_</t>
  </si>
  <si>
    <t xml:space="preserve"> -d]= 6gdf_</t>
  </si>
  <si>
    <t>k|d'v kz'k+5L, df5f tyf jghGo pTkfbg</t>
  </si>
  <si>
    <t xml:space="preserve"> ljj/0f</t>
  </si>
  <si>
    <t>PsfO</t>
  </si>
  <si>
    <t>kz'hGo pTkfbg</t>
  </si>
  <si>
    <t xml:space="preserve">  b"w</t>
  </si>
  <si>
    <t>xhf/ ln6/</t>
  </si>
  <si>
    <t xml:space="preserve">  df;'</t>
  </si>
  <si>
    <t>d]=6g</t>
  </si>
  <si>
    <t>e};L÷/fFuf]</t>
  </si>
  <si>
    <t>v;L÷af]sf÷e]+8f</t>
  </si>
  <si>
    <t>;+'u'/÷a+u'/</t>
  </si>
  <si>
    <t>s'v'/f÷xfF;</t>
  </si>
  <si>
    <r>
      <t xml:space="preserve"> </t>
    </r>
    <r>
      <rPr>
        <b/>
        <sz val="12"/>
        <rFont val="Preeti"/>
      </rPr>
      <t>c08f</t>
    </r>
  </si>
  <si>
    <t>xhf/ uf]6f</t>
  </si>
  <si>
    <t>s'v'/f</t>
  </si>
  <si>
    <t>xfF;</t>
  </si>
  <si>
    <t xml:space="preserve">  pmg pTkfbg</t>
  </si>
  <si>
    <t>s]=hL=</t>
  </si>
  <si>
    <t xml:space="preserve">  5fnf pTkfbg</t>
  </si>
  <si>
    <t>xhf/ ju{ ld6/</t>
  </si>
  <si>
    <t>df5fkfngM</t>
  </si>
  <si>
    <r>
      <t xml:space="preserve">  </t>
    </r>
    <r>
      <rPr>
        <sz val="12"/>
        <rFont val="Preeti"/>
      </rPr>
      <t>df5f pTkfbg</t>
    </r>
  </si>
  <si>
    <t>jghGo</t>
  </si>
  <si>
    <t xml:space="preserve">  sf7</t>
  </si>
  <si>
    <t>So'ljs lkm6</t>
  </si>
  <si>
    <t xml:space="preserve">  bfp/f</t>
  </si>
  <si>
    <t>r§f</t>
  </si>
  <si>
    <t xml:space="preserve">  cf}iflwhGo j:t'</t>
  </si>
  <si>
    <t>l;+rfO{</t>
  </si>
  <si>
    <t>l;FrfOsf] k|sf/</t>
  </si>
  <si>
    <t>s'nf]</t>
  </si>
  <si>
    <t>gx/</t>
  </si>
  <si>
    <t>kf]v/L</t>
  </si>
  <si>
    <t>af]l/Ë</t>
  </si>
  <si>
    <t>yf]kf</t>
  </si>
  <si>
    <t>cGo ======</t>
  </si>
  <si>
    <t>s'n l;Flrt If]qkmn</t>
  </si>
  <si>
    <t>s'n v]tLof]Uo If]qkmn</t>
  </si>
  <si>
    <t>v]tL ul/Psf] If]qkmn</t>
  </si>
  <si>
    <t>;|f]tM lgb]{zgfno, hn&gt;f]t tyf l;+rfO{ ljsf; l8lehg sfof{no .</t>
  </si>
  <si>
    <r>
      <t>s[lif shf{</t>
    </r>
    <r>
      <rPr>
        <b/>
        <sz val="14"/>
        <rFont val="Times New Roman"/>
        <family val="1"/>
      </rPr>
      <t>*</t>
    </r>
  </si>
  <si>
    <t>ljj/0f</t>
  </si>
  <si>
    <t>cGg afnL</t>
  </si>
  <si>
    <t>t/sf/L afnL</t>
  </si>
  <si>
    <t>lrof÷skmL</t>
  </si>
  <si>
    <t>;"lt{</t>
  </si>
  <si>
    <t>;gkf6</t>
  </si>
  <si>
    <t>cGo gub] afnL</t>
  </si>
  <si>
    <t>kmnkm'n tyf k'ikv]tL</t>
  </si>
  <si>
    <t>zLt e08f/0f</t>
  </si>
  <si>
    <t>dnvfb tyf ls6gf;s</t>
  </si>
  <si>
    <t>kz'kfng÷kz' awzfnf</t>
  </si>
  <si>
    <t>k+IfLkfng</t>
  </si>
  <si>
    <t>dfx'/Lkfng</t>
  </si>
  <si>
    <t>cGo s[lif tyf s[lifhGo ;]jf</t>
  </si>
  <si>
    <t xml:space="preserve">jg  </t>
  </si>
  <si>
    <t>df5fkfng ;DaGwL</t>
  </si>
  <si>
    <t>;|f]t M cWoog If]qsf a}+s tyf ljQLo ;+:yfx? .</t>
  </si>
  <si>
    <t>* Outstanding</t>
  </si>
  <si>
    <t>k|d'v pBf]usf] Ifdtf pkof]u</t>
  </si>
  <si>
    <t>qm=;=</t>
  </si>
  <si>
    <t>O{sfO</t>
  </si>
  <si>
    <t>;dLIff cjlwsf] pTkfbg
-s_</t>
  </si>
  <si>
    <t>;dLIff cjlwsf] pTkfbg Ifdtf
-v_</t>
  </si>
  <si>
    <t>ut cjlwsf] Ifdtf pkof]u -Ü_</t>
  </si>
  <si>
    <t>;dLIff cjlwsf] Ifdtf pkof]u -Ü_
-s÷v_ × !))</t>
  </si>
  <si>
    <t>k|ltzt kl/jt{g</t>
  </si>
  <si>
    <t>jg:ktL l3p tyf t]n</t>
  </si>
  <si>
    <t>jg:ktL l3p</t>
  </si>
  <si>
    <t xml:space="preserve">d]=6g </t>
  </si>
  <si>
    <t>tf]/Lsf] t]n</t>
  </si>
  <si>
    <t>e6df;sf] t]n</t>
  </si>
  <si>
    <t>b'Uw kbfy{</t>
  </si>
  <si>
    <t>k|zf]lwt b"w</t>
  </si>
  <si>
    <t>cGg tyf kz' bfgf</t>
  </si>
  <si>
    <t xml:space="preserve">rfdn </t>
  </si>
  <si>
    <t>d]= 6g</t>
  </si>
  <si>
    <t>ux'+sf] lk7f]</t>
  </si>
  <si>
    <t>kz'bfgf</t>
  </si>
  <si>
    <t>cGo vfB kbfy{</t>
  </si>
  <si>
    <t xml:space="preserve">lj:s'6 </t>
  </si>
  <si>
    <t xml:space="preserve">kfp/f]6L </t>
  </si>
  <si>
    <t>lrgL</t>
  </si>
  <si>
    <t>rsn]6</t>
  </si>
  <si>
    <t>rfprfp</t>
  </si>
  <si>
    <t>k|zf]lwt lrof</t>
  </si>
  <si>
    <t>k]o kbfy{</t>
  </si>
  <si>
    <t>dlb/f</t>
  </si>
  <si>
    <t>ljo/</t>
  </si>
  <si>
    <t>xNsf k]o kbfy{</t>
  </si>
  <si>
    <t>;'tL{hGo j:t'</t>
  </si>
  <si>
    <t>r'/f]6</t>
  </si>
  <si>
    <t>b; nfv lvNnL</t>
  </si>
  <si>
    <t>nQf sk8f</t>
  </si>
  <si>
    <t>wfuf]</t>
  </si>
  <si>
    <t>l;Gy]l6s sk8f</t>
  </si>
  <si>
    <t>xhf/ ld6/</t>
  </si>
  <si>
    <t>;'lt sk8f</t>
  </si>
  <si>
    <t>klZdgf</t>
  </si>
  <si>
    <t>yfg</t>
  </si>
  <si>
    <t xml:space="preserve">xhf/ ju{ ld6/ </t>
  </si>
  <si>
    <t>h'6sf ;fdfg</t>
  </si>
  <si>
    <t>ufd]{06</t>
  </si>
  <si>
    <t>xhf/ yfg</t>
  </si>
  <si>
    <t>cGo</t>
  </si>
  <si>
    <t>5fnf / 5fnfsf] ;fdfg</t>
  </si>
  <si>
    <t>k|zf]lwt 5fnf</t>
  </si>
  <si>
    <t>xhf/ ju{ km'6</t>
  </si>
  <si>
    <t>sf7 tyf sf7sf] ;fdfg</t>
  </si>
  <si>
    <t>lr/]sf] sf7</t>
  </si>
  <si>
    <t>xhf/ So'= lkm6</t>
  </si>
  <si>
    <t>KnfO{p8</t>
  </si>
  <si>
    <t>sfuh tyf sfuhsf pTkfbg</t>
  </si>
  <si>
    <t>No'a cfon</t>
  </si>
  <si>
    <t>cfwf/e"t /;fog</t>
  </si>
  <si>
    <t>/f]lhg</t>
  </si>
  <si>
    <t>cGo /f;folgs kbfy{</t>
  </si>
  <si>
    <r>
      <t xml:space="preserve">/+u </t>
    </r>
    <r>
      <rPr>
        <sz val="10"/>
        <rFont val="Times New Roman"/>
        <family val="1"/>
      </rPr>
      <t>(Paints)</t>
    </r>
  </si>
  <si>
    <t>Tablet</t>
  </si>
  <si>
    <t>Capsule</t>
  </si>
  <si>
    <t>Ointment</t>
  </si>
  <si>
    <t>xhf/ 6\o'a</t>
  </si>
  <si>
    <t>Dry Syrup</t>
  </si>
  <si>
    <t>xhf/ af]tn</t>
  </si>
  <si>
    <t>Liquid</t>
  </si>
  <si>
    <t>;fa'g</t>
  </si>
  <si>
    <t>Knfli6shGo pTkfbg</t>
  </si>
  <si>
    <t>Knfli6ssf ;fdfg</t>
  </si>
  <si>
    <t>d]==6g</t>
  </si>
  <si>
    <t>u}/wft' vlghhGo pTkfbg</t>
  </si>
  <si>
    <t>O{+6f</t>
  </si>
  <si>
    <t>b; nfv uf]6f</t>
  </si>
  <si>
    <t>l;d]06</t>
  </si>
  <si>
    <t>s+qmL6</t>
  </si>
  <si>
    <t>x\o'd kfO{k</t>
  </si>
  <si>
    <t>km]la|s]6]8 wft'sf ;fdfg</t>
  </si>
  <si>
    <t>kmnfdsf] 58 tyf klQ</t>
  </si>
  <si>
    <t>lh=cfO{ tf/</t>
  </si>
  <si>
    <t>lh=cfO{=kfO{k</t>
  </si>
  <si>
    <t>wft'sf pks/0f</t>
  </si>
  <si>
    <t>3/]n' wft'sf ;fdfg</t>
  </si>
  <si>
    <t>cfNd'lgod pTkfbg</t>
  </si>
  <si>
    <t>lah'nLsf pks/0f</t>
  </si>
  <si>
    <t>lah'nLsf tf/ / s]a'n</t>
  </si>
  <si>
    <t xml:space="preserve">kmlg{r/ </t>
  </si>
  <si>
    <t>/j/hGo pTkfbg</t>
  </si>
  <si>
    <t>6fo/ tyf 6\o"j</t>
  </si>
  <si>
    <t>;]6</t>
  </si>
  <si>
    <t>5fnfsf] h'Qf</t>
  </si>
  <si>
    <t>hf]/</t>
  </si>
  <si>
    <t>sk8fsf] h'Qf</t>
  </si>
  <si>
    <t>cf};t Ifdtf pkof]u</t>
  </si>
  <si>
    <t>cf}Bf]lus pTkfbg</t>
  </si>
  <si>
    <t>;|f]t M cWoog If]qsf pBf]ux? .</t>
  </si>
  <si>
    <r>
      <t>If]qut shf{</t>
    </r>
    <r>
      <rPr>
        <b/>
        <sz val="14"/>
        <rFont val="Times New Roman"/>
        <family val="1"/>
      </rPr>
      <t>*</t>
    </r>
  </si>
  <si>
    <t>s[lif / jg ;DaGwL</t>
  </si>
  <si>
    <t>vfgL ;DaGwL</t>
  </si>
  <si>
    <t>s[lif, jg tyf k]o kbfy{ pTkfbg ;DaGwL</t>
  </si>
  <si>
    <t>u}/vfB j:t' pTKffbg ;DaGwL</t>
  </si>
  <si>
    <t xml:space="preserve">lgdf{0f </t>
  </si>
  <si>
    <t>ljB't, Uof; tyf kfgL</t>
  </si>
  <si>
    <t xml:space="preserve">wft'sf pTkfbg, d]l;g/L tyf O{n]S6«f]lgs </t>
  </si>
  <si>
    <t>oftfoft, e08f/0f / ;+rf/</t>
  </si>
  <si>
    <t>yf]s tyf v'b|f ljqm]tf</t>
  </si>
  <si>
    <t>ljQ, aLdf tyf crn ;DklQ</t>
  </si>
  <si>
    <t>ko{6g</t>
  </si>
  <si>
    <t>cGo ;]jf</t>
  </si>
  <si>
    <t>pkef]Uo shf{</t>
  </si>
  <si>
    <t>ko{6s cfudg ;+Vof</t>
  </si>
  <si>
    <t>tflnsf !)</t>
  </si>
  <si>
    <t>;fj{hlgs lgdf{0f tyf l/on:6]6</t>
  </si>
  <si>
    <r>
      <t>3/hUuf /lhi6«]zg ;+Vof</t>
    </r>
    <r>
      <rPr>
        <sz val="11"/>
        <rFont val="Times New Roman"/>
        <family val="1"/>
      </rPr>
      <t>**</t>
    </r>
  </si>
  <si>
    <t>3/÷ejg :yfoL gS;f kf; ;+Vof</t>
  </si>
  <si>
    <r>
      <t>3/hUuf /lhi6«]zg /fh:j</t>
    </r>
    <r>
      <rPr>
        <sz val="12"/>
        <rFont val="Preeti"/>
      </rPr>
      <t xml:space="preserve">          -?= bz nfvdf_</t>
    </r>
  </si>
  <si>
    <t>;|f]t M lhNnf dfnkf]t sfof{no tyf dxfgu/kflnsf÷pk–dxfgu/kflnsf÷gu/kflnsf sfof{no .</t>
  </si>
  <si>
    <t>a}+s tyf ljQLo ;+:yfsf zfvf</t>
  </si>
  <si>
    <t>k|sf/</t>
  </si>
  <si>
    <t>jfl0fHo a}+s</t>
  </si>
  <si>
    <t>ljsf; a}+s</t>
  </si>
  <si>
    <t>ljQ sDkgL</t>
  </si>
  <si>
    <t>n3' ljQ ljsf; a}+s</t>
  </si>
  <si>
    <t>k"jf{wf/ ljsf; a}+s</t>
  </si>
  <si>
    <t>lgIf]k tyf shf{</t>
  </si>
  <si>
    <t>lgIf]k</t>
  </si>
  <si>
    <t>shf{</t>
  </si>
  <si>
    <t>cGo ljlQo ljj/0f</t>
  </si>
  <si>
    <t>-? bz nfvdf_</t>
  </si>
  <si>
    <t>s'n lgIf]k</t>
  </si>
  <si>
    <t xml:space="preserve">    rNtL</t>
  </si>
  <si>
    <t xml:space="preserve">    art</t>
  </si>
  <si>
    <t xml:space="preserve">    d'4tL</t>
  </si>
  <si>
    <t xml:space="preserve">    cGo</t>
  </si>
  <si>
    <t>lgIf]kstf{sf] ;+Vof</t>
  </si>
  <si>
    <t>s'n shf{</t>
  </si>
  <si>
    <t>ljkGg ju{ shf{</t>
  </si>
  <si>
    <t>k'g/shf{</t>
  </si>
  <si>
    <t>;x'lnotk"0f{ shf{</t>
  </si>
  <si>
    <t>C0fLx?sf] ;+Vof</t>
  </si>
  <si>
    <t>Pl6Pd ;+Vof</t>
  </si>
  <si>
    <t>a}+s zfvf ;+Vof</t>
  </si>
  <si>
    <t>cGo ljQLo ljj/0f</t>
  </si>
  <si>
    <t>;|f]t M g]kfn /fi6« a}+s</t>
  </si>
  <si>
    <t>km08 6«fG;km/</t>
  </si>
  <si>
    <t>-?= s/f]8df_</t>
  </si>
  <si>
    <t>/sd</t>
  </si>
  <si>
    <t>ut cjlwsf] k|ltzt kl/jt{g</t>
  </si>
  <si>
    <t>;dLIff cjlwsf] k|ltzt kl/jt{g</t>
  </si>
  <si>
    <t>ef/tLo d'b|f vl/b laqmL ljj/0f</t>
  </si>
  <si>
    <t>ef=?= vl/b</t>
  </si>
  <si>
    <t>ef=? laqmL</t>
  </si>
  <si>
    <t>s]Gb|Lo sfof{no tyf cGo sfof{noaf6 k|fKt</t>
  </si>
  <si>
    <t>s]Gb|Lo sfof{no tyf cGo sfof{nodf k|]lift</t>
  </si>
  <si>
    <t>;b:o ;+Vof</t>
  </si>
  <si>
    <t>sd{rf/L ;+Vof</t>
  </si>
  <si>
    <t>;+:yf ;+Vof</t>
  </si>
  <si>
    <t>&gt;f]tM ;xsf/L ljefu</t>
  </si>
  <si>
    <t>s'n k"FhL</t>
  </si>
  <si>
    <t>s'n art</t>
  </si>
  <si>
    <t>s'n C0f</t>
  </si>
  <si>
    <t>oftfoft ;]jf</t>
  </si>
  <si>
    <t>oftfoftsf ;fwgsf] s'n ;+Vof</t>
  </si>
  <si>
    <t>df]6/;fO{sn</t>
  </si>
  <si>
    <t>cGo =======</t>
  </si>
  <si>
    <t>;|f]t M oftfoft k"jf{wf/ lgb]{zgfno, sfof{no, l8lehg ;8s sfof{no .</t>
  </si>
  <si>
    <t>tflnsf @$</t>
  </si>
  <si>
    <t>!= s'n lgof{t</t>
  </si>
  <si>
    <t>ef/t</t>
  </si>
  <si>
    <t>rLg</t>
  </si>
  <si>
    <t>cGo d'n's</t>
  </si>
  <si>
    <t>@= s'n cfoft</t>
  </si>
  <si>
    <t>#= s'n Aofkf/ ;Gt'ng</t>
  </si>
  <si>
    <t>$= s'n a}}b]lzs Aofkf/</t>
  </si>
  <si>
    <t>%= s'n a}}b]lzs /f]]]huf/L ;+Vof</t>
  </si>
  <si>
    <t>^= ljk|]if0f cfk|jfx</t>
  </si>
  <si>
    <t>;~rf/ ;'ljwf</t>
  </si>
  <si>
    <t>n'lDagL k|b]z</t>
  </si>
  <si>
    <t xml:space="preserve"> n'lDagL k|b]z</t>
  </si>
  <si>
    <t>dx pTkfbg</t>
  </si>
  <si>
    <t xml:space="preserve">cf=j= @)&amp;^÷&amp;&amp;  
-;fpg–c;f/_                </t>
  </si>
  <si>
    <t xml:space="preserve">cf=j= @)&amp;&amp;÷&amp;*  
-;fpg–c;f/_                </t>
  </si>
  <si>
    <t>@)&amp;* c;f/ d;fGt</t>
  </si>
  <si>
    <t xml:space="preserve">s'n k"FhL </t>
  </si>
  <si>
    <t>;|f]tM gd'gf 5gf}6df k/]sf ;xsf/L ;+:yfx? .</t>
  </si>
  <si>
    <t>tflnsf !-s_</t>
  </si>
  <si>
    <t>pTkflbt j:t'sf] gfd</t>
  </si>
  <si>
    <t>tflnsf !-v_</t>
  </si>
  <si>
    <t>tflnsf @-s_</t>
  </si>
  <si>
    <t>tflnsf #-s_</t>
  </si>
  <si>
    <t>tflnsf #-v_</t>
  </si>
  <si>
    <t>tflnsf $-s_</t>
  </si>
  <si>
    <t>tflnsf $-v_</t>
  </si>
  <si>
    <t>tflnsf %-s_</t>
  </si>
  <si>
    <t>tflnsf %-v_</t>
  </si>
  <si>
    <t>tflnsf ^-s_</t>
  </si>
  <si>
    <t>tflnsf ^-v_</t>
  </si>
  <si>
    <t>tflnsf &amp;-s_</t>
  </si>
  <si>
    <t>tflnsf &amp;-v_</t>
  </si>
  <si>
    <t>tflnsf *-s_</t>
  </si>
  <si>
    <t>tflnsf *-v_</t>
  </si>
  <si>
    <t xml:space="preserve"> ;+3Lo ;/sf/L ljQ -/sd ?=bz nfvdf_</t>
  </si>
  <si>
    <t>vr{</t>
  </si>
  <si>
    <t>/fhZj</t>
  </si>
  <si>
    <t>rfn'</t>
  </si>
  <si>
    <t>kF'hLut</t>
  </si>
  <si>
    <t>ljQLo</t>
  </si>
  <si>
    <t>s/</t>
  </si>
  <si>
    <t>u}/–s/</t>
  </si>
  <si>
    <t>;dfgLs/0f</t>
  </si>
  <si>
    <t>;zt{</t>
  </si>
  <si>
    <t>ljz]if</t>
  </si>
  <si>
    <t>cfGtl/s</t>
  </si>
  <si>
    <t>afXo</t>
  </si>
  <si>
    <t>cf=j= @)&amp;&amp;÷&amp;*</t>
  </si>
  <si>
    <t>zLif{s</t>
  </si>
  <si>
    <t>pk–zLif{s</t>
  </si>
  <si>
    <t>afudtL k|b]z</t>
  </si>
  <si>
    <t>u08sL k|b]z</t>
  </si>
  <si>
    <t>s0ff{nL k|b]z</t>
  </si>
  <si>
    <t>n'lDagL</t>
  </si>
  <si>
    <t>tflnsf @#</t>
  </si>
  <si>
    <t>tflnsf @!</t>
  </si>
  <si>
    <t>:jf:Yo ;]jf</t>
  </si>
  <si>
    <t>lzIff ;]jf</t>
  </si>
  <si>
    <t xml:space="preserve">ljBfno ;+Vof </t>
  </si>
  <si>
    <t>ljBfyL{ ;+Vof</t>
  </si>
  <si>
    <t>ljBfno ;+Vof</t>
  </si>
  <si>
    <t>gd"gf 5gf}6df k/]sf art tyf C0f ;xsf/L ;+:yfsf] ljj/0f -?=bznfvdf_</t>
  </si>
  <si>
    <t xml:space="preserve">lnld6 </t>
  </si>
  <si>
    <t>;'b'/klZrd k|b]z</t>
  </si>
  <si>
    <t>l;FrfO{</t>
  </si>
  <si>
    <t>tflnsfx?</t>
  </si>
  <si>
    <t>qm=;+=</t>
  </si>
  <si>
    <t>tflnsf g+=</t>
  </si>
  <si>
    <t>k|d'v s[lif afnLn] 9fs]sf] e"–If]q-k|b]zut_</t>
  </si>
  <si>
    <t>k|d'v pBf]ux?sf] Ifdtf pkof]u</t>
  </si>
  <si>
    <t>a}+s tyf ljQLo ;+:yfsf zfvfx?</t>
  </si>
  <si>
    <t>k|d'v pBf]ux?sf] Ifdtf pkof]u -k|b]zut_</t>
  </si>
  <si>
    <t>ef/tLo d'b|f vl/b / laqmL ljj/0f -k|b]zut_</t>
  </si>
  <si>
    <t>1(b)</t>
  </si>
  <si>
    <t>1(a)</t>
  </si>
  <si>
    <t>2(a)</t>
  </si>
  <si>
    <t>2(b)</t>
  </si>
  <si>
    <t>k|d'v s[lif afnLsf] pTkfbg -k|b]zut_</t>
  </si>
  <si>
    <t>k|d'v kz'k+5L, df5f tyf jghGo pTkfbg-k|b]zut_</t>
  </si>
  <si>
    <t>l;+rfO{ -k|b]zut_</t>
  </si>
  <si>
    <r>
      <t>s[lif shf{-k|b]zut_</t>
    </r>
    <r>
      <rPr>
        <b/>
        <sz val="14"/>
        <rFont val="Times New Roman"/>
        <family val="1"/>
      </rPr>
      <t>*</t>
    </r>
  </si>
  <si>
    <t>k|d'v pBf]usf] Ifdtf pkof]u-k|b]zut_</t>
  </si>
  <si>
    <t>cf}Bf]lus pTkfbg-k|b]zut_</t>
  </si>
  <si>
    <r>
      <t>If]qut shf{-k|b]zut_</t>
    </r>
    <r>
      <rPr>
        <b/>
        <sz val="14"/>
        <rFont val="Times New Roman"/>
        <family val="1"/>
      </rPr>
      <t>*</t>
    </r>
  </si>
  <si>
    <t>;fj{hlgs lgdf{0f tyf l/on:6]6 -k|b]zut_</t>
  </si>
  <si>
    <t>cGo ljQLo ljj/0f -k|b]zut_</t>
  </si>
  <si>
    <t>ef/tLo d'b|f vl/b laqmL ljj/0f-k|b]zut_</t>
  </si>
  <si>
    <t>oftfoft ;]jf-k|b]zut_</t>
  </si>
  <si>
    <t>3(a)</t>
  </si>
  <si>
    <t>3(b)</t>
  </si>
  <si>
    <t>4(a)</t>
  </si>
  <si>
    <t>4(b)</t>
  </si>
  <si>
    <t>5(a)</t>
  </si>
  <si>
    <t>5(b)</t>
  </si>
  <si>
    <t>s[lif shf{</t>
  </si>
  <si>
    <t>s[lif shf{ -k|b]zut_</t>
  </si>
  <si>
    <t>6(a)</t>
  </si>
  <si>
    <t>6(b)</t>
  </si>
  <si>
    <t>7(a)</t>
  </si>
  <si>
    <t>7(b)</t>
  </si>
  <si>
    <t>8(a)</t>
  </si>
  <si>
    <t>8(b)</t>
  </si>
  <si>
    <t>If]qut shf{</t>
  </si>
  <si>
    <t>If]qut shf{ -k|b]zut_</t>
  </si>
  <si>
    <t>gd"gf 5gf}6df k/]sf art tyf C0f ;xsf/L ;+:yfsf] ljj/0f</t>
  </si>
  <si>
    <t xml:space="preserve">oftfoft ;]jf-k|b]zut_ </t>
  </si>
  <si>
    <t>k|d'v s[lif afnLn] 9fs]sf] e"–If]q -k|b]zut_</t>
  </si>
  <si>
    <t>l;FrfO{ -k|b]zut_</t>
  </si>
  <si>
    <t>cf}Bf]lus pTkfbg -k|b]zut_</t>
  </si>
  <si>
    <t xml:space="preserve">gd"gf 5gf}6df k/]sf art tyf C0f ;xsf/L ;+:yfsf] ljj/0f -k|b]zut_ </t>
  </si>
  <si>
    <t>gd"gf 5gf}6df k/]sf art tyf C0f ;xsf/L ;+:yfsf] ljj/0f -k|b]zut_ -?=bznfvdf_</t>
  </si>
  <si>
    <t xml:space="preserve">kmnkm"n </t>
  </si>
  <si>
    <t xml:space="preserve">   n;'g</t>
  </si>
  <si>
    <t xml:space="preserve">   Kofh</t>
  </si>
  <si>
    <t xml:space="preserve">   cb'jf</t>
  </si>
  <si>
    <t xml:space="preserve">   cn}+rL</t>
  </si>
  <si>
    <t xml:space="preserve">   a];f/</t>
  </si>
  <si>
    <t xml:space="preserve">   cGo d;nf</t>
  </si>
  <si>
    <t xml:space="preserve">  cGo d;nf</t>
  </si>
  <si>
    <t xml:space="preserve"> d;nf </t>
  </si>
  <si>
    <t xml:space="preserve">  d;nf </t>
  </si>
  <si>
    <t xml:space="preserve">d;nf </t>
  </si>
  <si>
    <t xml:space="preserve">  lrof </t>
  </si>
  <si>
    <t xml:space="preserve">  skmL </t>
  </si>
  <si>
    <t xml:space="preserve">t/sf/L </t>
  </si>
  <si>
    <t xml:space="preserve">    n;'g</t>
  </si>
  <si>
    <t xml:space="preserve">    Kofh</t>
  </si>
  <si>
    <t xml:space="preserve">    cb'jf</t>
  </si>
  <si>
    <t xml:space="preserve">    cn}+rL</t>
  </si>
  <si>
    <t xml:space="preserve">    a];f/</t>
  </si>
  <si>
    <t xml:space="preserve">    cGo d;nf</t>
  </si>
  <si>
    <t xml:space="preserve"> lrof </t>
  </si>
  <si>
    <t xml:space="preserve"> skmL </t>
  </si>
  <si>
    <t xml:space="preserve">     bnxg</t>
  </si>
  <si>
    <t>kmnkm"n</t>
  </si>
  <si>
    <r>
      <rPr>
        <sz val="11"/>
        <color theme="1"/>
        <rFont val="Times"/>
        <family val="1"/>
      </rPr>
      <t xml:space="preserve">* </t>
    </r>
    <r>
      <rPr>
        <sz val="11"/>
        <color theme="1"/>
        <rFont val="Preeti"/>
      </rPr>
      <t xml:space="preserve">cGo pTkfbg eP ;f]sf] ljj/0f pNn]v ug]{ . </t>
    </r>
  </si>
  <si>
    <t>;|f]t  M kz'k+IfL tyf dT:o lgb]{zgfno, e]6]/Lg/L c:ktfn tyf kz' ;]jf lj1 s]Gb .</t>
  </si>
  <si>
    <t>;|f]t  M kz'k+IfL tyf dT:o lgb]{zgfno, e]6]/Lg/L c:ktfn tyf kz' ;]jf lj1 s]Gb, .</t>
  </si>
  <si>
    <t xml:space="preserve">jghGo pTkfbg  </t>
  </si>
  <si>
    <r>
      <t xml:space="preserve">  cGo pTkfbg</t>
    </r>
    <r>
      <rPr>
        <sz val="12"/>
        <rFont val="Century"/>
        <family val="1"/>
      </rPr>
      <t>*</t>
    </r>
  </si>
  <si>
    <r>
      <rPr>
        <sz val="12"/>
        <rFont val="Century"/>
        <family val="1"/>
      </rPr>
      <t>*</t>
    </r>
    <r>
      <rPr>
        <sz val="12"/>
        <rFont val="Preeti"/>
      </rPr>
      <t xml:space="preserve"> cGo pTkfbg eP ;f]sf] ljj/0f pNn]v ug]{ . </t>
    </r>
  </si>
  <si>
    <t xml:space="preserve">;|f]t  M l8lehg jg sfof{no . </t>
  </si>
  <si>
    <t>dw]z  k|b]z</t>
  </si>
  <si>
    <t>;'b"/klZrd k|b]z</t>
  </si>
  <si>
    <t>aLp</t>
  </si>
  <si>
    <t>s[lif ;fdfu|L e08f/0f</t>
  </si>
  <si>
    <t>9fsfsf sk8f</t>
  </si>
  <si>
    <t xml:space="preserve">cGo </t>
  </si>
  <si>
    <t>un}+rf</t>
  </si>
  <si>
    <t>/f8L kfvL</t>
  </si>
  <si>
    <t>u+n}rf, /f8LkfvL tyf h'6sf ;fdfg</t>
  </si>
  <si>
    <t>sRrf 5fnf</t>
  </si>
  <si>
    <t>sfuh</t>
  </si>
  <si>
    <t>kf]lnlyg kfOk</t>
  </si>
  <si>
    <t>l:6nhGo pTkfbg</t>
  </si>
  <si>
    <t>kmnfdsf] 58 tyf klQ tyf ;fdfgx?</t>
  </si>
  <si>
    <t>6fG;kmd{{/</t>
  </si>
  <si>
    <t>MVA</t>
  </si>
  <si>
    <t>rKkn</t>
  </si>
  <si>
    <t>h'Qf÷rKkn</t>
  </si>
  <si>
    <t>hnljB't</t>
  </si>
  <si>
    <t>ljh'nL</t>
  </si>
  <si>
    <t>kmlg{r/</t>
  </si>
  <si>
    <t>un}+rf, /f8LkfvL tyf h'6sf ;fdfg</t>
  </si>
  <si>
    <t xml:space="preserve">sfuh </t>
  </si>
  <si>
    <t>luufjf6 cfj/</t>
  </si>
  <si>
    <t xml:space="preserve"> un}+rf</t>
  </si>
  <si>
    <t>:jf:Yo / cGo ;fdflhs sfo{ ;DaGwL</t>
  </si>
  <si>
    <t>lzIff</t>
  </si>
  <si>
    <t>l/on :6]6</t>
  </si>
  <si>
    <t xml:space="preserve">       ef/t</t>
  </si>
  <si>
    <t xml:space="preserve">       rLg</t>
  </si>
  <si>
    <t xml:space="preserve">       t];|f] d'n's</t>
  </si>
  <si>
    <t>xjfO{ ;]jf sDkgL ;+Vof -;du|_</t>
  </si>
  <si>
    <t xml:space="preserve">       cfGtl/s</t>
  </si>
  <si>
    <t xml:space="preserve">       cGt/f{li6«o</t>
  </si>
  <si>
    <t>dw]z k|b]z</t>
  </si>
  <si>
    <t xml:space="preserve">cf=j= @)&amp;*÷&amp;(  
-;fpg–c;f/_                </t>
  </si>
  <si>
    <t xml:space="preserve">cf=j= @)&amp;*÷&amp;(
-;fpg–c;f/_                </t>
  </si>
  <si>
    <t>@)&amp;( c;f/ d;fGt</t>
  </si>
  <si>
    <t>tflnsf !#</t>
  </si>
  <si>
    <t>-?= bz nfvdf_</t>
  </si>
  <si>
    <t>!= ;/sf/L÷;fd'bflos ljBfno</t>
  </si>
  <si>
    <t>lzIfs ;+Vof</t>
  </si>
  <si>
    <t>@= ;+:yfut÷lghL ljBfno</t>
  </si>
  <si>
    <t>#= k|fljlws lzIffno</t>
  </si>
  <si>
    <t xml:space="preserve">lzIffno ;+Vof </t>
  </si>
  <si>
    <t>$= ljZjljBfnodf cfa4 ePsf SofDk;</t>
  </si>
  <si>
    <t xml:space="preserve">SofDk; ;+Vof </t>
  </si>
  <si>
    <t>;|f]t M lzIff ljsf; tyf ;dGjo OsfO{, lzIff tyf dfgj ;|f]t ljsf; s]Gb|, ljZjljBfnox?, l;l6Olel6 .</t>
  </si>
  <si>
    <t>!= ;/sf/L÷;fd'bflos c:ktfn</t>
  </si>
  <si>
    <t>c:ktfn ;+Vof</t>
  </si>
  <si>
    <t>lrlsT;s ;+Vof</t>
  </si>
  <si>
    <t>z}of ;+Vof</t>
  </si>
  <si>
    <t>@= lghL c:ktfn</t>
  </si>
  <si>
    <t>s0fff{nL k|b]z</t>
  </si>
  <si>
    <t>;~rf/</t>
  </si>
  <si>
    <t>6]lnkmf]g ;]jf</t>
  </si>
  <si>
    <r>
      <t xml:space="preserve">:yfO{ </t>
    </r>
    <r>
      <rPr>
        <sz val="10"/>
        <rFont val="Times New Roman"/>
        <family val="1"/>
      </rPr>
      <t>(Fixed)</t>
    </r>
  </si>
  <si>
    <t>df]afO{n</t>
  </si>
  <si>
    <t>O{G6/g]6 ;]jf</t>
  </si>
  <si>
    <t>Fixed Broadband (Wired)</t>
  </si>
  <si>
    <t>Fixed Broadband (Wireless)</t>
  </si>
  <si>
    <t>Mobile Broadband</t>
  </si>
  <si>
    <t xml:space="preserve">;|f]t M g]kfn b"/;~rf/ k|flws/0f . </t>
  </si>
  <si>
    <t>&amp;= s'n k|ToIf a}b]lzs nufgL</t>
  </si>
  <si>
    <t xml:space="preserve">;|f]t M g]kfn /fi6« a}+s tyf cGo lgsfo . </t>
  </si>
  <si>
    <t xml:space="preserve"> C0f</t>
  </si>
  <si>
    <t>cg'bfg tyf x:tfGt/0f</t>
  </si>
  <si>
    <t>/fli6«o tyf k|b]zut cy{tGqdf k|efj kfg]{] cfof]hgfsf] ljj/0f</t>
  </si>
  <si>
    <t xml:space="preserve">k|b]z M </t>
  </si>
  <si>
    <r>
      <t>cfof]hgfsf] lsl;d M</t>
    </r>
    <r>
      <rPr>
        <sz val="14"/>
        <rFont val="Preeti"/>
      </rPr>
      <t xml:space="preserve"> /fli6«o uf}/jsf] cfof]hgf÷s]Gb|Lo cfof]hgf÷k|b]zsf] cfof]hgf÷cGo =======</t>
    </r>
  </si>
  <si>
    <t>cfof]hgf /x]sf] d'Vo :yfg M</t>
  </si>
  <si>
    <t xml:space="preserve">cfof]hgfn] k|efj kfg]{ If]q÷k|b]zx? M </t>
  </si>
  <si>
    <t>qm= ;+=</t>
  </si>
  <si>
    <r>
      <t xml:space="preserve">cfof]hgfsf] gfd  </t>
    </r>
    <r>
      <rPr>
        <sz val="8"/>
        <rFont val="Times New Roman"/>
        <family val="1"/>
      </rPr>
      <t/>
    </r>
  </si>
  <si>
    <t>Ifdtf</t>
  </si>
  <si>
    <t>PsfO{</t>
  </si>
  <si>
    <t>Z'f? ldlt</t>
  </si>
  <si>
    <t xml:space="preserve">;DkGg x'g] ldlt </t>
  </si>
  <si>
    <t>xfn;Ddsf] ef}lts k|ult -k|ltzt_</t>
  </si>
  <si>
    <t>xfn;Ddsf] ljQLo k|ult -k|ltzt_</t>
  </si>
  <si>
    <t xml:space="preserve">/f]huf/L </t>
  </si>
  <si>
    <t xml:space="preserve">s}lkmot </t>
  </si>
  <si>
    <t>dlxnf</t>
  </si>
  <si>
    <t>k'?if</t>
  </si>
  <si>
    <t xml:space="preserve">:jb]zL </t>
  </si>
  <si>
    <t>ljb]zL</t>
  </si>
  <si>
    <t>s'n</t>
  </si>
  <si>
    <t>;|f]tM ;DalGwt cfof]hgf sfof{no .</t>
  </si>
  <si>
    <t>cf=j= @)&amp;*÷&amp;(</t>
  </si>
  <si>
    <t>tflnsf !$-v_</t>
  </si>
  <si>
    <t>tflnsf !$-s_</t>
  </si>
  <si>
    <t xml:space="preserve">tflnsf !@ </t>
  </si>
  <si>
    <t>tflnsf !!-v_</t>
  </si>
  <si>
    <t>tflnsf !!-s_</t>
  </si>
  <si>
    <t>tflnsf (-v_</t>
  </si>
  <si>
    <t>tflnsf (-s_</t>
  </si>
  <si>
    <t>lk7f]</t>
  </si>
  <si>
    <t xml:space="preserve"> 5fnf / 5fnfsf] ;fdfg</t>
  </si>
  <si>
    <t>cfwf/e't /;fog</t>
  </si>
  <si>
    <t>cGo /;folgs kbfy{</t>
  </si>
  <si>
    <t>kmnfdsf] 58, klQ tyf ;fdfgx?</t>
  </si>
  <si>
    <t xml:space="preserve">dw]z k|b]z </t>
  </si>
  <si>
    <t>;|f]t M lhNnfl:yt :jf:Yo sfof{nox?, :jf:Yo ;]jf ljefu, :jf:Yo dGqnfo .</t>
  </si>
  <si>
    <t>k|d'v kz'kG5L tyf df5f pTkfbg</t>
  </si>
  <si>
    <t>k|d'v kz'kG5L tyf df5f pTkfbg -k|b]zut_</t>
  </si>
  <si>
    <t>jghGo pTkfbg -k|b]zut_</t>
  </si>
  <si>
    <t>9(a)</t>
  </si>
  <si>
    <t>9(b)</t>
  </si>
  <si>
    <t>11(a)</t>
  </si>
  <si>
    <t>11(b)</t>
  </si>
  <si>
    <t>14(a)</t>
  </si>
  <si>
    <t>14(b)</t>
  </si>
  <si>
    <t>tflnsf !%</t>
  </si>
  <si>
    <t>jfXo If]q</t>
  </si>
  <si>
    <t xml:space="preserve"> ;+3Lo ;/sf/L ljQ </t>
  </si>
  <si>
    <t>afXo If]q -? Nffvdf_</t>
  </si>
  <si>
    <t>-</t>
  </si>
  <si>
    <t>bnxg</t>
  </si>
  <si>
    <t>2074/75</t>
  </si>
  <si>
    <t>xjfO{ ;]jf sDkgLsf] l;6 Ifdtf  -k|ltlbg_</t>
  </si>
  <si>
    <t>sf]zL k|b]z</t>
  </si>
  <si>
    <t xml:space="preserve">cf=j= @)&amp;(÷*)
-;fpg–c;f/_                </t>
  </si>
  <si>
    <t xml:space="preserve">ut jif{sf] k|ltzt kl/jt{g             </t>
  </si>
  <si>
    <t xml:space="preserve">;dLIff jif{sf] k|ltzt kl/jt{g             </t>
  </si>
  <si>
    <t xml:space="preserve">cf=j= @)&amp;&amp;÷&amp;*  -;fpg–c;f/_                </t>
  </si>
  <si>
    <t>ut jif{</t>
  </si>
  <si>
    <t>;dLIff jif{</t>
  </si>
  <si>
    <t xml:space="preserve">sf]zL k|b]z </t>
  </si>
  <si>
    <t xml:space="preserve">n'lDagL k|b]z </t>
  </si>
  <si>
    <t xml:space="preserve">s0ff{nL k|b]z </t>
  </si>
  <si>
    <t xml:space="preserve">;'b'/klZrd k|b]z </t>
  </si>
  <si>
    <t xml:space="preserve">afudtL k|b]z </t>
  </si>
  <si>
    <t xml:space="preserve">u08sL k|b]z </t>
  </si>
  <si>
    <t xml:space="preserve">cf=j= @)&amp;*÷&amp;(  -;fpg–c;f/_                </t>
  </si>
  <si>
    <t xml:space="preserve">;'b"/klZrd k|b]z </t>
  </si>
  <si>
    <t xml:space="preserve">;'b"'/klZrd k|b]z </t>
  </si>
  <si>
    <t>;'b"'/klZrd k|b]z</t>
  </si>
  <si>
    <t xml:space="preserve"> sf]zL k|b]z</t>
  </si>
  <si>
    <t>@)*) c;f/ d;fGt</t>
  </si>
  <si>
    <t>;'b"/klZrd  k|b]z</t>
  </si>
  <si>
    <t xml:space="preserve">ut jif{sf] k|ltzt kl/jt{g     </t>
  </si>
  <si>
    <t>u09sL k|b]z</t>
  </si>
  <si>
    <t>;dLIff jif{sf] pTkfbg
-s_</t>
  </si>
  <si>
    <t>;dLIff jif{sf] pTkfbg Ifdtf
-v_</t>
  </si>
  <si>
    <t>ut jif{sf] Ifdtf pkof]u -Ü_</t>
  </si>
  <si>
    <t>;dLIff jif{sf] Ifdtf pkof]u -Ü_
-s÷v_ × !))</t>
  </si>
  <si>
    <t>-@)*) c;f/ d;fGt;DDf_</t>
  </si>
  <si>
    <t xml:space="preserve">cf=j=@)&amp;&amp;÷&amp;* -;fpg–c;f/_                </t>
  </si>
  <si>
    <t xml:space="preserve"> afudtL k|b]z</t>
  </si>
  <si>
    <t xml:space="preserve">cf=j=@)&amp;&amp;÷&amp;*  -;fpg–c;f/_                </t>
  </si>
  <si>
    <t xml:space="preserve">cf=j=@)&amp;&amp;÷&amp;*   -;fpg–c;f/_                </t>
  </si>
  <si>
    <t xml:space="preserve">ut jif{sf] k|ltzt kl/jt{g    </t>
  </si>
  <si>
    <t xml:space="preserve">;dLIff jif{sf] k|ltzt kl/jt{g      </t>
  </si>
  <si>
    <t>cf=j= @)&amp;(÷*)</t>
  </si>
  <si>
    <t xml:space="preserve">cf=j= @)&amp;(÷*)  -;fpg–c;f/_                </t>
  </si>
  <si>
    <t xml:space="preserve">cf=j= @)&amp;&amp;÷&amp;* 
-;fpg–c;f/_                </t>
  </si>
  <si>
    <t xml:space="preserve">cf=j= @)&amp;*÷&amp;( -;fpg–c;f/_                </t>
  </si>
  <si>
    <t xml:space="preserve">cf=j= @)&amp;(÷*) -;fpg–c;f/_                </t>
  </si>
  <si>
    <t>afUfdtL k|b]z</t>
  </si>
  <si>
    <t>k|yd r/0fdf sf7df08f}+ pkTosfdf b}lgs !&amp; s/f]8 ln6/ vfg]kfgL Joj:yf ug]{ .</t>
  </si>
  <si>
    <t>2057/58</t>
  </si>
  <si>
    <t>2083/84</t>
  </si>
  <si>
    <t>2055/56</t>
  </si>
  <si>
    <r>
      <rPr>
        <i/>
        <sz val="10"/>
        <rFont val="Times New Roman"/>
        <family val="1"/>
      </rPr>
      <t>*</t>
    </r>
    <r>
      <rPr>
        <i/>
        <sz val="12"/>
        <rFont val="Preeti"/>
      </rPr>
      <t>Ifdtfdf hnljB't cfof]hgf ePdf d]ufjf6, ;8s ePdf hf]8\g] k|b]z÷;x/ ;lxt lsnf]ld6/ nufot pNn]v ug]{ .</t>
    </r>
  </si>
  <si>
    <t xml:space="preserve">            </t>
  </si>
  <si>
    <t xml:space="preserve">             </t>
  </si>
  <si>
    <t xml:space="preserve">         </t>
  </si>
  <si>
    <t>;|f]t M g]kfn ;/sf/, cy{ dGqfno, dxfn]vf lgoGqs sfof{no .</t>
  </si>
  <si>
    <t>x:tfGt/0f</t>
  </si>
  <si>
    <t>k|fKtL</t>
  </si>
  <si>
    <t>/fhZj aFf8kmfF8</t>
  </si>
  <si>
    <t>;dk'/s</t>
  </si>
  <si>
    <t xml:space="preserve"> ;|f]t M g]kfn gful/s p8\8og k|flws/0f, g]kn ko{6g af]8{ .</t>
  </si>
  <si>
    <t>;g\ @)@#</t>
  </si>
  <si>
    <t>;g\ @)@@</t>
  </si>
  <si>
    <t>;g\ @)@!</t>
  </si>
  <si>
    <t>tflnsf !^-s_</t>
  </si>
  <si>
    <t>tflnsf !^-v_</t>
  </si>
  <si>
    <t>tflnsf !&amp;-s_</t>
  </si>
  <si>
    <t>tflnsf !&amp;-v_</t>
  </si>
  <si>
    <t>tflnsf !*</t>
  </si>
  <si>
    <t>tflnsf !(</t>
  </si>
  <si>
    <t>tflnsf @)-s_</t>
  </si>
  <si>
    <t>tflnsf @)-v_</t>
  </si>
  <si>
    <t>tflnsf @@</t>
  </si>
  <si>
    <t>17(a)</t>
  </si>
  <si>
    <t>17(b)</t>
  </si>
  <si>
    <t>16(a)</t>
  </si>
  <si>
    <t>16(b)</t>
  </si>
  <si>
    <t>20(a)</t>
  </si>
  <si>
    <t>20(b)</t>
  </si>
  <si>
    <t>l;S6f l;FrfO cfof]hgf</t>
  </si>
  <si>
    <t>aaO{ l;FrfO cfof]hgf</t>
  </si>
  <si>
    <t>/fgLhd/f s"nl/of l;FrfO cfof]hgf</t>
  </si>
  <si>
    <t>;'gsf]zL dl/0f 8fOe;{g ax'p2]ZoLo cfof]hgf</t>
  </si>
  <si>
    <t>dxfsfnL l;FrfO cfof]hgf</t>
  </si>
  <si>
    <t>e]/L aaO{ 8fOe;{g ax'p2]ZoLo cfof]hgf</t>
  </si>
  <si>
    <t>dflyNnf] tfdfsf]zL hnljB't cfof]hgf</t>
  </si>
  <si>
    <t>a'9Lu08sL hnljB't cfof]hgf</t>
  </si>
  <si>
    <t xml:space="preserve">ljB't k|;f/0f cfof]hgf </t>
  </si>
  <si>
    <t>klZrd ;]tL hnljB't cfof]hgf</t>
  </si>
  <si>
    <t>uf}tda'4 cGt/f{li6«o ljdfg:yn</t>
  </si>
  <si>
    <t>kf]v/f If]qLo cGt/f{li6«o ljdfg:yn</t>
  </si>
  <si>
    <t>lghu9 cGt/f{li6«o ljdfg:yn</t>
  </si>
  <si>
    <t>/]n j] tyf d]6«f] tyf df]gf]/]n ljsf; cfof]hgf –k"a{ klZrd ljB'tLo /]ndfu{ cfof]hgf_</t>
  </si>
  <si>
    <t>x'nfsL nf]sdfu{</t>
  </si>
  <si>
    <t>k'iknfn dWokxf8L nf]sdfu{</t>
  </si>
  <si>
    <t>pQ/ blIf0f –sf]zL sl/8f]/_ nf]sdfu{</t>
  </si>
  <si>
    <t xml:space="preserve">pQ/ blIf0f –sfnLu08sL sl/8f]/_ </t>
  </si>
  <si>
    <t>u}8fsf]6 /fDbL dfn9'Ëf ;8s</t>
  </si>
  <si>
    <t>a]gL hf]d;f]d sf]/f]nf ;8s</t>
  </si>
  <si>
    <t>pQ/ blIf0f –s0ff{nL sl/8f]/_ nf]sdfu{</t>
  </si>
  <si>
    <t>sf7df08f} t/fO{ dw]z ›'tdfu{</t>
  </si>
  <si>
    <t>d]nDrL vfg]kfgL cfof]hgf  –k|yd r/0f_</t>
  </si>
  <si>
    <t>kz'klt If]q ljsf; sf]if</t>
  </si>
  <si>
    <t>n'lDagL ljsf; sf]if</t>
  </si>
  <si>
    <t xml:space="preserve">/fi6«klt r'/] t/fO{ dw]z ;+/If0f sfo{qmd  </t>
  </si>
  <si>
    <t>x]S6/</t>
  </si>
  <si>
    <t>!$#)),
^))) -nDsL If]q_,
!*))) -klZrd If]q_</t>
  </si>
  <si>
    <t>!,@@,))) x]S6/,
@*=^@ d]ufjf6</t>
  </si>
  <si>
    <t>@)*%÷*^</t>
  </si>
  <si>
    <t>@)*@÷*#</t>
  </si>
  <si>
    <t>@)*)÷*!</t>
  </si>
  <si>
    <t>@)*$÷*%</t>
  </si>
  <si>
    <t>@)*&amp;÷**</t>
  </si>
  <si>
    <t xml:space="preserve">@)*#÷*$ </t>
  </si>
  <si>
    <t>olsg gePsf]</t>
  </si>
  <si>
    <t>@)&amp;(÷*)</t>
  </si>
  <si>
    <t xml:space="preserve">@)*%÷*^ </t>
  </si>
  <si>
    <t xml:space="preserve">   @)*^÷*&amp;** </t>
  </si>
  <si>
    <t>@)*#÷*$</t>
  </si>
  <si>
    <t>@)*!÷*@</t>
  </si>
  <si>
    <t>@)*@÷*!</t>
  </si>
  <si>
    <t>@)*)÷*!***</t>
  </si>
  <si>
    <t>lg/Gt/</t>
  </si>
  <si>
    <t>@)(#÷($</t>
  </si>
  <si>
    <t>@)%(÷^)</t>
  </si>
  <si>
    <t>@)$%÷$^</t>
  </si>
  <si>
    <t>@)^&amp;÷^*</t>
  </si>
  <si>
    <t>@)&amp;#÷&amp;$</t>
  </si>
  <si>
    <t>@)^#÷^$</t>
  </si>
  <si>
    <t>@)&amp;!÷&amp;@</t>
  </si>
  <si>
    <t>@)^(÷&amp;)</t>
  </si>
  <si>
    <t xml:space="preserve">   @)^&amp;÷^* </t>
  </si>
  <si>
    <t>@)&amp;$÷&amp;%</t>
  </si>
  <si>
    <t>@)^^÷^&amp;</t>
  </si>
  <si>
    <t>@)^$÷^%</t>
  </si>
  <si>
    <t>$^=* d]ufjf6, s/La %!,))) x]S6/</t>
  </si>
  <si>
    <t>;DkGg</t>
  </si>
  <si>
    <t>@*( lsnf]ld6/ cfGtl/s -$)) s]=eL=_ tyf @# lsnf]ld6/ cGt/b]zLo -Go"–a'6jn–;'gf}nL_ k|zf/0f nfO{g / # j6f ;a–:6]zg lgdf{0f</t>
  </si>
  <si>
    <t>!%# ls=dL= ;8s sfnf] kq], ^) j6f k'n</t>
  </si>
  <si>
    <t xml:space="preserve">!$!&amp; ls=dL= </t>
  </si>
  <si>
    <t xml:space="preserve">!%* ls=dL= </t>
  </si>
  <si>
    <t>@$% ls=dL</t>
  </si>
  <si>
    <t>@^* ls=dL=</t>
  </si>
  <si>
    <t>&amp;! ls=dL=</t>
  </si>
  <si>
    <t>d]ufjf6</t>
  </si>
  <si>
    <t>sfnf]kq]</t>
  </si>
  <si>
    <r>
      <rPr>
        <sz val="12"/>
        <rFont val="Times New Roman"/>
        <family val="1"/>
      </rPr>
      <t>4D</t>
    </r>
    <r>
      <rPr>
        <sz val="14"/>
        <rFont val="Preeti"/>
      </rPr>
      <t xml:space="preserve"> :t/</t>
    </r>
  </si>
  <si>
    <r>
      <rPr>
        <sz val="12"/>
        <rFont val="Times New Roman"/>
        <family val="1"/>
      </rPr>
      <t>4F</t>
    </r>
    <r>
      <rPr>
        <sz val="14"/>
        <rFont val="Preeti"/>
      </rPr>
      <t xml:space="preserve"> :t/</t>
    </r>
  </si>
  <si>
    <t xml:space="preserve">gePsf] </t>
  </si>
  <si>
    <t>s'n nfut
 -? s/f]8df_</t>
  </si>
  <si>
    <r>
      <rPr>
        <i/>
        <sz val="12"/>
        <rFont val="Times New Roman"/>
        <family val="1"/>
      </rPr>
      <t>***</t>
    </r>
    <r>
      <rPr>
        <i/>
        <sz val="12"/>
        <rFont val="Preeti"/>
      </rPr>
      <t xml:space="preserve">klxnf] r/0fsf] lgdf{0f cf=j= @)&amp;&amp;÷&amp;* ;Dd / bf];|f] r/0f cf=j= @)*)÷*! ;Dd ;DkGg ug]{ nIo  /x]sf] . </t>
    </r>
  </si>
  <si>
    <r>
      <t xml:space="preserve">** </t>
    </r>
    <r>
      <rPr>
        <i/>
        <sz val="11"/>
        <rFont val="Preeti"/>
      </rPr>
      <t xml:space="preserve">cfof]hgfsf] cjlw olsg gePsf], pNn]lvt cjlw sfFs8le§f–lghu9 v08sf] ;DkGg x'g]  cjlw /x]sf] 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</si>
</sst>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;\-0;;@"/>
    <numFmt numFmtId="166" formatCode="0.0;\-0.0;;@"/>
    <numFmt numFmtId="167" formatCode="0.00;\-0.00;;@"/>
    <numFmt numFmtId="168" formatCode="0.0"/>
    <numFmt numFmtId="169" formatCode="_(* #,##0.0_);_(* \(#,##0.0\);_(* &quot;-&quot;??_);_(@_)"/>
    <numFmt numFmtId="170" formatCode="_(* #,##0_);_(* \(#,##0\);_(* &quot;-&quot;??_);_(@_)"/>
    <numFmt numFmtId="171" formatCode="#,##0.0"/>
    <numFmt numFmtId="172" formatCode="0.00000000000000"/>
    <numFmt numFmtId="173" formatCode="0.000;\-0.000;;@"/>
    <numFmt numFmtId="174" formatCode="0.00000"/>
    <numFmt numFmtId="175" formatCode="_(* #,##0.00_);_(* \(#,##0.00\);_(* \-??_);_(@_)"/>
    <numFmt numFmtId="176" formatCode="&quot;True&quot;;&quot;True&quot;;&quot;False&quot;"/>
    <numFmt numFmtId="177" formatCode="0.00\ ;\ \-\ 0.00\ ;;\ @"/>
    <numFmt numFmtId="178" formatCode="_ * #,##0.00_ ;_ * \-#,##0.00_ ;_ * &quot;-&quot;??_ ;_ @_ 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Preeti"/>
    </font>
    <font>
      <sz val="11"/>
      <color theme="1"/>
      <name val="Preeti"/>
    </font>
    <font>
      <b/>
      <sz val="12"/>
      <name val="Preeti"/>
    </font>
    <font>
      <sz val="12"/>
      <name val="Preeti"/>
    </font>
    <font>
      <b/>
      <sz val="10"/>
      <name val="Fontasy Himali"/>
      <family val="5"/>
    </font>
    <font>
      <b/>
      <sz val="10"/>
      <color theme="1"/>
      <name val="Fontasy Himali"/>
      <family val="5"/>
    </font>
    <font>
      <sz val="10"/>
      <name val="Fontasy Himali"/>
      <family val="5"/>
    </font>
    <font>
      <i/>
      <sz val="12"/>
      <name val="Preeti"/>
    </font>
    <font>
      <sz val="10"/>
      <name val="Preeti"/>
    </font>
    <font>
      <sz val="14"/>
      <name val="Preeti"/>
    </font>
    <font>
      <b/>
      <sz val="10"/>
      <name val="Arial"/>
      <family val="2"/>
    </font>
    <font>
      <sz val="10"/>
      <color theme="1"/>
      <name val="Fontasy Himali"/>
      <family val="5"/>
    </font>
    <font>
      <b/>
      <sz val="14"/>
      <color theme="1"/>
      <name val="Preeti"/>
    </font>
    <font>
      <sz val="11"/>
      <name val="Preeti"/>
    </font>
    <font>
      <b/>
      <sz val="11"/>
      <name val="Preeti"/>
    </font>
    <font>
      <b/>
      <i/>
      <sz val="12"/>
      <name val="Preeti"/>
    </font>
    <font>
      <sz val="11"/>
      <name val="Arial"/>
      <family val="2"/>
    </font>
    <font>
      <b/>
      <sz val="14"/>
      <name val="Times New Roman"/>
      <family val="1"/>
    </font>
    <font>
      <sz val="9"/>
      <name val="Fontasy Himali"/>
      <family val="5"/>
    </font>
    <font>
      <b/>
      <sz val="9"/>
      <name val="Fontasy Himali"/>
      <family val="5"/>
    </font>
    <font>
      <sz val="10"/>
      <name val="Times New Roman"/>
      <family val="1"/>
    </font>
    <font>
      <b/>
      <sz val="11"/>
      <color theme="1"/>
      <name val="Preeti"/>
    </font>
    <font>
      <sz val="12"/>
      <name val="Times New Roman"/>
      <family val="1"/>
    </font>
    <font>
      <sz val="11"/>
      <name val="Times New Roman"/>
      <family val="1"/>
    </font>
    <font>
      <sz val="14"/>
      <color theme="1"/>
      <name val="Preeti"/>
    </font>
    <font>
      <sz val="12"/>
      <color theme="1"/>
      <name val="Preeti"/>
    </font>
    <font>
      <b/>
      <sz val="13"/>
      <name val="Preeti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FONTASY_ HIMALI_ TT"/>
      <family val="5"/>
    </font>
    <font>
      <b/>
      <sz val="12"/>
      <color theme="0"/>
      <name val="Preeti"/>
    </font>
    <font>
      <i/>
      <sz val="11"/>
      <color theme="1"/>
      <name val="Calibri"/>
      <family val="2"/>
      <scheme val="minor"/>
    </font>
    <font>
      <sz val="11"/>
      <color theme="1"/>
      <name val="Fontasy Himali"/>
      <family val="5"/>
    </font>
    <font>
      <b/>
      <sz val="12"/>
      <color theme="1"/>
      <name val="Preeti"/>
    </font>
    <font>
      <sz val="11"/>
      <color theme="1"/>
      <name val="Arial"/>
      <family val="2"/>
    </font>
    <font>
      <sz val="10"/>
      <color theme="1"/>
      <name val="Kalimati"/>
      <charset val="1"/>
    </font>
    <font>
      <sz val="9.5"/>
      <color theme="1"/>
      <name val="Fontasy Himali"/>
      <family val="5"/>
    </font>
    <font>
      <sz val="14"/>
      <color theme="1"/>
      <name val="Kalimati"/>
      <charset val="1"/>
    </font>
    <font>
      <sz val="10"/>
      <name val="Arial"/>
      <family val="2"/>
    </font>
    <font>
      <b/>
      <sz val="14"/>
      <color rgb="FF0070C0"/>
      <name val="Preeti"/>
    </font>
    <font>
      <b/>
      <sz val="13"/>
      <color rgb="FF0070C0"/>
      <name val="Preeti"/>
    </font>
    <font>
      <sz val="11"/>
      <name val="Fontasy Himali"/>
      <family val="5"/>
    </font>
    <font>
      <sz val="11"/>
      <color theme="1"/>
      <name val="Times"/>
      <family val="1"/>
    </font>
    <font>
      <b/>
      <sz val="22"/>
      <name val="Preeti"/>
    </font>
    <font>
      <sz val="22"/>
      <name val="Arial"/>
      <family val="2"/>
    </font>
    <font>
      <b/>
      <sz val="24"/>
      <name val="Preeti"/>
    </font>
    <font>
      <sz val="24"/>
      <name val="Arial"/>
      <family val="2"/>
    </font>
    <font>
      <sz val="12"/>
      <name val="Arial"/>
      <family val="2"/>
    </font>
    <font>
      <sz val="12"/>
      <name val="Century"/>
      <family val="1"/>
    </font>
    <font>
      <i/>
      <sz val="10"/>
      <name val="Preeti"/>
    </font>
    <font>
      <b/>
      <sz val="10"/>
      <name val="Preeti"/>
    </font>
    <font>
      <sz val="11"/>
      <name val="Times"/>
      <family val="1"/>
    </font>
    <font>
      <vertAlign val="superscript"/>
      <sz val="12"/>
      <name val="Times New Roman"/>
      <family val="1"/>
    </font>
    <font>
      <i/>
      <sz val="10"/>
      <name val="Arial"/>
      <family val="2"/>
    </font>
    <font>
      <sz val="8"/>
      <name val="Times New Roman"/>
      <family val="1"/>
    </font>
    <font>
      <i/>
      <sz val="10"/>
      <name val="Times New Roman"/>
      <family val="1"/>
    </font>
    <font>
      <b/>
      <sz val="11"/>
      <name val="Fontasy Himali"/>
      <family val="5"/>
    </font>
    <font>
      <sz val="11"/>
      <name val="Kalimati"/>
      <charset val="1"/>
    </font>
    <font>
      <u/>
      <sz val="11"/>
      <color theme="10"/>
      <name val="Calibri"/>
      <family val="2"/>
      <scheme val="minor"/>
    </font>
    <font>
      <u/>
      <sz val="11"/>
      <color theme="10"/>
      <name val="Preeti"/>
    </font>
    <font>
      <sz val="10"/>
      <name val="Arial"/>
      <family val="2"/>
    </font>
    <font>
      <b/>
      <sz val="8"/>
      <name val="Fontasy Himali"/>
      <family val="5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Fontasy Himali"/>
      <family val="5"/>
      <charset val="1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2"/>
      <name val="Helv"/>
      <family val="2"/>
    </font>
    <font>
      <sz val="10"/>
      <name val="Courier"/>
      <family val="3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Helv"/>
      <charset val="134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Times New Roman"/>
      <family val="1"/>
    </font>
    <font>
      <sz val="14"/>
      <name val="Preeti"/>
      <family val="1"/>
    </font>
    <font>
      <i/>
      <sz val="11"/>
      <name val="Preeti"/>
    </font>
    <font>
      <i/>
      <sz val="12"/>
      <name val="Times New Roman"/>
      <family val="1"/>
    </font>
    <font>
      <i/>
      <sz val="12"/>
      <name val="Preeti"/>
      <family val="1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60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0" fontId="4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39" fillId="0" borderId="0"/>
    <xf numFmtId="0" fontId="63" fillId="0" borderId="0" applyNumberFormat="0" applyFill="0" applyBorder="0" applyAlignment="0" applyProtection="0"/>
    <xf numFmtId="0" fontId="65" fillId="0" borderId="0"/>
    <xf numFmtId="0" fontId="1" fillId="0" borderId="0"/>
    <xf numFmtId="0" fontId="1" fillId="16" borderId="45" applyNumberFormat="0" applyFont="0" applyAlignment="0" applyProtection="0"/>
    <xf numFmtId="0" fontId="1" fillId="0" borderId="0"/>
    <xf numFmtId="0" fontId="65" fillId="0" borderId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175" fontId="65" fillId="0" borderId="0" applyBorder="0" applyProtection="0"/>
    <xf numFmtId="0" fontId="70" fillId="0" borderId="0" applyBorder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164" fontId="1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40" applyNumberFormat="0" applyFill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38" applyNumberFormat="0" applyFill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7" fillId="0" borderId="3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65" fillId="0" borderId="0"/>
    <xf numFmtId="0" fontId="78" fillId="0" borderId="0" applyNumberFormat="0" applyFill="0" applyBorder="0" applyAlignment="0" applyProtection="0"/>
    <xf numFmtId="0" fontId="79" fillId="10" borderId="0" applyNumberFormat="0" applyBorder="0" applyAlignment="0" applyProtection="0"/>
    <xf numFmtId="0" fontId="80" fillId="11" borderId="0" applyNumberFormat="0" applyBorder="0" applyAlignment="0" applyProtection="0"/>
    <xf numFmtId="0" fontId="81" fillId="12" borderId="0" applyNumberFormat="0" applyBorder="0" applyAlignment="0" applyProtection="0"/>
    <xf numFmtId="0" fontId="82" fillId="13" borderId="41" applyNumberFormat="0" applyAlignment="0" applyProtection="0"/>
    <xf numFmtId="0" fontId="83" fillId="14" borderId="42" applyNumberFormat="0" applyAlignment="0" applyProtection="0"/>
    <xf numFmtId="0" fontId="84" fillId="14" borderId="41" applyNumberFormat="0" applyAlignment="0" applyProtection="0"/>
    <xf numFmtId="0" fontId="85" fillId="0" borderId="43" applyNumberFormat="0" applyFill="0" applyAlignment="0" applyProtection="0"/>
    <xf numFmtId="0" fontId="86" fillId="15" borderId="44" applyNumberFormat="0" applyAlignment="0" applyProtection="0"/>
    <xf numFmtId="0" fontId="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" fillId="0" borderId="46" applyNumberFormat="0" applyFill="0" applyAlignment="0" applyProtection="0"/>
    <xf numFmtId="0" fontId="8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88" fillId="24" borderId="0" applyNumberFormat="0" applyBorder="0" applyAlignment="0" applyProtection="0"/>
    <xf numFmtId="0" fontId="8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88" fillId="28" borderId="0" applyNumberFormat="0" applyBorder="0" applyAlignment="0" applyProtection="0"/>
    <xf numFmtId="0" fontId="8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88" fillId="32" borderId="0" applyNumberFormat="0" applyBorder="0" applyAlignment="0" applyProtection="0"/>
    <xf numFmtId="0" fontId="8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88" fillId="36" borderId="0" applyNumberFormat="0" applyBorder="0" applyAlignment="0" applyProtection="0"/>
    <xf numFmtId="0" fontId="8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88" fillId="40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9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0" fillId="0" borderId="0"/>
    <xf numFmtId="164" fontId="9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6" fontId="92" fillId="0" borderId="0"/>
    <xf numFmtId="0" fontId="25" fillId="0" borderId="0"/>
    <xf numFmtId="0" fontId="92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90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 applyAlignment="0"/>
    <xf numFmtId="0" fontId="74" fillId="0" borderId="0"/>
    <xf numFmtId="0" fontId="1" fillId="0" borderId="0"/>
    <xf numFmtId="0" fontId="39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9" fillId="0" borderId="0"/>
    <xf numFmtId="0" fontId="4" fillId="0" borderId="0"/>
    <xf numFmtId="0" fontId="39" fillId="0" borderId="0"/>
    <xf numFmtId="164" fontId="39" fillId="0" borderId="0" applyFont="0" applyFill="0" applyBorder="0" applyAlignment="0" applyProtection="0"/>
    <xf numFmtId="0" fontId="7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4" fillId="0" borderId="0"/>
    <xf numFmtId="0" fontId="96" fillId="0" borderId="0"/>
    <xf numFmtId="178" fontId="4" fillId="0" borderId="0" applyFont="0" applyFill="0" applyBorder="0" applyAlignment="0" applyProtection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175" fontId="4" fillId="0" borderId="0" applyBorder="0" applyProtection="0"/>
    <xf numFmtId="175" fontId="4" fillId="0" borderId="0" applyBorder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5" fontId="4" fillId="0" borderId="0" applyBorder="0" applyProtection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164" fontId="9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 applyBorder="0" applyProtection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4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5" fontId="4" fillId="0" borderId="0" applyBorder="0" applyProtection="0"/>
    <xf numFmtId="0" fontId="1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4" fillId="0" borderId="0"/>
    <xf numFmtId="0" fontId="4" fillId="0" borderId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0" fontId="4" fillId="0" borderId="0"/>
    <xf numFmtId="175" fontId="4" fillId="0" borderId="0" applyBorder="0" applyProtection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175" fontId="4" fillId="0" borderId="0" applyBorder="0" applyProtection="0"/>
    <xf numFmtId="0" fontId="4" fillId="0" borderId="0"/>
    <xf numFmtId="0" fontId="4" fillId="0" borderId="0"/>
    <xf numFmtId="0" fontId="4" fillId="0" borderId="0"/>
    <xf numFmtId="175" fontId="4" fillId="0" borderId="0" applyBorder="0" applyProtection="0"/>
    <xf numFmtId="0" fontId="4" fillId="0" borderId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  <xf numFmtId="175" fontId="4" fillId="0" borderId="0" applyBorder="0" applyProtection="0"/>
  </cellStyleXfs>
  <cellXfs count="690">
    <xf numFmtId="0" fontId="0" fillId="0" borderId="0" xfId="0"/>
    <xf numFmtId="0" fontId="5" fillId="0" borderId="0" xfId="1" applyFont="1"/>
    <xf numFmtId="0" fontId="6" fillId="0" borderId="0" xfId="0" applyFont="1" applyAlignment="1">
      <alignment horizontal="right"/>
    </xf>
    <xf numFmtId="0" fontId="8" fillId="3" borderId="3" xfId="1" applyFont="1" applyFill="1" applyBorder="1" applyAlignment="1">
      <alignment horizontal="center" vertical="center"/>
    </xf>
    <xf numFmtId="0" fontId="6" fillId="0" borderId="0" xfId="0" applyFont="1"/>
    <xf numFmtId="165" fontId="9" fillId="4" borderId="3" xfId="1" applyNumberFormat="1" applyFont="1" applyFill="1" applyBorder="1"/>
    <xf numFmtId="166" fontId="9" fillId="0" borderId="3" xfId="1" applyNumberFormat="1" applyFont="1" applyBorder="1" applyAlignment="1">
      <alignment horizontal="right" vertical="center"/>
    </xf>
    <xf numFmtId="166" fontId="11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Continuous"/>
    </xf>
    <xf numFmtId="0" fontId="14" fillId="0" borderId="0" xfId="1" applyFont="1"/>
    <xf numFmtId="0" fontId="4" fillId="0" borderId="0" xfId="1"/>
    <xf numFmtId="0" fontId="15" fillId="0" borderId="0" xfId="1" applyFont="1"/>
    <xf numFmtId="0" fontId="8" fillId="0" borderId="0" xfId="1" applyFont="1"/>
    <xf numFmtId="0" fontId="13" fillId="0" borderId="0" xfId="1" quotePrefix="1" applyFont="1" applyAlignment="1">
      <alignment horizontal="right"/>
    </xf>
    <xf numFmtId="165" fontId="11" fillId="4" borderId="0" xfId="1" applyNumberFormat="1" applyFont="1" applyFill="1" applyProtection="1">
      <protection locked="0"/>
    </xf>
    <xf numFmtId="165" fontId="11" fillId="0" borderId="0" xfId="1" applyNumberFormat="1" applyFont="1" applyAlignment="1">
      <alignment horizontal="right" vertical="center"/>
    </xf>
    <xf numFmtId="165" fontId="11" fillId="4" borderId="3" xfId="1" applyNumberFormat="1" applyFont="1" applyFill="1" applyBorder="1"/>
    <xf numFmtId="165" fontId="18" fillId="0" borderId="3" xfId="1" applyNumberFormat="1" applyFont="1" applyBorder="1" applyAlignment="1">
      <alignment horizontal="center"/>
    </xf>
    <xf numFmtId="165" fontId="11" fillId="0" borderId="3" xfId="1" applyNumberFormat="1" applyFont="1" applyBorder="1" applyAlignment="1" applyProtection="1">
      <alignment horizontal="right"/>
      <protection locked="0"/>
    </xf>
    <xf numFmtId="166" fontId="11" fillId="0" borderId="3" xfId="1" applyNumberFormat="1" applyFont="1" applyBorder="1" applyAlignment="1">
      <alignment horizontal="right"/>
    </xf>
    <xf numFmtId="165" fontId="19" fillId="0" borderId="3" xfId="1" applyNumberFormat="1" applyFont="1" applyBorder="1" applyAlignment="1" applyProtection="1">
      <alignment horizontal="center"/>
      <protection locked="0"/>
    </xf>
    <xf numFmtId="165" fontId="9" fillId="0" borderId="3" xfId="1" applyNumberFormat="1" applyFont="1" applyBorder="1" applyAlignment="1" applyProtection="1">
      <alignment horizontal="right"/>
      <protection locked="0"/>
    </xf>
    <xf numFmtId="166" fontId="9" fillId="0" borderId="3" xfId="1" applyNumberFormat="1" applyFont="1" applyBorder="1" applyAlignment="1">
      <alignment horizontal="right"/>
    </xf>
    <xf numFmtId="165" fontId="19" fillId="0" borderId="3" xfId="1" applyNumberFormat="1" applyFont="1" applyBorder="1" applyAlignment="1">
      <alignment horizontal="center"/>
    </xf>
    <xf numFmtId="0" fontId="8" fillId="0" borderId="3" xfId="1" applyFont="1" applyBorder="1"/>
    <xf numFmtId="167" fontId="8" fillId="0" borderId="3" xfId="1" applyNumberFormat="1" applyFont="1" applyBorder="1" applyAlignment="1">
      <alignment vertical="center"/>
    </xf>
    <xf numFmtId="168" fontId="0" fillId="0" borderId="0" xfId="0" applyNumberFormat="1"/>
    <xf numFmtId="165" fontId="8" fillId="0" borderId="0" xfId="1" applyNumberFormat="1" applyFont="1"/>
    <xf numFmtId="2" fontId="5" fillId="0" borderId="0" xfId="1" applyNumberFormat="1" applyFont="1"/>
    <xf numFmtId="168" fontId="16" fillId="0" borderId="3" xfId="0" applyNumberFormat="1" applyFont="1" applyBorder="1"/>
    <xf numFmtId="0" fontId="3" fillId="0" borderId="0" xfId="0" applyFont="1"/>
    <xf numFmtId="167" fontId="7" fillId="0" borderId="3" xfId="1" applyNumberFormat="1" applyFont="1" applyBorder="1" applyAlignment="1">
      <alignment vertical="center"/>
    </xf>
    <xf numFmtId="2" fontId="16" fillId="0" borderId="3" xfId="0" applyNumberFormat="1" applyFont="1" applyBorder="1"/>
    <xf numFmtId="167" fontId="23" fillId="0" borderId="3" xfId="1" applyNumberFormat="1" applyFont="1" applyBorder="1"/>
    <xf numFmtId="0" fontId="16" fillId="0" borderId="3" xfId="0" applyFont="1" applyBorder="1"/>
    <xf numFmtId="0" fontId="7" fillId="0" borderId="3" xfId="1" applyFont="1" applyBorder="1"/>
    <xf numFmtId="167" fontId="9" fillId="0" borderId="3" xfId="1" applyNumberFormat="1" applyFont="1" applyBorder="1"/>
    <xf numFmtId="167" fontId="11" fillId="0" borderId="3" xfId="1" applyNumberFormat="1" applyFont="1" applyBorder="1"/>
    <xf numFmtId="0" fontId="18" fillId="0" borderId="3" xfId="1" applyFont="1" applyBorder="1"/>
    <xf numFmtId="0" fontId="8" fillId="0" borderId="3" xfId="1" applyFont="1" applyBorder="1" applyAlignment="1">
      <alignment vertical="top" wrapText="1"/>
    </xf>
    <xf numFmtId="0" fontId="18" fillId="0" borderId="3" xfId="1" applyFont="1" applyBorder="1" applyAlignment="1">
      <alignment horizontal="left"/>
    </xf>
    <xf numFmtId="0" fontId="25" fillId="0" borderId="3" xfId="1" applyFont="1" applyBorder="1"/>
    <xf numFmtId="0" fontId="8" fillId="0" borderId="3" xfId="1" applyFont="1" applyBorder="1" applyAlignment="1">
      <alignment vertical="center"/>
    </xf>
    <xf numFmtId="0" fontId="2" fillId="0" borderId="0" xfId="0" applyFont="1"/>
    <xf numFmtId="167" fontId="9" fillId="0" borderId="3" xfId="1" applyNumberFormat="1" applyFont="1" applyBorder="1" applyProtection="1">
      <protection locked="0"/>
    </xf>
    <xf numFmtId="167" fontId="7" fillId="0" borderId="3" xfId="1" applyNumberFormat="1" applyFont="1" applyBorder="1"/>
    <xf numFmtId="167" fontId="19" fillId="0" borderId="3" xfId="1" applyNumberFormat="1" applyFont="1" applyBorder="1"/>
    <xf numFmtId="167" fontId="18" fillId="0" borderId="3" xfId="1" applyNumberFormat="1" applyFont="1" applyBorder="1"/>
    <xf numFmtId="167" fontId="8" fillId="0" borderId="3" xfId="1" applyNumberFormat="1" applyFont="1" applyBorder="1"/>
    <xf numFmtId="167" fontId="7" fillId="0" borderId="3" xfId="1" applyNumberFormat="1" applyFont="1" applyBorder="1" applyAlignment="1">
      <alignment vertical="top" wrapText="1"/>
    </xf>
    <xf numFmtId="167" fontId="19" fillId="0" borderId="3" xfId="1" applyNumberFormat="1" applyFont="1" applyBorder="1" applyAlignment="1">
      <alignment horizontal="left"/>
    </xf>
    <xf numFmtId="167" fontId="8" fillId="0" borderId="3" xfId="1" applyNumberFormat="1" applyFont="1" applyBorder="1" applyAlignment="1">
      <alignment vertical="top" wrapText="1"/>
    </xf>
    <xf numFmtId="167" fontId="18" fillId="0" borderId="3" xfId="1" applyNumberFormat="1" applyFont="1" applyBorder="1" applyAlignment="1">
      <alignment horizontal="left"/>
    </xf>
    <xf numFmtId="167" fontId="25" fillId="0" borderId="3" xfId="1" applyNumberFormat="1" applyFont="1" applyBorder="1"/>
    <xf numFmtId="167" fontId="23" fillId="0" borderId="3" xfId="1" applyNumberFormat="1" applyFont="1" applyBorder="1" applyAlignment="1" applyProtection="1">
      <alignment horizontal="right"/>
      <protection locked="0"/>
    </xf>
    <xf numFmtId="2" fontId="8" fillId="0" borderId="0" xfId="1" applyNumberFormat="1" applyFont="1" applyAlignment="1">
      <alignment horizontal="left" vertical="center"/>
    </xf>
    <xf numFmtId="0" fontId="27" fillId="0" borderId="0" xfId="1" applyFont="1" applyAlignment="1">
      <alignment vertical="top" wrapText="1"/>
    </xf>
    <xf numFmtId="2" fontId="27" fillId="0" borderId="0" xfId="1" applyNumberFormat="1" applyFont="1" applyAlignment="1">
      <alignment horizontal="left" vertical="center"/>
    </xf>
    <xf numFmtId="0" fontId="19" fillId="2" borderId="3" xfId="2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29" fillId="0" borderId="0" xfId="0" applyFont="1"/>
    <xf numFmtId="0" fontId="34" fillId="0" borderId="0" xfId="2" applyFont="1" applyAlignment="1">
      <alignment horizontal="center"/>
    </xf>
    <xf numFmtId="2" fontId="11" fillId="0" borderId="3" xfId="2" applyNumberFormat="1" applyFont="1" applyBorder="1" applyAlignment="1" applyProtection="1">
      <alignment horizontal="right" wrapText="1"/>
      <protection locked="0"/>
    </xf>
    <xf numFmtId="0" fontId="8" fillId="0" borderId="0" xfId="9" applyFont="1" applyAlignment="1">
      <alignment vertical="center"/>
    </xf>
    <xf numFmtId="0" fontId="9" fillId="0" borderId="3" xfId="2" applyFont="1" applyBorder="1" applyAlignment="1">
      <alignment horizontal="right" wrapText="1"/>
    </xf>
    <xf numFmtId="0" fontId="7" fillId="0" borderId="3" xfId="1" quotePrefix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36" fillId="0" borderId="0" xfId="0" applyFont="1"/>
    <xf numFmtId="166" fontId="23" fillId="0" borderId="3" xfId="1" applyNumberFormat="1" applyFont="1" applyBorder="1"/>
    <xf numFmtId="2" fontId="37" fillId="0" borderId="3" xfId="0" applyNumberFormat="1" applyFont="1" applyBorder="1"/>
    <xf numFmtId="166" fontId="9" fillId="0" borderId="3" xfId="1" applyNumberFormat="1" applyFont="1" applyBorder="1"/>
    <xf numFmtId="166" fontId="0" fillId="0" borderId="0" xfId="0" applyNumberFormat="1"/>
    <xf numFmtId="165" fontId="15" fillId="0" borderId="0" xfId="1" applyNumberFormat="1" applyFont="1"/>
    <xf numFmtId="166" fontId="11" fillId="0" borderId="3" xfId="1" applyNumberFormat="1" applyFont="1" applyBorder="1"/>
    <xf numFmtId="165" fontId="11" fillId="0" borderId="3" xfId="1" applyNumberFormat="1" applyFont="1" applyFill="1" applyBorder="1" applyAlignment="1" applyProtection="1">
      <alignment horizontal="right"/>
      <protection locked="0"/>
    </xf>
    <xf numFmtId="166" fontId="11" fillId="0" borderId="3" xfId="1" applyNumberFormat="1" applyFont="1" applyFill="1" applyBorder="1" applyAlignment="1">
      <alignment horizontal="right"/>
    </xf>
    <xf numFmtId="0" fontId="0" fillId="0" borderId="0" xfId="0" applyFill="1"/>
    <xf numFmtId="167" fontId="11" fillId="0" borderId="3" xfId="1" applyNumberFormat="1" applyFont="1" applyBorder="1" applyAlignment="1" applyProtection="1">
      <alignment horizontal="right"/>
      <protection locked="0"/>
    </xf>
    <xf numFmtId="0" fontId="40" fillId="0" borderId="0" xfId="0" applyFont="1" applyBorder="1"/>
    <xf numFmtId="0" fontId="40" fillId="0" borderId="0" xfId="0" applyFont="1"/>
    <xf numFmtId="0" fontId="40" fillId="0" borderId="0" xfId="0" applyFont="1" applyFill="1" applyBorder="1"/>
    <xf numFmtId="0" fontId="0" fillId="0" borderId="0" xfId="0" applyBorder="1"/>
    <xf numFmtId="0" fontId="5" fillId="0" borderId="0" xfId="1" applyFont="1" applyFill="1" applyAlignment="1">
      <alignment horizontal="centerContinuous"/>
    </xf>
    <xf numFmtId="165" fontId="9" fillId="0" borderId="3" xfId="1" applyNumberFormat="1" applyFont="1" applyFill="1" applyBorder="1"/>
    <xf numFmtId="166" fontId="9" fillId="0" borderId="3" xfId="1" applyNumberFormat="1" applyFont="1" applyFill="1" applyBorder="1" applyAlignment="1">
      <alignment horizontal="right" vertical="center"/>
    </xf>
    <xf numFmtId="166" fontId="11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/>
    <xf numFmtId="165" fontId="0" fillId="0" borderId="0" xfId="0" applyNumberFormat="1" applyFill="1"/>
    <xf numFmtId="168" fontId="0" fillId="0" borderId="0" xfId="0" applyNumberFormat="1" applyFill="1"/>
    <xf numFmtId="165" fontId="18" fillId="0" borderId="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 applyAlignment="1">
      <alignment horizontal="right"/>
    </xf>
    <xf numFmtId="165" fontId="19" fillId="0" borderId="3" xfId="1" applyNumberFormat="1" applyFont="1" applyFill="1" applyBorder="1" applyAlignment="1" applyProtection="1">
      <alignment horizontal="center"/>
      <protection locked="0"/>
    </xf>
    <xf numFmtId="165" fontId="9" fillId="0" borderId="3" xfId="1" applyNumberFormat="1" applyFont="1" applyFill="1" applyBorder="1" applyAlignment="1" applyProtection="1">
      <alignment horizontal="right"/>
      <protection locked="0"/>
    </xf>
    <xf numFmtId="166" fontId="9" fillId="0" borderId="3" xfId="1" applyNumberFormat="1" applyFont="1" applyFill="1" applyBorder="1" applyAlignment="1">
      <alignment horizontal="right"/>
    </xf>
    <xf numFmtId="165" fontId="19" fillId="0" borderId="3" xfId="1" applyNumberFormat="1" applyFont="1" applyFill="1" applyBorder="1" applyAlignment="1">
      <alignment horizontal="center"/>
    </xf>
    <xf numFmtId="0" fontId="6" fillId="0" borderId="0" xfId="0" applyFont="1" applyFill="1"/>
    <xf numFmtId="0" fontId="8" fillId="0" borderId="3" xfId="1" applyFont="1" applyFill="1" applyBorder="1"/>
    <xf numFmtId="167" fontId="11" fillId="0" borderId="3" xfId="1" applyNumberFormat="1" applyFont="1" applyFill="1" applyBorder="1"/>
    <xf numFmtId="0" fontId="8" fillId="0" borderId="3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0" fillId="0" borderId="0" xfId="0" applyFont="1" applyFill="1"/>
    <xf numFmtId="0" fontId="4" fillId="0" borderId="0" xfId="1" applyFill="1"/>
    <xf numFmtId="0" fontId="11" fillId="0" borderId="3" xfId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0" fontId="11" fillId="0" borderId="9" xfId="1" applyFont="1" applyFill="1" applyBorder="1" applyAlignment="1" applyProtection="1">
      <alignment vertical="center"/>
      <protection locked="0"/>
    </xf>
    <xf numFmtId="0" fontId="32" fillId="0" borderId="0" xfId="0" applyFont="1" applyFill="1"/>
    <xf numFmtId="0" fontId="12" fillId="0" borderId="3" xfId="1" applyFont="1" applyBorder="1"/>
    <xf numFmtId="0" fontId="12" fillId="0" borderId="3" xfId="1" applyFont="1" applyFill="1" applyBorder="1"/>
    <xf numFmtId="165" fontId="7" fillId="0" borderId="3" xfId="1" applyNumberFormat="1" applyFont="1" applyBorder="1" applyAlignment="1">
      <alignment vertical="top" wrapText="1"/>
    </xf>
    <xf numFmtId="165" fontId="7" fillId="0" borderId="3" xfId="1" applyNumberFormat="1" applyFont="1" applyBorder="1" applyAlignment="1" applyProtection="1">
      <alignment vertical="top" wrapText="1"/>
      <protection locked="0"/>
    </xf>
    <xf numFmtId="165" fontId="8" fillId="0" borderId="3" xfId="1" applyNumberFormat="1" applyFont="1" applyBorder="1" applyAlignment="1">
      <alignment horizontal="left" vertical="top" wrapText="1" indent="2"/>
    </xf>
    <xf numFmtId="165" fontId="20" fillId="0" borderId="3" xfId="1" applyNumberFormat="1" applyFont="1" applyBorder="1" applyAlignment="1">
      <alignment vertical="top" wrapText="1"/>
    </xf>
    <xf numFmtId="165" fontId="8" fillId="0" borderId="3" xfId="1" applyNumberFormat="1" applyFont="1" applyBorder="1" applyAlignment="1">
      <alignment vertical="top" wrapText="1"/>
    </xf>
    <xf numFmtId="165" fontId="7" fillId="0" borderId="3" xfId="1" applyNumberFormat="1" applyFont="1" applyFill="1" applyBorder="1" applyAlignment="1">
      <alignment vertical="top" wrapText="1"/>
    </xf>
    <xf numFmtId="165" fontId="7" fillId="0" borderId="3" xfId="1" applyNumberFormat="1" applyFont="1" applyFill="1" applyBorder="1" applyAlignment="1" applyProtection="1">
      <alignment vertical="top" wrapText="1"/>
      <protection locked="0"/>
    </xf>
    <xf numFmtId="165" fontId="8" fillId="0" borderId="3" xfId="1" applyNumberFormat="1" applyFont="1" applyFill="1" applyBorder="1" applyAlignment="1">
      <alignment horizontal="left" vertical="top" wrapText="1" indent="2"/>
    </xf>
    <xf numFmtId="165" fontId="20" fillId="0" borderId="3" xfId="1" applyNumberFormat="1" applyFont="1" applyFill="1" applyBorder="1" applyAlignment="1">
      <alignment vertical="top" wrapText="1"/>
    </xf>
    <xf numFmtId="165" fontId="8" fillId="0" borderId="3" xfId="1" applyNumberFormat="1" applyFont="1" applyFill="1" applyBorder="1" applyAlignment="1">
      <alignment vertical="top" wrapText="1"/>
    </xf>
    <xf numFmtId="165" fontId="8" fillId="0" borderId="3" xfId="1" applyNumberFormat="1" applyFont="1" applyBorder="1"/>
    <xf numFmtId="165" fontId="7" fillId="0" borderId="3" xfId="1" applyNumberFormat="1" applyFont="1" applyBorder="1"/>
    <xf numFmtId="167" fontId="8" fillId="2" borderId="3" xfId="1" quotePrefix="1" applyNumberFormat="1" applyFont="1" applyFill="1" applyBorder="1" applyAlignment="1">
      <alignment horizontal="center" vertical="center" wrapText="1"/>
    </xf>
    <xf numFmtId="167" fontId="8" fillId="3" borderId="3" xfId="1" applyNumberFormat="1" applyFont="1" applyFill="1" applyBorder="1" applyAlignment="1">
      <alignment vertical="center" wrapText="1"/>
    </xf>
    <xf numFmtId="167" fontId="8" fillId="0" borderId="3" xfId="1" applyNumberFormat="1" applyFont="1" applyBorder="1" applyAlignment="1">
      <alignment horizontal="center" vertical="center"/>
    </xf>
    <xf numFmtId="168" fontId="10" fillId="0" borderId="3" xfId="0" applyNumberFormat="1" applyFont="1" applyBorder="1"/>
    <xf numFmtId="167" fontId="7" fillId="3" borderId="3" xfId="1" applyNumberFormat="1" applyFont="1" applyFill="1" applyBorder="1" applyAlignment="1">
      <alignment vertical="center"/>
    </xf>
    <xf numFmtId="167" fontId="7" fillId="3" borderId="3" xfId="1" applyNumberFormat="1" applyFont="1" applyFill="1" applyBorder="1" applyAlignment="1">
      <alignment vertical="center" wrapText="1"/>
    </xf>
    <xf numFmtId="167" fontId="7" fillId="0" borderId="3" xfId="1" applyNumberFormat="1" applyFont="1" applyBorder="1" applyAlignment="1">
      <alignment horizontal="center" vertical="center"/>
    </xf>
    <xf numFmtId="0" fontId="10" fillId="0" borderId="3" xfId="0" applyFont="1" applyBorder="1"/>
    <xf numFmtId="2" fontId="7" fillId="0" borderId="3" xfId="1" applyNumberFormat="1" applyFont="1" applyBorder="1" applyAlignment="1">
      <alignment horizontal="center" vertical="center"/>
    </xf>
    <xf numFmtId="2" fontId="24" fillId="0" borderId="3" xfId="1" applyNumberFormat="1" applyFont="1" applyBorder="1" applyAlignment="1">
      <alignment horizontal="right"/>
    </xf>
    <xf numFmtId="2" fontId="9" fillId="0" borderId="3" xfId="1" applyNumberFormat="1" applyFont="1" applyBorder="1" applyAlignment="1">
      <alignment horizontal="right"/>
    </xf>
    <xf numFmtId="0" fontId="8" fillId="0" borderId="3" xfId="1" applyFont="1" applyBorder="1" applyAlignment="1">
      <alignment vertical="center" wrapText="1"/>
    </xf>
    <xf numFmtId="0" fontId="7" fillId="0" borderId="3" xfId="2" applyFont="1" applyBorder="1" applyAlignment="1">
      <alignment horizontal="center" vertical="center"/>
    </xf>
    <xf numFmtId="0" fontId="14" fillId="0" borderId="18" xfId="1" applyFont="1" applyBorder="1"/>
    <xf numFmtId="0" fontId="7" fillId="0" borderId="9" xfId="1" applyFont="1" applyFill="1" applyBorder="1"/>
    <xf numFmtId="0" fontId="0" fillId="0" borderId="18" xfId="0" applyFill="1" applyBorder="1"/>
    <xf numFmtId="165" fontId="4" fillId="0" borderId="18" xfId="1" applyNumberFormat="1" applyFill="1" applyBorder="1"/>
    <xf numFmtId="165" fontId="21" fillId="0" borderId="18" xfId="1" applyNumberFormat="1" applyFont="1" applyFill="1" applyBorder="1"/>
    <xf numFmtId="165" fontId="8" fillId="0" borderId="9" xfId="1" applyNumberFormat="1" applyFont="1" applyBorder="1"/>
    <xf numFmtId="165" fontId="8" fillId="0" borderId="18" xfId="1" applyNumberFormat="1" applyFont="1" applyBorder="1"/>
    <xf numFmtId="0" fontId="0" fillId="0" borderId="18" xfId="0" applyBorder="1"/>
    <xf numFmtId="167" fontId="7" fillId="0" borderId="9" xfId="1" applyNumberFormat="1" applyFont="1" applyBorder="1" applyAlignment="1">
      <alignment horizontal="center" vertical="center"/>
    </xf>
    <xf numFmtId="2" fontId="10" fillId="0" borderId="9" xfId="0" applyNumberFormat="1" applyFont="1" applyBorder="1"/>
    <xf numFmtId="0" fontId="8" fillId="0" borderId="9" xfId="1" applyFont="1" applyBorder="1" applyAlignment="1">
      <alignment vertical="center" wrapText="1"/>
    </xf>
    <xf numFmtId="0" fontId="7" fillId="0" borderId="9" xfId="1" applyFont="1" applyFill="1" applyBorder="1" applyAlignment="1">
      <alignment vertical="center"/>
    </xf>
    <xf numFmtId="0" fontId="8" fillId="0" borderId="3" xfId="2" applyFont="1" applyBorder="1" applyAlignment="1">
      <alignment vertical="center" wrapText="1"/>
    </xf>
    <xf numFmtId="0" fontId="7" fillId="0" borderId="3" xfId="9" applyFont="1" applyBorder="1" applyAlignment="1">
      <alignment vertical="center"/>
    </xf>
    <xf numFmtId="0" fontId="7" fillId="0" borderId="3" xfId="9" applyFont="1" applyBorder="1" applyAlignment="1">
      <alignment vertical="center" wrapText="1"/>
    </xf>
    <xf numFmtId="167" fontId="9" fillId="0" borderId="3" xfId="2" applyNumberFormat="1" applyFont="1" applyBorder="1" applyAlignment="1">
      <alignment horizontal="right" vertical="center"/>
    </xf>
    <xf numFmtId="0" fontId="8" fillId="0" borderId="0" xfId="1" applyFont="1" applyBorder="1"/>
    <xf numFmtId="167" fontId="11" fillId="0" borderId="0" xfId="1" applyNumberFormat="1" applyFont="1" applyBorder="1"/>
    <xf numFmtId="43" fontId="41" fillId="0" borderId="3" xfId="13" applyFont="1" applyBorder="1" applyAlignment="1">
      <alignment horizontal="center" vertical="center"/>
    </xf>
    <xf numFmtId="0" fontId="42" fillId="0" borderId="0" xfId="0" applyFont="1"/>
    <xf numFmtId="0" fontId="45" fillId="0" borderId="0" xfId="14" applyFont="1" applyAlignment="1">
      <alignment horizontal="center" vertical="top"/>
    </xf>
    <xf numFmtId="0" fontId="46" fillId="0" borderId="0" xfId="14" applyFont="1" applyAlignment="1">
      <alignment horizontal="center" vertical="center"/>
    </xf>
    <xf numFmtId="0" fontId="46" fillId="0" borderId="0" xfId="14" applyFont="1" applyFill="1" applyAlignment="1">
      <alignment horizontal="center" vertical="center"/>
    </xf>
    <xf numFmtId="0" fontId="37" fillId="0" borderId="0" xfId="0" applyFont="1" applyAlignment="1">
      <alignment horizontal="center"/>
    </xf>
    <xf numFmtId="0" fontId="14" fillId="0" borderId="0" xfId="14" applyFont="1" applyAlignment="1">
      <alignment vertical="center"/>
    </xf>
    <xf numFmtId="0" fontId="14" fillId="0" borderId="0" xfId="14" applyFont="1" applyFill="1" applyAlignment="1">
      <alignment vertical="center"/>
    </xf>
    <xf numFmtId="0" fontId="14" fillId="0" borderId="0" xfId="14" applyFont="1" applyAlignment="1">
      <alignment vertical="center" wrapText="1"/>
    </xf>
    <xf numFmtId="0" fontId="7" fillId="0" borderId="9" xfId="1" applyFont="1" applyBorder="1"/>
    <xf numFmtId="0" fontId="5" fillId="0" borderId="0" xfId="0" applyFont="1" applyBorder="1" applyAlignment="1">
      <alignment horizontal="center"/>
    </xf>
    <xf numFmtId="0" fontId="49" fillId="0" borderId="0" xfId="0" applyFont="1"/>
    <xf numFmtId="0" fontId="51" fillId="0" borderId="0" xfId="0" applyFont="1"/>
    <xf numFmtId="0" fontId="52" fillId="0" borderId="0" xfId="0" applyFont="1"/>
    <xf numFmtId="0" fontId="7" fillId="0" borderId="20" xfId="0" applyFont="1" applyBorder="1" applyAlignment="1">
      <alignment vertical="top" wrapText="1"/>
    </xf>
    <xf numFmtId="0" fontId="0" fillId="0" borderId="13" xfId="0" applyBorder="1"/>
    <xf numFmtId="0" fontId="8" fillId="0" borderId="20" xfId="0" applyFont="1" applyBorder="1" applyAlignment="1">
      <alignment vertical="top" wrapText="1"/>
    </xf>
    <xf numFmtId="0" fontId="8" fillId="0" borderId="20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5" xfId="0" applyBorder="1"/>
    <xf numFmtId="0" fontId="0" fillId="0" borderId="16" xfId="0" applyBorder="1"/>
    <xf numFmtId="0" fontId="54" fillId="0" borderId="0" xfId="0" applyFont="1" applyFill="1" applyAlignment="1">
      <alignment vertical="center"/>
    </xf>
    <xf numFmtId="0" fontId="4" fillId="0" borderId="0" xfId="4" applyBorder="1"/>
    <xf numFmtId="0" fontId="4" fillId="0" borderId="0" xfId="4" applyFill="1"/>
    <xf numFmtId="0" fontId="5" fillId="0" borderId="0" xfId="4" applyFont="1" applyBorder="1" applyAlignment="1">
      <alignment horizontal="center"/>
    </xf>
    <xf numFmtId="0" fontId="18" fillId="0" borderId="3" xfId="4" applyFont="1" applyBorder="1" applyAlignment="1">
      <alignment horizontal="center"/>
    </xf>
    <xf numFmtId="0" fontId="18" fillId="0" borderId="3" xfId="4" applyFont="1" applyFill="1" applyBorder="1" applyAlignment="1">
      <alignment horizontal="center"/>
    </xf>
    <xf numFmtId="0" fontId="54" fillId="0" borderId="0" xfId="4" applyFont="1" applyFill="1" applyAlignment="1">
      <alignment vertical="center"/>
    </xf>
    <xf numFmtId="167" fontId="7" fillId="0" borderId="9" xfId="1" applyNumberFormat="1" applyFont="1" applyBorder="1" applyAlignment="1">
      <alignment vertical="center"/>
    </xf>
    <xf numFmtId="0" fontId="18" fillId="0" borderId="3" xfId="1" applyFont="1" applyBorder="1"/>
    <xf numFmtId="167" fontId="9" fillId="0" borderId="3" xfId="1" applyNumberFormat="1" applyFont="1" applyBorder="1"/>
    <xf numFmtId="0" fontId="8" fillId="0" borderId="3" xfId="1" applyFont="1" applyBorder="1"/>
    <xf numFmtId="0" fontId="18" fillId="0" borderId="3" xfId="1" applyFont="1" applyBorder="1" applyAlignment="1">
      <alignment horizontal="left"/>
    </xf>
    <xf numFmtId="0" fontId="8" fillId="0" borderId="3" xfId="1" applyFont="1" applyBorder="1" applyAlignment="1">
      <alignment vertical="center"/>
    </xf>
    <xf numFmtId="0" fontId="55" fillId="0" borderId="3" xfId="1" applyFont="1" applyBorder="1" applyAlignment="1">
      <alignment horizontal="center" vertical="center"/>
    </xf>
    <xf numFmtId="0" fontId="6" fillId="0" borderId="3" xfId="0" applyFont="1" applyBorder="1"/>
    <xf numFmtId="0" fontId="55" fillId="0" borderId="8" xfId="1" applyFont="1" applyBorder="1" applyAlignment="1">
      <alignment horizontal="center" vertical="center"/>
    </xf>
    <xf numFmtId="0" fontId="55" fillId="0" borderId="3" xfId="1" applyFont="1" applyBorder="1" applyAlignment="1">
      <alignment vertical="center" wrapText="1"/>
    </xf>
    <xf numFmtId="0" fontId="56" fillId="0" borderId="3" xfId="1" applyFont="1" applyBorder="1"/>
    <xf numFmtId="0" fontId="9" fillId="0" borderId="0" xfId="1" applyFont="1" applyBorder="1" applyAlignment="1">
      <alignment horizontal="center" vertical="center"/>
    </xf>
    <xf numFmtId="167" fontId="8" fillId="0" borderId="0" xfId="1" applyNumberFormat="1" applyFont="1" applyBorder="1"/>
    <xf numFmtId="167" fontId="18" fillId="0" borderId="0" xfId="1" applyNumberFormat="1" applyFont="1" applyBorder="1"/>
    <xf numFmtId="167" fontId="9" fillId="0" borderId="0" xfId="1" applyNumberFormat="1" applyFont="1" applyBorder="1" applyProtection="1">
      <protection locked="0"/>
    </xf>
    <xf numFmtId="0" fontId="8" fillId="2" borderId="3" xfId="1" applyFont="1" applyFill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30" fillId="0" borderId="0" xfId="0" applyFont="1"/>
    <xf numFmtId="0" fontId="8" fillId="0" borderId="3" xfId="4" applyFont="1" applyBorder="1"/>
    <xf numFmtId="0" fontId="8" fillId="0" borderId="6" xfId="4" applyFont="1" applyFill="1" applyBorder="1" applyAlignment="1">
      <alignment horizontal="left" indent="1"/>
    </xf>
    <xf numFmtId="0" fontId="8" fillId="0" borderId="3" xfId="4" quotePrefix="1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4" fillId="0" borderId="3" xfId="4" applyBorder="1"/>
    <xf numFmtId="0" fontId="11" fillId="0" borderId="3" xfId="2" applyFont="1" applyBorder="1" applyAlignment="1" applyProtection="1">
      <alignment horizontal="right" wrapText="1"/>
      <protection locked="0"/>
    </xf>
    <xf numFmtId="167" fontId="11" fillId="0" borderId="3" xfId="4" applyNumberFormat="1" applyFont="1" applyBorder="1"/>
    <xf numFmtId="167" fontId="11" fillId="0" borderId="5" xfId="4" applyNumberFormat="1" applyFont="1" applyBorder="1"/>
    <xf numFmtId="0" fontId="4" fillId="0" borderId="13" xfId="4" applyBorder="1"/>
    <xf numFmtId="167" fontId="11" fillId="0" borderId="13" xfId="4" applyNumberFormat="1" applyFont="1" applyBorder="1"/>
    <xf numFmtId="167" fontId="11" fillId="0" borderId="16" xfId="4" applyNumberFormat="1" applyFont="1" applyBorder="1"/>
    <xf numFmtId="0" fontId="7" fillId="0" borderId="17" xfId="4" applyFont="1" applyBorder="1" applyAlignment="1">
      <alignment horizontal="left"/>
    </xf>
    <xf numFmtId="0" fontId="8" fillId="0" borderId="17" xfId="4" applyFont="1" applyBorder="1" applyAlignment="1">
      <alignment horizontal="left" indent="1"/>
    </xf>
    <xf numFmtId="0" fontId="7" fillId="0" borderId="17" xfId="4" quotePrefix="1" applyFont="1" applyBorder="1" applyAlignment="1">
      <alignment horizontal="left"/>
    </xf>
    <xf numFmtId="0" fontId="8" fillId="0" borderId="30" xfId="4" applyFont="1" applyBorder="1" applyAlignment="1">
      <alignment horizontal="left" indent="1"/>
    </xf>
    <xf numFmtId="0" fontId="8" fillId="0" borderId="20" xfId="4" quotePrefix="1" applyFont="1" applyBorder="1" applyAlignment="1">
      <alignment horizontal="center"/>
    </xf>
    <xf numFmtId="0" fontId="11" fillId="0" borderId="20" xfId="2" applyFont="1" applyBorder="1" applyAlignment="1" applyProtection="1">
      <alignment horizontal="right" wrapText="1"/>
      <protection locked="0"/>
    </xf>
    <xf numFmtId="0" fontId="11" fillId="0" borderId="4" xfId="2" applyFont="1" applyBorder="1" applyAlignment="1" applyProtection="1">
      <alignment horizontal="right" wrapText="1"/>
      <protection locked="0"/>
    </xf>
    <xf numFmtId="0" fontId="8" fillId="0" borderId="28" xfId="4" applyFont="1" applyFill="1" applyBorder="1" applyAlignment="1">
      <alignment horizontal="left" indent="1"/>
    </xf>
    <xf numFmtId="0" fontId="4" fillId="0" borderId="0" xfId="4"/>
    <xf numFmtId="0" fontId="8" fillId="0" borderId="0" xfId="4" applyFont="1"/>
    <xf numFmtId="0" fontId="58" fillId="0" borderId="0" xfId="4" applyFont="1"/>
    <xf numFmtId="0" fontId="54" fillId="0" borderId="0" xfId="4" applyFont="1" applyFill="1" applyBorder="1" applyAlignment="1"/>
    <xf numFmtId="0" fontId="8" fillId="0" borderId="0" xfId="4" applyFont="1" applyBorder="1"/>
    <xf numFmtId="0" fontId="5" fillId="0" borderId="0" xfId="0" applyFont="1"/>
    <xf numFmtId="0" fontId="5" fillId="5" borderId="3" xfId="0" applyFont="1" applyFill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4" fillId="0" borderId="0" xfId="0" applyFont="1" applyFill="1" applyBorder="1" applyAlignment="1"/>
    <xf numFmtId="0" fontId="14" fillId="0" borderId="0" xfId="0" applyFont="1"/>
    <xf numFmtId="166" fontId="24" fillId="0" borderId="3" xfId="1" applyNumberFormat="1" applyFont="1" applyBorder="1"/>
    <xf numFmtId="0" fontId="8" fillId="0" borderId="7" xfId="1" applyFont="1" applyFill="1" applyBorder="1"/>
    <xf numFmtId="0" fontId="55" fillId="0" borderId="20" xfId="1" applyFont="1" applyBorder="1" applyAlignment="1">
      <alignment horizontal="center" vertical="center" wrapText="1"/>
    </xf>
    <xf numFmtId="0" fontId="55" fillId="0" borderId="24" xfId="1" applyFont="1" applyBorder="1" applyAlignment="1">
      <alignment vertical="center" wrapText="1"/>
    </xf>
    <xf numFmtId="0" fontId="18" fillId="0" borderId="3" xfId="1" applyFont="1" applyFill="1" applyBorder="1"/>
    <xf numFmtId="0" fontId="6" fillId="0" borderId="4" xfId="21" applyFont="1" applyBorder="1"/>
    <xf numFmtId="2" fontId="11" fillId="0" borderId="3" xfId="2" applyNumberFormat="1" applyFont="1" applyFill="1" applyBorder="1" applyAlignment="1" applyProtection="1">
      <alignment horizontal="right" wrapText="1"/>
      <protection locked="0"/>
    </xf>
    <xf numFmtId="0" fontId="11" fillId="0" borderId="3" xfId="2" applyFont="1" applyBorder="1" applyAlignment="1">
      <alignment horizontal="right" wrapText="1"/>
    </xf>
    <xf numFmtId="168" fontId="11" fillId="0" borderId="3" xfId="2" applyNumberFormat="1" applyFont="1" applyBorder="1" applyAlignment="1">
      <alignment horizontal="right" wrapText="1"/>
    </xf>
    <xf numFmtId="169" fontId="23" fillId="0" borderId="3" xfId="13" applyNumberFormat="1" applyFont="1" applyBorder="1" applyAlignment="1">
      <alignment vertical="center"/>
    </xf>
    <xf numFmtId="168" fontId="23" fillId="0" borderId="3" xfId="0" applyNumberFormat="1" applyFont="1" applyBorder="1" applyAlignment="1">
      <alignment vertical="center"/>
    </xf>
    <xf numFmtId="167" fontId="9" fillId="0" borderId="3" xfId="1" applyNumberFormat="1" applyFont="1" applyFill="1" applyBorder="1"/>
    <xf numFmtId="170" fontId="9" fillId="0" borderId="3" xfId="13" applyNumberFormat="1" applyFont="1" applyFill="1" applyBorder="1" applyAlignment="1">
      <alignment vertical="center"/>
    </xf>
    <xf numFmtId="170" fontId="11" fillId="0" borderId="3" xfId="13" applyNumberFormat="1" applyFont="1" applyFill="1" applyBorder="1" applyAlignment="1" applyProtection="1">
      <alignment vertical="center"/>
      <protection locked="0"/>
    </xf>
    <xf numFmtId="170" fontId="9" fillId="0" borderId="3" xfId="13" applyNumberFormat="1" applyFont="1" applyFill="1" applyBorder="1" applyAlignment="1" applyProtection="1">
      <alignment vertical="center"/>
      <protection locked="0"/>
    </xf>
    <xf numFmtId="170" fontId="11" fillId="0" borderId="3" xfId="13" applyNumberFormat="1" applyFont="1" applyFill="1" applyBorder="1" applyAlignment="1">
      <alignment vertical="center"/>
    </xf>
    <xf numFmtId="167" fontId="24" fillId="0" borderId="3" xfId="1" applyNumberFormat="1" applyFont="1" applyBorder="1"/>
    <xf numFmtId="2" fontId="10" fillId="0" borderId="3" xfId="0" applyNumberFormat="1" applyFont="1" applyBorder="1"/>
    <xf numFmtId="0" fontId="0" fillId="7" borderId="0" xfId="0" applyFill="1"/>
    <xf numFmtId="0" fontId="5" fillId="0" borderId="0" xfId="0" applyFont="1" applyAlignment="1"/>
    <xf numFmtId="2" fontId="46" fillId="0" borderId="3" xfId="2" applyNumberFormat="1" applyFont="1" applyBorder="1" applyAlignment="1" applyProtection="1">
      <alignment horizontal="right" wrapText="1"/>
      <protection locked="0"/>
    </xf>
    <xf numFmtId="0" fontId="14" fillId="0" borderId="0" xfId="0" applyFont="1" applyAlignment="1"/>
    <xf numFmtId="0" fontId="0" fillId="0" borderId="0" xfId="0" applyAlignment="1"/>
    <xf numFmtId="2" fontId="0" fillId="0" borderId="0" xfId="0" applyNumberFormat="1"/>
    <xf numFmtId="0" fontId="0" fillId="8" borderId="0" xfId="0" applyFill="1"/>
    <xf numFmtId="3" fontId="0" fillId="0" borderId="0" xfId="0" applyNumberFormat="1"/>
    <xf numFmtId="0" fontId="11" fillId="0" borderId="3" xfId="4" quotePrefix="1" applyFont="1" applyBorder="1" applyAlignment="1">
      <alignment horizontal="center"/>
    </xf>
    <xf numFmtId="167" fontId="8" fillId="2" borderId="3" xfId="1" applyNumberFormat="1" applyFont="1" applyFill="1" applyBorder="1" applyAlignment="1">
      <alignment horizontal="center" vertical="center" wrapText="1"/>
    </xf>
    <xf numFmtId="168" fontId="11" fillId="0" borderId="3" xfId="4" quotePrefix="1" applyNumberFormat="1" applyFont="1" applyBorder="1" applyAlignment="1">
      <alignment horizontal="center"/>
    </xf>
    <xf numFmtId="168" fontId="9" fillId="0" borderId="3" xfId="4" quotePrefix="1" applyNumberFormat="1" applyFont="1" applyBorder="1" applyAlignment="1">
      <alignment horizontal="center"/>
    </xf>
    <xf numFmtId="171" fontId="0" fillId="0" borderId="0" xfId="0" applyNumberFormat="1"/>
    <xf numFmtId="167" fontId="7" fillId="4" borderId="3" xfId="1" applyNumberFormat="1" applyFont="1" applyFill="1" applyBorder="1"/>
    <xf numFmtId="167" fontId="19" fillId="4" borderId="3" xfId="1" applyNumberFormat="1" applyFont="1" applyFill="1" applyBorder="1"/>
    <xf numFmtId="167" fontId="11" fillId="4" borderId="3" xfId="1" applyNumberFormat="1" applyFont="1" applyFill="1" applyBorder="1" applyProtection="1">
      <protection locked="0"/>
    </xf>
    <xf numFmtId="167" fontId="9" fillId="4" borderId="3" xfId="1" applyNumberFormat="1" applyFont="1" applyFill="1" applyBorder="1" applyProtection="1">
      <protection locked="0"/>
    </xf>
    <xf numFmtId="167" fontId="18" fillId="4" borderId="3" xfId="1" applyNumberFormat="1" applyFont="1" applyFill="1" applyBorder="1"/>
    <xf numFmtId="167" fontId="11" fillId="4" borderId="3" xfId="1" applyNumberFormat="1" applyFont="1" applyFill="1" applyBorder="1"/>
    <xf numFmtId="167" fontId="8" fillId="4" borderId="3" xfId="1" applyNumberFormat="1" applyFont="1" applyFill="1" applyBorder="1"/>
    <xf numFmtId="167" fontId="7" fillId="4" borderId="3" xfId="1" applyNumberFormat="1" applyFont="1" applyFill="1" applyBorder="1" applyAlignment="1">
      <alignment vertical="top" wrapText="1"/>
    </xf>
    <xf numFmtId="167" fontId="19" fillId="4" borderId="3" xfId="1" applyNumberFormat="1" applyFont="1" applyFill="1" applyBorder="1" applyAlignment="1">
      <alignment horizontal="left"/>
    </xf>
    <xf numFmtId="167" fontId="8" fillId="4" borderId="3" xfId="1" applyNumberFormat="1" applyFont="1" applyFill="1" applyBorder="1" applyAlignment="1">
      <alignment vertical="top" wrapText="1"/>
    </xf>
    <xf numFmtId="167" fontId="18" fillId="4" borderId="3" xfId="1" applyNumberFormat="1" applyFont="1" applyFill="1" applyBorder="1" applyAlignment="1">
      <alignment horizontal="left"/>
    </xf>
    <xf numFmtId="167" fontId="25" fillId="4" borderId="3" xfId="1" applyNumberFormat="1" applyFont="1" applyFill="1" applyBorder="1"/>
    <xf numFmtId="167" fontId="8" fillId="4" borderId="3" xfId="1" applyNumberFormat="1" applyFont="1" applyFill="1" applyBorder="1" applyAlignment="1">
      <alignment vertical="center"/>
    </xf>
    <xf numFmtId="167" fontId="7" fillId="4" borderId="3" xfId="1" applyNumberFormat="1" applyFont="1" applyFill="1" applyBorder="1" applyAlignment="1">
      <alignment vertical="center"/>
    </xf>
    <xf numFmtId="0" fontId="0" fillId="4" borderId="0" xfId="0" applyFill="1"/>
    <xf numFmtId="167" fontId="24" fillId="0" borderId="3" xfId="1" applyNumberFormat="1" applyFont="1" applyBorder="1" applyAlignment="1" applyProtection="1">
      <alignment horizontal="right"/>
      <protection locked="0"/>
    </xf>
    <xf numFmtId="1" fontId="9" fillId="0" borderId="3" xfId="2" applyNumberFormat="1" applyFont="1" applyBorder="1" applyAlignment="1">
      <alignment horizontal="right" wrapText="1"/>
    </xf>
    <xf numFmtId="0" fontId="30" fillId="4" borderId="3" xfId="8" applyFont="1" applyFill="1" applyBorder="1" applyAlignment="1">
      <alignment horizontal="center"/>
    </xf>
    <xf numFmtId="167" fontId="11" fillId="4" borderId="3" xfId="2" applyNumberFormat="1" applyFont="1" applyFill="1" applyBorder="1" applyAlignment="1" applyProtection="1">
      <alignment horizontal="right"/>
      <protection locked="0"/>
    </xf>
    <xf numFmtId="168" fontId="11" fillId="4" borderId="3" xfId="2" applyNumberFormat="1" applyFont="1" applyFill="1" applyBorder="1" applyAlignment="1">
      <alignment horizontal="right" vertical="center" wrapText="1"/>
    </xf>
    <xf numFmtId="3" fontId="11" fillId="0" borderId="3" xfId="4" quotePrefix="1" applyNumberFormat="1" applyFont="1" applyBorder="1" applyAlignment="1">
      <alignment horizontal="center"/>
    </xf>
    <xf numFmtId="0" fontId="54" fillId="0" borderId="0" xfId="0" applyFont="1" applyBorder="1" applyAlignment="1">
      <alignment horizontal="left"/>
    </xf>
    <xf numFmtId="0" fontId="60" fillId="0" borderId="0" xfId="0" applyFont="1" applyBorder="1" applyAlignment="1">
      <alignment horizontal="left"/>
    </xf>
    <xf numFmtId="0" fontId="8" fillId="0" borderId="3" xfId="4" quotePrefix="1" applyFont="1" applyBorder="1" applyAlignment="1"/>
    <xf numFmtId="0" fontId="46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top" wrapText="1"/>
    </xf>
    <xf numFmtId="0" fontId="46" fillId="0" borderId="5" xfId="0" applyFont="1" applyBorder="1" applyAlignment="1">
      <alignment vertical="top" wrapText="1"/>
    </xf>
    <xf numFmtId="0" fontId="62" fillId="0" borderId="5" xfId="0" applyFont="1" applyBorder="1" applyAlignment="1">
      <alignment vertical="top" wrapText="1"/>
    </xf>
    <xf numFmtId="0" fontId="12" fillId="0" borderId="0" xfId="0" applyFont="1" applyBorder="1" applyAlignment="1">
      <alignment horizontal="left"/>
    </xf>
    <xf numFmtId="167" fontId="10" fillId="4" borderId="3" xfId="1" applyNumberFormat="1" applyFont="1" applyFill="1" applyBorder="1" applyProtection="1">
      <protection locked="0"/>
    </xf>
    <xf numFmtId="172" fontId="2" fillId="0" borderId="0" xfId="0" applyNumberFormat="1" applyFont="1"/>
    <xf numFmtId="0" fontId="64" fillId="0" borderId="0" xfId="26" applyFont="1" applyFill="1"/>
    <xf numFmtId="168" fontId="37" fillId="0" borderId="0" xfId="0" applyNumberFormat="1" applyFont="1" applyFill="1"/>
    <xf numFmtId="0" fontId="5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170" fontId="69" fillId="0" borderId="35" xfId="13" applyNumberFormat="1" applyFont="1" applyFill="1" applyBorder="1" applyAlignment="1" applyProtection="1">
      <alignment horizontal="center"/>
    </xf>
    <xf numFmtId="170" fontId="69" fillId="0" borderId="37" xfId="13" applyNumberFormat="1" applyFont="1" applyFill="1" applyBorder="1" applyAlignment="1" applyProtection="1">
      <alignment horizontal="center"/>
    </xf>
    <xf numFmtId="165" fontId="24" fillId="0" borderId="3" xfId="4" applyNumberFormat="1" applyFont="1" applyFill="1" applyBorder="1" applyAlignment="1" applyProtection="1"/>
    <xf numFmtId="43" fontId="0" fillId="0" borderId="0" xfId="0" applyNumberFormat="1"/>
    <xf numFmtId="167" fontId="11" fillId="9" borderId="3" xfId="1" applyNumberFormat="1" applyFont="1" applyFill="1" applyBorder="1"/>
    <xf numFmtId="170" fontId="9" fillId="9" borderId="3" xfId="13" applyNumberFormat="1" applyFont="1" applyFill="1" applyBorder="1" applyAlignment="1">
      <alignment vertical="center"/>
    </xf>
    <xf numFmtId="0" fontId="0" fillId="9" borderId="0" xfId="0" applyFill="1"/>
    <xf numFmtId="170" fontId="11" fillId="9" borderId="3" xfId="13" applyNumberFormat="1" applyFont="1" applyFill="1" applyBorder="1" applyAlignment="1" applyProtection="1">
      <alignment vertical="center"/>
      <protection locked="0"/>
    </xf>
    <xf numFmtId="0" fontId="7" fillId="9" borderId="3" xfId="1" applyFont="1" applyFill="1" applyBorder="1" applyAlignment="1">
      <alignment vertical="center"/>
    </xf>
    <xf numFmtId="2" fontId="8" fillId="0" borderId="0" xfId="9" applyNumberFormat="1" applyFont="1" applyAlignment="1">
      <alignment vertical="center"/>
    </xf>
    <xf numFmtId="2" fontId="7" fillId="0" borderId="3" xfId="1" applyNumberFormat="1" applyFont="1" applyBorder="1" applyAlignment="1">
      <alignment vertical="center"/>
    </xf>
    <xf numFmtId="2" fontId="7" fillId="0" borderId="3" xfId="1" applyNumberFormat="1" applyFont="1" applyBorder="1" applyAlignment="1">
      <alignment vertical="center" wrapText="1"/>
    </xf>
    <xf numFmtId="2" fontId="8" fillId="2" borderId="3" xfId="1" quotePrefix="1" applyNumberFormat="1" applyFont="1" applyFill="1" applyBorder="1" applyAlignment="1">
      <alignment horizontal="center" vertical="center" wrapText="1"/>
    </xf>
    <xf numFmtId="2" fontId="8" fillId="3" borderId="3" xfId="1" applyNumberFormat="1" applyFont="1" applyFill="1" applyBorder="1" applyAlignment="1">
      <alignment horizontal="center" vertical="center"/>
    </xf>
    <xf numFmtId="2" fontId="4" fillId="0" borderId="0" xfId="1" applyNumberFormat="1"/>
    <xf numFmtId="2" fontId="7" fillId="0" borderId="6" xfId="1" applyNumberFormat="1" applyFont="1" applyBorder="1" applyAlignment="1">
      <alignment vertical="center"/>
    </xf>
    <xf numFmtId="0" fontId="9" fillId="0" borderId="3" xfId="2" applyFont="1" applyFill="1" applyBorder="1" applyAlignment="1">
      <alignment horizontal="right" wrapText="1"/>
    </xf>
    <xf numFmtId="0" fontId="29" fillId="0" borderId="3" xfId="0" applyFont="1" applyBorder="1" applyAlignment="1">
      <alignment horizontal="center" vertical="center"/>
    </xf>
    <xf numFmtId="168" fontId="11" fillId="4" borderId="3" xfId="30" applyNumberFormat="1" applyFont="1" applyFill="1" applyBorder="1" applyAlignment="1" applyProtection="1">
      <alignment horizontal="right" wrapText="1"/>
      <protection locked="0"/>
    </xf>
    <xf numFmtId="2" fontId="73" fillId="0" borderId="3" xfId="27" applyNumberFormat="1" applyFont="1" applyBorder="1" applyAlignment="1" applyProtection="1">
      <alignment vertical="center" wrapText="1"/>
    </xf>
    <xf numFmtId="0" fontId="11" fillId="4" borderId="3" xfId="2" applyFont="1" applyFill="1" applyBorder="1" applyAlignment="1" applyProtection="1">
      <alignment horizontal="right" wrapText="1"/>
      <protection locked="0"/>
    </xf>
    <xf numFmtId="0" fontId="11" fillId="0" borderId="5" xfId="2" applyFont="1" applyBorder="1" applyAlignment="1" applyProtection="1">
      <alignment horizontal="right" wrapText="1"/>
      <protection locked="0"/>
    </xf>
    <xf numFmtId="0" fontId="11" fillId="4" borderId="5" xfId="2" applyFont="1" applyFill="1" applyBorder="1" applyAlignment="1" applyProtection="1">
      <alignment horizontal="right" wrapText="1"/>
      <protection locked="0"/>
    </xf>
    <xf numFmtId="2" fontId="11" fillId="4" borderId="3" xfId="2" applyNumberFormat="1" applyFont="1" applyFill="1" applyBorder="1" applyAlignment="1" applyProtection="1">
      <alignment horizontal="right" wrapText="1"/>
      <protection locked="0"/>
    </xf>
    <xf numFmtId="2" fontId="11" fillId="0" borderId="3" xfId="2" applyNumberFormat="1" applyFont="1" applyBorder="1" applyAlignment="1" applyProtection="1">
      <alignment horizontal="right" wrapText="1"/>
      <protection locked="0"/>
    </xf>
    <xf numFmtId="2" fontId="11" fillId="0" borderId="3" xfId="3" applyNumberFormat="1" applyFont="1" applyFill="1" applyBorder="1" applyAlignment="1">
      <alignment horizontal="right" vertical="center" wrapText="1"/>
    </xf>
    <xf numFmtId="2" fontId="11" fillId="0" borderId="3" xfId="3" applyNumberFormat="1" applyFont="1" applyBorder="1" applyAlignment="1">
      <alignment horizontal="right" vertical="center" wrapText="1"/>
    </xf>
    <xf numFmtId="1" fontId="11" fillId="4" borderId="3" xfId="3" applyNumberFormat="1" applyFont="1" applyFill="1" applyBorder="1" applyAlignment="1">
      <alignment horizontal="right" vertical="center" wrapText="1"/>
    </xf>
    <xf numFmtId="168" fontId="11" fillId="4" borderId="3" xfId="3" applyNumberFormat="1" applyFont="1" applyFill="1" applyBorder="1" applyAlignment="1">
      <alignment horizontal="right" vertical="center" wrapText="1"/>
    </xf>
    <xf numFmtId="167" fontId="11" fillId="0" borderId="3" xfId="1" applyNumberFormat="1" applyFont="1" applyBorder="1"/>
    <xf numFmtId="167" fontId="0" fillId="0" borderId="0" xfId="0" applyNumberFormat="1"/>
    <xf numFmtId="0" fontId="11" fillId="4" borderId="3" xfId="2" applyFont="1" applyFill="1" applyBorder="1" applyAlignment="1" applyProtection="1">
      <alignment horizontal="right" wrapText="1"/>
    </xf>
    <xf numFmtId="2" fontId="11" fillId="0" borderId="3" xfId="2" applyNumberFormat="1" applyFont="1" applyBorder="1" applyAlignment="1" applyProtection="1">
      <alignment horizontal="right" wrapText="1"/>
    </xf>
    <xf numFmtId="0" fontId="11" fillId="0" borderId="3" xfId="2" applyFont="1" applyBorder="1" applyAlignment="1" applyProtection="1">
      <alignment horizontal="right" wrapText="1"/>
    </xf>
    <xf numFmtId="2" fontId="11" fillId="4" borderId="3" xfId="2" applyNumberFormat="1" applyFont="1" applyFill="1" applyBorder="1" applyAlignment="1" applyProtection="1">
      <alignment horizontal="right" wrapText="1"/>
    </xf>
    <xf numFmtId="177" fontId="11" fillId="0" borderId="3" xfId="2459" applyNumberFormat="1" applyFont="1" applyBorder="1" applyAlignment="1" applyProtection="1">
      <alignment horizontal="right" wrapText="1"/>
      <protection locked="0"/>
    </xf>
    <xf numFmtId="2" fontId="16" fillId="0" borderId="3" xfId="0" applyNumberFormat="1" applyFont="1" applyFill="1" applyBorder="1" applyAlignment="1">
      <alignment horizontal="center" vertical="center" wrapText="1"/>
    </xf>
    <xf numFmtId="2" fontId="16" fillId="4" borderId="3" xfId="0" applyNumberFormat="1" applyFont="1" applyFill="1" applyBorder="1" applyAlignment="1">
      <alignment horizontal="center" vertical="center" wrapText="1"/>
    </xf>
    <xf numFmtId="168" fontId="11" fillId="0" borderId="3" xfId="2279" applyNumberFormat="1" applyFont="1" applyFill="1" applyBorder="1" applyAlignment="1">
      <alignment horizontal="right"/>
    </xf>
    <xf numFmtId="167" fontId="11" fillId="4" borderId="9" xfId="2" applyNumberFormat="1" applyFont="1" applyFill="1" applyBorder="1" applyAlignment="1" applyProtection="1">
      <alignment horizontal="right"/>
      <protection locked="0"/>
    </xf>
    <xf numFmtId="168" fontId="11" fillId="4" borderId="14" xfId="2" applyNumberFormat="1" applyFont="1" applyFill="1" applyBorder="1" applyAlignment="1">
      <alignment horizontal="right" vertical="center" wrapText="1"/>
    </xf>
    <xf numFmtId="0" fontId="7" fillId="0" borderId="12" xfId="2" applyFont="1" applyBorder="1" applyAlignment="1">
      <alignment horizontal="center" vertical="center"/>
    </xf>
    <xf numFmtId="0" fontId="30" fillId="0" borderId="12" xfId="8" applyFont="1" applyBorder="1" applyAlignment="1">
      <alignment horizontal="center"/>
    </xf>
    <xf numFmtId="0" fontId="30" fillId="4" borderId="12" xfId="8" applyFont="1" applyFill="1" applyBorder="1" applyAlignment="1">
      <alignment horizontal="center"/>
    </xf>
    <xf numFmtId="4" fontId="16" fillId="0" borderId="3" xfId="2294" applyNumberFormat="1" applyFont="1" applyFill="1" applyBorder="1" applyAlignment="1">
      <alignment horizontal="right"/>
    </xf>
    <xf numFmtId="4" fontId="16" fillId="0" borderId="3" xfId="2294" applyNumberFormat="1" applyFont="1" applyFill="1" applyBorder="1" applyAlignment="1">
      <alignment horizontal="right" vertical="center"/>
    </xf>
    <xf numFmtId="168" fontId="16" fillId="0" borderId="3" xfId="2" applyNumberFormat="1" applyFont="1" applyFill="1" applyBorder="1" applyAlignment="1">
      <alignment horizontal="right" vertical="center"/>
    </xf>
    <xf numFmtId="0" fontId="16" fillId="0" borderId="3" xfId="2" applyFont="1" applyFill="1" applyBorder="1" applyAlignment="1">
      <alignment horizontal="right" vertical="center"/>
    </xf>
    <xf numFmtId="2" fontId="11" fillId="0" borderId="3" xfId="2279" applyNumberFormat="1" applyFont="1" applyFill="1" applyBorder="1" applyAlignment="1">
      <alignment horizontal="right"/>
    </xf>
    <xf numFmtId="0" fontId="0" fillId="0" borderId="3" xfId="0" applyBorder="1"/>
    <xf numFmtId="0" fontId="4" fillId="0" borderId="0" xfId="2426"/>
    <xf numFmtId="0" fontId="7" fillId="41" borderId="3" xfId="1" applyFont="1" applyFill="1" applyBorder="1" applyAlignment="1">
      <alignment horizontal="center" vertical="center" wrapText="1"/>
    </xf>
    <xf numFmtId="167" fontId="7" fillId="41" borderId="3" xfId="1" quotePrefix="1" applyNumberFormat="1" applyFont="1" applyFill="1" applyBorder="1" applyAlignment="1">
      <alignment horizontal="center" vertical="center" wrapText="1"/>
    </xf>
    <xf numFmtId="0" fontId="7" fillId="41" borderId="3" xfId="1" applyFont="1" applyFill="1" applyBorder="1" applyAlignment="1">
      <alignment horizontal="center" vertical="center"/>
    </xf>
    <xf numFmtId="0" fontId="17" fillId="41" borderId="3" xfId="0" applyFont="1" applyFill="1" applyBorder="1" applyAlignment="1">
      <alignment horizontal="center" vertical="center"/>
    </xf>
    <xf numFmtId="0" fontId="17" fillId="41" borderId="9" xfId="0" applyFont="1" applyFill="1" applyBorder="1" applyAlignment="1">
      <alignment vertical="center"/>
    </xf>
    <xf numFmtId="0" fontId="17" fillId="41" borderId="9" xfId="0" applyFont="1" applyFill="1" applyBorder="1" applyAlignment="1">
      <alignment horizontal="center" vertical="center"/>
    </xf>
    <xf numFmtId="167" fontId="11" fillId="4" borderId="8" xfId="2" applyNumberFormat="1" applyFont="1" applyFill="1" applyBorder="1" applyAlignment="1" applyProtection="1">
      <alignment horizontal="right"/>
      <protection locked="0"/>
    </xf>
    <xf numFmtId="167" fontId="11" fillId="0" borderId="3" xfId="30" applyNumberFormat="1" applyFont="1" applyFill="1" applyBorder="1" applyAlignment="1" applyProtection="1">
      <alignment horizontal="right"/>
      <protection locked="0"/>
    </xf>
    <xf numFmtId="0" fontId="55" fillId="0" borderId="25" xfId="1" applyFont="1" applyBorder="1" applyAlignment="1">
      <alignment horizontal="center" vertical="center" wrapText="1"/>
    </xf>
    <xf numFmtId="0" fontId="55" fillId="0" borderId="25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167" fontId="11" fillId="0" borderId="48" xfId="1" applyNumberFormat="1" applyFont="1" applyFill="1" applyBorder="1"/>
    <xf numFmtId="167" fontId="11" fillId="0" borderId="49" xfId="1" applyNumberFormat="1" applyFont="1" applyFill="1" applyBorder="1"/>
    <xf numFmtId="167" fontId="23" fillId="0" borderId="49" xfId="1" applyNumberFormat="1" applyFont="1" applyFill="1" applyBorder="1" applyAlignment="1" applyProtection="1">
      <alignment horizontal="right"/>
      <protection locked="0"/>
    </xf>
    <xf numFmtId="0" fontId="20" fillId="0" borderId="50" xfId="1" applyFont="1" applyFill="1" applyBorder="1" applyAlignment="1">
      <alignment horizontal="left" vertical="center" wrapText="1"/>
    </xf>
    <xf numFmtId="167" fontId="11" fillId="0" borderId="47" xfId="1" applyNumberFormat="1" applyFont="1" applyFill="1" applyBorder="1"/>
    <xf numFmtId="167" fontId="23" fillId="0" borderId="3" xfId="1" applyNumberFormat="1" applyFont="1" applyFill="1" applyBorder="1" applyAlignment="1" applyProtection="1">
      <alignment horizontal="right"/>
      <protection locked="0"/>
    </xf>
    <xf numFmtId="0" fontId="20" fillId="0" borderId="51" xfId="1" applyFont="1" applyFill="1" applyBorder="1" applyAlignment="1">
      <alignment horizontal="left" vertical="center" wrapText="1"/>
    </xf>
    <xf numFmtId="0" fontId="7" fillId="0" borderId="51" xfId="1" applyFont="1" applyFill="1" applyBorder="1" applyAlignment="1">
      <alignment horizontal="left" vertical="center" wrapText="1"/>
    </xf>
    <xf numFmtId="165" fontId="7" fillId="0" borderId="3" xfId="1" applyNumberFormat="1" applyFont="1" applyFill="1" applyBorder="1" applyAlignment="1" applyProtection="1">
      <alignment horizontal="right"/>
      <protection locked="0"/>
    </xf>
    <xf numFmtId="0" fontId="7" fillId="0" borderId="52" xfId="1" applyFont="1" applyFill="1" applyBorder="1" applyAlignment="1">
      <alignment vertical="center" wrapText="1"/>
    </xf>
    <xf numFmtId="0" fontId="7" fillId="0" borderId="18" xfId="1" applyFont="1" applyFill="1" applyBorder="1" applyAlignment="1">
      <alignment vertical="center" wrapText="1"/>
    </xf>
    <xf numFmtId="0" fontId="7" fillId="0" borderId="53" xfId="1" applyFont="1" applyFill="1" applyBorder="1" applyAlignment="1">
      <alignment vertical="center" wrapText="1"/>
    </xf>
    <xf numFmtId="0" fontId="7" fillId="0" borderId="51" xfId="1" applyFont="1" applyFill="1" applyBorder="1" applyAlignment="1">
      <alignment horizontal="left" vertical="center"/>
    </xf>
    <xf numFmtId="43" fontId="40" fillId="0" borderId="0" xfId="0" applyNumberFormat="1" applyFont="1"/>
    <xf numFmtId="165" fontId="9" fillId="0" borderId="3" xfId="1" applyNumberFormat="1" applyFont="1" applyFill="1" applyBorder="1" applyAlignment="1">
      <alignment wrapText="1"/>
    </xf>
    <xf numFmtId="165" fontId="11" fillId="0" borderId="3" xfId="1" applyNumberFormat="1" applyFont="1" applyFill="1" applyBorder="1" applyProtection="1">
      <protection locked="0"/>
    </xf>
    <xf numFmtId="170" fontId="67" fillId="0" borderId="35" xfId="13" applyNumberFormat="1" applyFont="1" applyFill="1" applyBorder="1" applyAlignment="1">
      <alignment horizontal="left" vertical="top"/>
    </xf>
    <xf numFmtId="165" fontId="9" fillId="0" borderId="3" xfId="1" applyNumberFormat="1" applyFont="1" applyFill="1" applyBorder="1" applyAlignment="1">
      <alignment vertical="center"/>
    </xf>
    <xf numFmtId="165" fontId="9" fillId="0" borderId="3" xfId="1" applyNumberFormat="1" applyFont="1" applyFill="1" applyBorder="1" applyProtection="1">
      <protection locked="0"/>
    </xf>
    <xf numFmtId="165" fontId="4" fillId="0" borderId="3" xfId="1" applyNumberFormat="1" applyFill="1" applyBorder="1" applyAlignment="1" applyProtection="1">
      <alignment vertical="center"/>
      <protection locked="0"/>
    </xf>
    <xf numFmtId="165" fontId="4" fillId="0" borderId="3" xfId="1" applyNumberFormat="1" applyFill="1" applyBorder="1" applyProtection="1">
      <protection locked="0"/>
    </xf>
    <xf numFmtId="165" fontId="9" fillId="0" borderId="9" xfId="1" applyNumberFormat="1" applyFont="1" applyFill="1" applyBorder="1" applyAlignment="1" applyProtection="1">
      <alignment horizontal="right" vertical="center"/>
      <protection locked="0"/>
    </xf>
    <xf numFmtId="165" fontId="9" fillId="0" borderId="9" xfId="1" applyNumberFormat="1" applyFont="1" applyFill="1" applyBorder="1" applyAlignment="1" applyProtection="1">
      <alignment horizontal="right"/>
      <protection locked="0"/>
    </xf>
    <xf numFmtId="165" fontId="11" fillId="0" borderId="9" xfId="1" applyNumberFormat="1" applyFont="1" applyFill="1" applyBorder="1" applyAlignment="1" applyProtection="1">
      <alignment horizontal="right" vertical="center"/>
      <protection locked="0"/>
    </xf>
    <xf numFmtId="165" fontId="11" fillId="0" borderId="9" xfId="1" applyNumberFormat="1" applyFont="1" applyFill="1" applyBorder="1" applyAlignment="1" applyProtection="1">
      <alignment horizontal="right"/>
      <protection locked="0"/>
    </xf>
    <xf numFmtId="170" fontId="68" fillId="0" borderId="35" xfId="13" applyNumberFormat="1" applyFont="1" applyFill="1" applyBorder="1"/>
    <xf numFmtId="1" fontId="66" fillId="0" borderId="3" xfId="28" applyNumberFormat="1" applyFont="1" applyFill="1" applyBorder="1" applyAlignment="1">
      <alignment horizontal="right" vertical="center"/>
    </xf>
    <xf numFmtId="165" fontId="11" fillId="0" borderId="3" xfId="1" applyNumberFormat="1" applyFont="1" applyFill="1" applyBorder="1" applyAlignment="1" applyProtection="1">
      <alignment horizontal="right" vertical="center"/>
      <protection locked="0"/>
    </xf>
    <xf numFmtId="0" fontId="8" fillId="41" borderId="3" xfId="1" applyFont="1" applyFill="1" applyBorder="1" applyAlignment="1">
      <alignment horizontal="center" vertical="center"/>
    </xf>
    <xf numFmtId="0" fontId="8" fillId="41" borderId="3" xfId="1" applyFont="1" applyFill="1" applyBorder="1" applyAlignment="1">
      <alignment horizontal="center" vertical="center" wrapText="1"/>
    </xf>
    <xf numFmtId="173" fontId="11" fillId="0" borderId="3" xfId="1" applyNumberFormat="1" applyFont="1" applyFill="1" applyBorder="1" applyProtection="1">
      <protection locked="0"/>
    </xf>
    <xf numFmtId="166" fontId="11" fillId="0" borderId="9" xfId="1" applyNumberFormat="1" applyFont="1" applyFill="1" applyBorder="1" applyProtection="1">
      <protection locked="0"/>
    </xf>
    <xf numFmtId="165" fontId="11" fillId="0" borderId="9" xfId="1" applyNumberFormat="1" applyFont="1" applyFill="1" applyBorder="1" applyProtection="1">
      <protection locked="0"/>
    </xf>
    <xf numFmtId="0" fontId="9" fillId="0" borderId="3" xfId="9" applyFont="1" applyFill="1" applyBorder="1" applyAlignment="1"/>
    <xf numFmtId="170" fontId="69" fillId="0" borderId="36" xfId="13" applyNumberFormat="1" applyFont="1" applyFill="1" applyBorder="1"/>
    <xf numFmtId="170" fontId="98" fillId="0" borderId="35" xfId="13" applyNumberFormat="1" applyFont="1" applyFill="1" applyBorder="1" applyAlignment="1">
      <alignment horizontal="left" vertical="top"/>
    </xf>
    <xf numFmtId="0" fontId="14" fillId="0" borderId="3" xfId="1" applyFont="1" applyFill="1" applyBorder="1"/>
    <xf numFmtId="165" fontId="9" fillId="0" borderId="3" xfId="4" applyNumberFormat="1" applyFont="1" applyFill="1" applyBorder="1" applyAlignment="1" applyProtection="1"/>
    <xf numFmtId="165" fontId="9" fillId="0" borderId="3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horizontal="right"/>
    </xf>
    <xf numFmtId="0" fontId="32" fillId="0" borderId="18" xfId="0" applyFont="1" applyFill="1" applyBorder="1"/>
    <xf numFmtId="0" fontId="16" fillId="0" borderId="3" xfId="0" applyFont="1" applyFill="1" applyBorder="1"/>
    <xf numFmtId="2" fontId="16" fillId="0" borderId="3" xfId="0" applyNumberFormat="1" applyFont="1" applyFill="1" applyBorder="1"/>
    <xf numFmtId="165" fontId="9" fillId="0" borderId="3" xfId="9" applyNumberFormat="1" applyFont="1" applyFill="1" applyBorder="1" applyAlignment="1"/>
    <xf numFmtId="0" fontId="11" fillId="0" borderId="3" xfId="0" applyFont="1" applyFill="1" applyBorder="1"/>
    <xf numFmtId="168" fontId="11" fillId="0" borderId="3" xfId="0" applyNumberFormat="1" applyFont="1" applyFill="1" applyBorder="1"/>
    <xf numFmtId="0" fontId="11" fillId="0" borderId="5" xfId="0" applyFont="1" applyFill="1" applyBorder="1"/>
    <xf numFmtId="166" fontId="9" fillId="0" borderId="3" xfId="1" applyNumberFormat="1" applyFont="1" applyFill="1" applyBorder="1"/>
    <xf numFmtId="167" fontId="9" fillId="0" borderId="13" xfId="1" applyNumberFormat="1" applyFont="1" applyFill="1" applyBorder="1"/>
    <xf numFmtId="0" fontId="8" fillId="0" borderId="3" xfId="1" applyFont="1" applyFill="1" applyBorder="1" applyAlignment="1">
      <alignment vertical="top" wrapText="1"/>
    </xf>
    <xf numFmtId="0" fontId="18" fillId="0" borderId="3" xfId="1" applyFont="1" applyFill="1" applyBorder="1" applyAlignment="1">
      <alignment horizontal="left"/>
    </xf>
    <xf numFmtId="167" fontId="55" fillId="0" borderId="3" xfId="1" applyNumberFormat="1" applyFont="1" applyFill="1" applyBorder="1"/>
    <xf numFmtId="166" fontId="55" fillId="0" borderId="3" xfId="1" applyNumberFormat="1" applyFont="1" applyFill="1" applyBorder="1"/>
    <xf numFmtId="167" fontId="8" fillId="0" borderId="3" xfId="1" applyNumberFormat="1" applyFont="1" applyFill="1" applyBorder="1"/>
    <xf numFmtId="167" fontId="18" fillId="0" borderId="3" xfId="1" applyNumberFormat="1" applyFont="1" applyFill="1" applyBorder="1"/>
    <xf numFmtId="0" fontId="8" fillId="0" borderId="3" xfId="1" applyFont="1" applyFill="1" applyBorder="1" applyAlignment="1">
      <alignment wrapText="1"/>
    </xf>
    <xf numFmtId="0" fontId="18" fillId="0" borderId="3" xfId="1" applyFont="1" applyFill="1" applyBorder="1" applyAlignment="1">
      <alignment wrapText="1"/>
    </xf>
    <xf numFmtId="167" fontId="9" fillId="0" borderId="3" xfId="1" applyNumberFormat="1" applyFont="1" applyFill="1" applyBorder="1" applyAlignment="1">
      <alignment wrapText="1"/>
    </xf>
    <xf numFmtId="166" fontId="9" fillId="0" borderId="3" xfId="1" applyNumberFormat="1" applyFont="1" applyFill="1" applyBorder="1" applyAlignment="1">
      <alignment wrapText="1"/>
    </xf>
    <xf numFmtId="0" fontId="25" fillId="0" borderId="3" xfId="1" applyFont="1" applyFill="1" applyBorder="1"/>
    <xf numFmtId="167" fontId="25" fillId="0" borderId="3" xfId="1" applyNumberFormat="1" applyFont="1" applyFill="1" applyBorder="1"/>
    <xf numFmtId="167" fontId="8" fillId="41" borderId="3" xfId="1" applyNumberFormat="1" applyFont="1" applyFill="1" applyBorder="1" applyAlignment="1">
      <alignment horizontal="center" vertical="center"/>
    </xf>
    <xf numFmtId="0" fontId="25" fillId="0" borderId="0" xfId="1" applyFont="1" applyAlignment="1">
      <alignment vertical="top" wrapText="1"/>
    </xf>
    <xf numFmtId="167" fontId="23" fillId="0" borderId="9" xfId="1" applyNumberFormat="1" applyFont="1" applyFill="1" applyBorder="1" applyAlignment="1" applyProtection="1">
      <alignment horizontal="right"/>
      <protection locked="0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9" fontId="24" fillId="0" borderId="3" xfId="13" applyNumberFormat="1" applyFont="1" applyBorder="1"/>
    <xf numFmtId="167" fontId="8" fillId="41" borderId="3" xfId="1" quotePrefix="1" applyNumberFormat="1" applyFont="1" applyFill="1" applyBorder="1" applyAlignment="1">
      <alignment horizontal="center" vertical="center" wrapText="1"/>
    </xf>
    <xf numFmtId="167" fontId="8" fillId="41" borderId="3" xfId="1" applyNumberFormat="1" applyFont="1" applyFill="1" applyBorder="1" applyAlignment="1">
      <alignment vertical="center" wrapText="1"/>
    </xf>
    <xf numFmtId="2" fontId="24" fillId="0" borderId="3" xfId="1" applyNumberFormat="1" applyFont="1" applyFill="1" applyBorder="1" applyAlignment="1">
      <alignment vertical="center"/>
    </xf>
    <xf numFmtId="167" fontId="23" fillId="0" borderId="3" xfId="1" applyNumberFormat="1" applyFont="1" applyFill="1" applyBorder="1"/>
    <xf numFmtId="2" fontId="23" fillId="0" borderId="3" xfId="1" applyNumberFormat="1" applyFont="1" applyFill="1" applyBorder="1" applyAlignment="1">
      <alignment vertical="center"/>
    </xf>
    <xf numFmtId="168" fontId="11" fillId="4" borderId="3" xfId="30" applyNumberFormat="1" applyFont="1" applyFill="1" applyBorder="1" applyAlignment="1" applyProtection="1">
      <alignment horizontal="center" wrapText="1"/>
      <protection locked="0"/>
    </xf>
    <xf numFmtId="174" fontId="11" fillId="4" borderId="3" xfId="30" applyNumberFormat="1" applyFont="1" applyFill="1" applyBorder="1" applyAlignment="1" applyProtection="1">
      <alignment horizontal="center" wrapText="1"/>
      <protection locked="0"/>
    </xf>
    <xf numFmtId="2" fontId="11" fillId="0" borderId="3" xfId="1" applyNumberFormat="1" applyFont="1" applyFill="1" applyBorder="1"/>
    <xf numFmtId="2" fontId="9" fillId="0" borderId="3" xfId="13" applyNumberFormat="1" applyFont="1" applyFill="1" applyBorder="1" applyProtection="1"/>
    <xf numFmtId="2" fontId="11" fillId="0" borderId="3" xfId="9" applyNumberFormat="1" applyFont="1" applyFill="1" applyBorder="1"/>
    <xf numFmtId="0" fontId="8" fillId="3" borderId="14" xfId="1" applyFont="1" applyFill="1" applyBorder="1" applyAlignment="1">
      <alignment horizontal="center" vertical="center"/>
    </xf>
    <xf numFmtId="167" fontId="8" fillId="2" borderId="14" xfId="1" quotePrefix="1" applyNumberFormat="1" applyFont="1" applyFill="1" applyBorder="1" applyAlignment="1">
      <alignment horizontal="center" vertical="center" wrapText="1"/>
    </xf>
    <xf numFmtId="0" fontId="8" fillId="0" borderId="14" xfId="4" quotePrefix="1" applyFont="1" applyBorder="1" applyAlignment="1">
      <alignment horizontal="center"/>
    </xf>
    <xf numFmtId="0" fontId="11" fillId="0" borderId="14" xfId="2" applyFont="1" applyBorder="1" applyAlignment="1" applyProtection="1">
      <alignment horizontal="right" wrapText="1"/>
      <protection locked="0"/>
    </xf>
    <xf numFmtId="0" fontId="11" fillId="0" borderId="33" xfId="2" applyFont="1" applyBorder="1" applyAlignment="1" applyProtection="1">
      <alignment horizontal="right" wrapText="1"/>
      <protection locked="0"/>
    </xf>
    <xf numFmtId="0" fontId="8" fillId="3" borderId="20" xfId="1" applyFont="1" applyFill="1" applyBorder="1" applyAlignment="1">
      <alignment horizontal="center" vertical="center"/>
    </xf>
    <xf numFmtId="167" fontId="8" fillId="2" borderId="20" xfId="1" quotePrefix="1" applyNumberFormat="1" applyFont="1" applyFill="1" applyBorder="1" applyAlignment="1">
      <alignment horizontal="center" vertical="center" wrapText="1"/>
    </xf>
    <xf numFmtId="0" fontId="7" fillId="0" borderId="17" xfId="4" applyFont="1" applyBorder="1"/>
    <xf numFmtId="0" fontId="7" fillId="41" borderId="14" xfId="1" applyFont="1" applyFill="1" applyBorder="1" applyAlignment="1">
      <alignment horizontal="center" vertical="center"/>
    </xf>
    <xf numFmtId="167" fontId="7" fillId="41" borderId="14" xfId="1" quotePrefix="1" applyNumberFormat="1" applyFont="1" applyFill="1" applyBorder="1" applyAlignment="1">
      <alignment horizontal="center" vertical="center" wrapText="1"/>
    </xf>
    <xf numFmtId="0" fontId="7" fillId="41" borderId="20" xfId="1" applyFont="1" applyFill="1" applyBorder="1" applyAlignment="1">
      <alignment horizontal="center" vertical="center"/>
    </xf>
    <xf numFmtId="167" fontId="7" fillId="41" borderId="20" xfId="1" quotePrefix="1" applyNumberFormat="1" applyFont="1" applyFill="1" applyBorder="1" applyAlignment="1">
      <alignment horizontal="center" vertical="center" wrapText="1"/>
    </xf>
    <xf numFmtId="0" fontId="8" fillId="0" borderId="20" xfId="4" applyFont="1" applyBorder="1"/>
    <xf numFmtId="0" fontId="4" fillId="0" borderId="20" xfId="4" applyBorder="1"/>
    <xf numFmtId="4" fontId="9" fillId="0" borderId="3" xfId="2" applyNumberFormat="1" applyFont="1" applyFill="1" applyBorder="1" applyAlignment="1">
      <alignment horizontal="right" wrapText="1"/>
    </xf>
    <xf numFmtId="0" fontId="11" fillId="0" borderId="3" xfId="2" applyFont="1" applyFill="1" applyBorder="1" applyAlignment="1" applyProtection="1">
      <alignment horizontal="right" wrapText="1"/>
      <protection locked="0"/>
    </xf>
    <xf numFmtId="4" fontId="11" fillId="0" borderId="3" xfId="2" applyNumberFormat="1" applyFont="1" applyFill="1" applyBorder="1" applyAlignment="1" applyProtection="1">
      <alignment horizontal="right" wrapText="1"/>
      <protection locked="0"/>
    </xf>
    <xf numFmtId="1" fontId="9" fillId="0" borderId="3" xfId="2" applyNumberFormat="1" applyFont="1" applyFill="1" applyBorder="1" applyAlignment="1">
      <alignment horizontal="right" wrapText="1"/>
    </xf>
    <xf numFmtId="3" fontId="9" fillId="0" borderId="3" xfId="2" applyNumberFormat="1" applyFont="1" applyFill="1" applyBorder="1" applyAlignment="1">
      <alignment horizontal="right" wrapText="1"/>
    </xf>
    <xf numFmtId="3" fontId="11" fillId="0" borderId="3" xfId="2" applyNumberFormat="1" applyFont="1" applyFill="1" applyBorder="1" applyAlignment="1" applyProtection="1">
      <alignment horizontal="right" wrapText="1"/>
      <protection locked="0"/>
    </xf>
    <xf numFmtId="1" fontId="11" fillId="0" borderId="3" xfId="2" applyNumberFormat="1" applyFont="1" applyFill="1" applyBorder="1" applyAlignment="1">
      <alignment horizontal="right" wrapText="1"/>
    </xf>
    <xf numFmtId="0" fontId="7" fillId="0" borderId="3" xfId="4" applyFont="1" applyFill="1" applyBorder="1" applyAlignment="1">
      <alignment horizontal="left"/>
    </xf>
    <xf numFmtId="0" fontId="8" fillId="0" borderId="3" xfId="4" applyFont="1" applyFill="1" applyBorder="1" applyAlignment="1">
      <alignment horizontal="left" indent="1"/>
    </xf>
    <xf numFmtId="0" fontId="7" fillId="0" borderId="3" xfId="4" quotePrefix="1" applyFont="1" applyFill="1" applyBorder="1" applyAlignment="1">
      <alignment horizontal="left"/>
    </xf>
    <xf numFmtId="0" fontId="27" fillId="0" borderId="3" xfId="4" applyFont="1" applyFill="1" applyBorder="1" applyAlignment="1">
      <alignment horizontal="left" indent="1"/>
    </xf>
    <xf numFmtId="167" fontId="8" fillId="41" borderId="3" xfId="1" applyNumberFormat="1" applyFont="1" applyFill="1" applyBorder="1" applyAlignment="1">
      <alignment horizontal="center" vertical="center" wrapText="1"/>
    </xf>
    <xf numFmtId="0" fontId="7" fillId="41" borderId="3" xfId="4" applyFont="1" applyFill="1" applyBorder="1" applyAlignment="1">
      <alignment horizontal="center" vertical="center"/>
    </xf>
    <xf numFmtId="0" fontId="7" fillId="6" borderId="3" xfId="4" applyFont="1" applyFill="1" applyBorder="1" applyAlignment="1">
      <alignment horizontal="center"/>
    </xf>
    <xf numFmtId="0" fontId="7" fillId="0" borderId="3" xfId="4" applyFont="1" applyFill="1" applyBorder="1" applyAlignment="1">
      <alignment horizontal="left" indent="1"/>
    </xf>
    <xf numFmtId="0" fontId="7" fillId="0" borderId="3" xfId="4" quotePrefix="1" applyFont="1" applyFill="1" applyBorder="1" applyAlignment="1">
      <alignment horizontal="left" vertical="center"/>
    </xf>
    <xf numFmtId="2" fontId="11" fillId="0" borderId="3" xfId="4" quotePrefix="1" applyNumberFormat="1" applyFont="1" applyBorder="1" applyAlignment="1">
      <alignment horizontal="center"/>
    </xf>
    <xf numFmtId="0" fontId="7" fillId="0" borderId="3" xfId="4" applyFont="1" applyBorder="1" applyAlignment="1">
      <alignment vertical="top" wrapText="1"/>
    </xf>
    <xf numFmtId="0" fontId="8" fillId="0" borderId="3" xfId="4" applyFont="1" applyBorder="1" applyAlignment="1">
      <alignment vertical="top" wrapText="1"/>
    </xf>
    <xf numFmtId="0" fontId="8" fillId="0" borderId="3" xfId="4" applyFont="1" applyFill="1" applyBorder="1" applyAlignment="1">
      <alignment vertical="top" wrapText="1"/>
    </xf>
    <xf numFmtId="0" fontId="8" fillId="0" borderId="3" xfId="4" applyFont="1" applyBorder="1" applyAlignment="1">
      <alignment horizontal="left" vertical="center"/>
    </xf>
    <xf numFmtId="168" fontId="11" fillId="0" borderId="13" xfId="0" applyNumberFormat="1" applyFont="1" applyFill="1" applyBorder="1"/>
    <xf numFmtId="168" fontId="11" fillId="0" borderId="5" xfId="0" applyNumberFormat="1" applyFont="1" applyFill="1" applyBorder="1"/>
    <xf numFmtId="168" fontId="11" fillId="0" borderId="16" xfId="0" applyNumberFormat="1" applyFont="1" applyFill="1" applyBorder="1"/>
    <xf numFmtId="0" fontId="18" fillId="0" borderId="12" xfId="0" applyFont="1" applyBorder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8" fillId="41" borderId="14" xfId="1" applyFont="1" applyFill="1" applyBorder="1" applyAlignment="1">
      <alignment horizontal="center" vertical="center"/>
    </xf>
    <xf numFmtId="0" fontId="8" fillId="41" borderId="14" xfId="1" applyFont="1" applyFill="1" applyBorder="1" applyAlignment="1">
      <alignment horizontal="center" vertical="center" wrapText="1"/>
    </xf>
    <xf numFmtId="0" fontId="0" fillId="0" borderId="14" xfId="0" applyBorder="1"/>
    <xf numFmtId="0" fontId="11" fillId="0" borderId="14" xfId="0" applyFont="1" applyFill="1" applyBorder="1"/>
    <xf numFmtId="0" fontId="11" fillId="0" borderId="33" xfId="0" applyFont="1" applyFill="1" applyBorder="1"/>
    <xf numFmtId="0" fontId="8" fillId="41" borderId="20" xfId="1" applyFont="1" applyFill="1" applyBorder="1" applyAlignment="1">
      <alignment horizontal="center" vertical="center"/>
    </xf>
    <xf numFmtId="0" fontId="8" fillId="41" borderId="20" xfId="1" applyFont="1" applyFill="1" applyBorder="1" applyAlignment="1">
      <alignment horizontal="center" vertical="center" wrapText="1"/>
    </xf>
    <xf numFmtId="0" fontId="0" fillId="0" borderId="20" xfId="0" applyBorder="1"/>
    <xf numFmtId="0" fontId="11" fillId="0" borderId="20" xfId="0" applyFont="1" applyFill="1" applyBorder="1"/>
    <xf numFmtId="0" fontId="11" fillId="0" borderId="4" xfId="0" applyFont="1" applyFill="1" applyBorder="1"/>
    <xf numFmtId="166" fontId="9" fillId="0" borderId="5" xfId="1" applyNumberFormat="1" applyFont="1" applyFill="1" applyBorder="1"/>
    <xf numFmtId="0" fontId="0" fillId="0" borderId="58" xfId="0" applyFill="1" applyBorder="1"/>
    <xf numFmtId="168" fontId="61" fillId="0" borderId="16" xfId="21" applyNumberFormat="1" applyFont="1" applyFill="1" applyBorder="1"/>
    <xf numFmtId="167" fontId="9" fillId="0" borderId="5" xfId="1" applyNumberFormat="1" applyFont="1" applyFill="1" applyBorder="1"/>
    <xf numFmtId="167" fontId="9" fillId="0" borderId="16" xfId="1" applyNumberFormat="1" applyFont="1" applyFill="1" applyBorder="1"/>
    <xf numFmtId="0" fontId="14" fillId="0" borderId="3" xfId="0" applyFont="1" applyBorder="1" applyAlignment="1">
      <alignment horizontal="right" vertical="top" wrapText="1"/>
    </xf>
    <xf numFmtId="0" fontId="11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99" fillId="0" borderId="3" xfId="0" applyFont="1" applyBorder="1" applyAlignment="1">
      <alignment vertical="top" wrapText="1"/>
    </xf>
    <xf numFmtId="2" fontId="14" fillId="0" borderId="3" xfId="2" applyNumberFormat="1" applyFont="1" applyBorder="1" applyAlignment="1" applyProtection="1">
      <alignment horizontal="right" wrapText="1"/>
      <protection locked="0"/>
    </xf>
    <xf numFmtId="1" fontId="46" fillId="0" borderId="20" xfId="2" applyNumberFormat="1" applyFont="1" applyBorder="1" applyAlignment="1" applyProtection="1">
      <alignment horizontal="center" wrapText="1"/>
      <protection locked="0"/>
    </xf>
    <xf numFmtId="1" fontId="46" fillId="0" borderId="4" xfId="2" applyNumberFormat="1" applyFont="1" applyBorder="1" applyAlignment="1" applyProtection="1">
      <alignment horizontal="center" wrapText="1"/>
      <protection locked="0"/>
    </xf>
    <xf numFmtId="0" fontId="29" fillId="0" borderId="59" xfId="0" applyFont="1" applyBorder="1"/>
    <xf numFmtId="2" fontId="46" fillId="0" borderId="5" xfId="2" applyNumberFormat="1" applyFont="1" applyBorder="1" applyAlignment="1" applyProtection="1">
      <alignment horizontal="right" wrapText="1"/>
      <protection locked="0"/>
    </xf>
    <xf numFmtId="0" fontId="102" fillId="0" borderId="0" xfId="0" applyFont="1" applyBorder="1" applyAlignment="1">
      <alignment horizontal="left"/>
    </xf>
    <xf numFmtId="0" fontId="14" fillId="0" borderId="9" xfId="0" applyFont="1" applyBorder="1" applyAlignment="1">
      <alignment horizontal="center" vertical="top" wrapText="1"/>
    </xf>
    <xf numFmtId="0" fontId="44" fillId="0" borderId="0" xfId="14" applyFont="1" applyAlignment="1">
      <alignment horizontal="center"/>
    </xf>
    <xf numFmtId="0" fontId="5" fillId="0" borderId="0" xfId="1" applyFont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7" fillId="41" borderId="3" xfId="1" applyFont="1" applyFill="1" applyBorder="1" applyAlignment="1">
      <alignment horizontal="center" vertical="center" wrapText="1"/>
    </xf>
    <xf numFmtId="0" fontId="7" fillId="41" borderId="3" xfId="1" applyFont="1" applyFill="1" applyBorder="1" applyAlignment="1">
      <alignment horizontal="center"/>
    </xf>
    <xf numFmtId="0" fontId="8" fillId="41" borderId="3" xfId="1" applyFont="1" applyFill="1" applyBorder="1" applyAlignment="1">
      <alignment horizontal="center" vertical="center" wrapText="1"/>
    </xf>
    <xf numFmtId="0" fontId="7" fillId="41" borderId="8" xfId="1" applyFont="1" applyFill="1" applyBorder="1" applyAlignment="1">
      <alignment horizontal="center" vertical="center" wrapText="1"/>
    </xf>
    <xf numFmtId="0" fontId="7" fillId="41" borderId="8" xfId="1" applyFont="1" applyFill="1" applyBorder="1" applyAlignment="1">
      <alignment horizontal="center"/>
    </xf>
    <xf numFmtId="165" fontId="13" fillId="4" borderId="0" xfId="1" applyNumberFormat="1" applyFont="1" applyFill="1" applyAlignment="1" applyProtection="1">
      <alignment horizontal="center"/>
      <protection locked="0"/>
    </xf>
    <xf numFmtId="0" fontId="5" fillId="0" borderId="0" xfId="1" applyFont="1" applyFill="1" applyAlignment="1">
      <alignment horizontal="center"/>
    </xf>
    <xf numFmtId="0" fontId="8" fillId="0" borderId="0" xfId="1" applyFont="1" applyFill="1" applyAlignment="1">
      <alignment horizontal="right" vertical="center"/>
    </xf>
    <xf numFmtId="0" fontId="13" fillId="0" borderId="0" xfId="1" applyFont="1" applyFill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41" borderId="8" xfId="1" applyNumberFormat="1" applyFont="1" applyFill="1" applyBorder="1" applyAlignment="1">
      <alignment horizontal="center" vertical="center" wrapText="1"/>
    </xf>
    <xf numFmtId="165" fontId="7" fillId="41" borderId="3" xfId="1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7" fillId="0" borderId="11" xfId="0" applyFont="1" applyFill="1" applyBorder="1" applyAlignment="1">
      <alignment horizontal="center"/>
    </xf>
    <xf numFmtId="0" fontId="8" fillId="0" borderId="0" xfId="4" applyFont="1" applyBorder="1" applyAlignment="1">
      <alignment horizontal="left" vertical="top" wrapText="1"/>
    </xf>
    <xf numFmtId="0" fontId="48" fillId="0" borderId="0" xfId="4" applyFont="1" applyAlignment="1">
      <alignment horizontal="center"/>
    </xf>
    <xf numFmtId="0" fontId="50" fillId="0" borderId="0" xfId="4" applyFont="1" applyBorder="1" applyAlignment="1">
      <alignment horizontal="center"/>
    </xf>
    <xf numFmtId="0" fontId="7" fillId="2" borderId="3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/>
    </xf>
    <xf numFmtId="0" fontId="8" fillId="41" borderId="13" xfId="1" applyFont="1" applyFill="1" applyBorder="1" applyAlignment="1">
      <alignment horizontal="center" vertical="center" wrapText="1"/>
    </xf>
    <xf numFmtId="0" fontId="7" fillId="41" borderId="10" xfId="0" applyFont="1" applyFill="1" applyBorder="1" applyAlignment="1">
      <alignment horizontal="center"/>
    </xf>
    <xf numFmtId="0" fontId="7" fillId="41" borderId="22" xfId="0" applyFont="1" applyFill="1" applyBorder="1" applyAlignment="1">
      <alignment horizontal="center"/>
    </xf>
    <xf numFmtId="0" fontId="7" fillId="41" borderId="3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48" fillId="0" borderId="0" xfId="0" applyFont="1" applyAlignment="1">
      <alignment horizontal="center"/>
    </xf>
    <xf numFmtId="0" fontId="50" fillId="0" borderId="0" xfId="0" applyFont="1" applyBorder="1" applyAlignment="1">
      <alignment horizontal="center"/>
    </xf>
    <xf numFmtId="0" fontId="7" fillId="41" borderId="1" xfId="0" applyFont="1" applyFill="1" applyBorder="1" applyAlignment="1">
      <alignment horizontal="center" vertical="center" wrapText="1"/>
    </xf>
    <xf numFmtId="0" fontId="7" fillId="41" borderId="20" xfId="0" applyFont="1" applyFill="1" applyBorder="1" applyAlignment="1">
      <alignment horizontal="center" vertical="center" wrapText="1"/>
    </xf>
    <xf numFmtId="0" fontId="7" fillId="41" borderId="21" xfId="0" applyFont="1" applyFill="1" applyBorder="1" applyAlignment="1">
      <alignment horizontal="center" vertical="center" wrapText="1"/>
    </xf>
    <xf numFmtId="0" fontId="7" fillId="41" borderId="12" xfId="0" applyFont="1" applyFill="1" applyBorder="1" applyAlignment="1">
      <alignment horizontal="center" vertical="center" wrapText="1"/>
    </xf>
    <xf numFmtId="0" fontId="7" fillId="41" borderId="23" xfId="0" applyFont="1" applyFill="1" applyBorder="1" applyAlignment="1">
      <alignment horizontal="center"/>
    </xf>
    <xf numFmtId="0" fontId="7" fillId="41" borderId="2" xfId="0" applyFont="1" applyFill="1" applyBorder="1" applyAlignment="1">
      <alignment horizontal="center"/>
    </xf>
    <xf numFmtId="0" fontId="7" fillId="41" borderId="15" xfId="0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8" xfId="1" applyNumberFormat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/>
    </xf>
    <xf numFmtId="2" fontId="5" fillId="0" borderId="0" xfId="1" applyNumberFormat="1" applyFont="1" applyAlignment="1">
      <alignment horizontal="center"/>
    </xf>
    <xf numFmtId="2" fontId="5" fillId="0" borderId="0" xfId="1" applyNumberFormat="1" applyFont="1" applyBorder="1" applyAlignment="1">
      <alignment horizontal="center"/>
    </xf>
    <xf numFmtId="167" fontId="8" fillId="3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167" fontId="7" fillId="3" borderId="8" xfId="1" applyNumberFormat="1" applyFont="1" applyFill="1" applyBorder="1" applyAlignment="1">
      <alignment horizontal="center" vertical="center"/>
    </xf>
    <xf numFmtId="167" fontId="7" fillId="3" borderId="3" xfId="1" applyNumberFormat="1" applyFont="1" applyFill="1" applyBorder="1" applyAlignment="1">
      <alignment horizontal="center" vertical="center"/>
    </xf>
    <xf numFmtId="167" fontId="7" fillId="2" borderId="8" xfId="1" applyNumberFormat="1" applyFont="1" applyFill="1" applyBorder="1" applyAlignment="1">
      <alignment horizontal="center"/>
    </xf>
    <xf numFmtId="167" fontId="7" fillId="2" borderId="3" xfId="1" applyNumberFormat="1" applyFont="1" applyFill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 vertical="top" wrapText="1"/>
    </xf>
    <xf numFmtId="0" fontId="55" fillId="0" borderId="9" xfId="1" applyFont="1" applyBorder="1" applyAlignment="1">
      <alignment horizontal="center" vertical="center" wrapText="1"/>
    </xf>
    <xf numFmtId="0" fontId="55" fillId="0" borderId="7" xfId="1" applyFont="1" applyBorder="1" applyAlignment="1">
      <alignment horizontal="center" vertical="center" wrapText="1"/>
    </xf>
    <xf numFmtId="0" fontId="55" fillId="0" borderId="8" xfId="1" applyFont="1" applyBorder="1" applyAlignment="1">
      <alignment horizontal="center" vertical="center" wrapText="1"/>
    </xf>
    <xf numFmtId="0" fontId="55" fillId="0" borderId="9" xfId="1" applyFont="1" applyBorder="1" applyAlignment="1">
      <alignment horizontal="center"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5" fillId="0" borderId="3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/>
    </xf>
    <xf numFmtId="0" fontId="5" fillId="3" borderId="15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 vertical="top" wrapText="1"/>
    </xf>
    <xf numFmtId="0" fontId="55" fillId="0" borderId="24" xfId="1" applyFont="1" applyBorder="1" applyAlignment="1">
      <alignment horizontal="center" vertical="center" wrapText="1"/>
    </xf>
    <xf numFmtId="0" fontId="55" fillId="0" borderId="6" xfId="1" applyFont="1" applyBorder="1" applyAlignment="1">
      <alignment horizontal="center" vertical="center" wrapText="1"/>
    </xf>
    <xf numFmtId="0" fontId="55" fillId="0" borderId="25" xfId="1" applyFont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55" fillId="0" borderId="24" xfId="1" applyFont="1" applyBorder="1" applyAlignment="1">
      <alignment horizontal="center" vertical="center"/>
    </xf>
    <xf numFmtId="0" fontId="55" fillId="0" borderId="25" xfId="1" applyFont="1" applyBorder="1" applyAlignment="1">
      <alignment horizontal="center" vertical="center"/>
    </xf>
    <xf numFmtId="0" fontId="55" fillId="0" borderId="6" xfId="1" applyFont="1" applyBorder="1" applyAlignment="1">
      <alignment horizontal="center" vertical="center"/>
    </xf>
    <xf numFmtId="0" fontId="26" fillId="0" borderId="5" xfId="21" applyFont="1" applyFill="1" applyBorder="1" applyAlignment="1">
      <alignment horizontal="right"/>
    </xf>
    <xf numFmtId="0" fontId="9" fillId="0" borderId="3" xfId="1" applyFont="1" applyBorder="1" applyAlignment="1">
      <alignment horizontal="center" vertical="center"/>
    </xf>
    <xf numFmtId="167" fontId="7" fillId="2" borderId="3" xfId="1" applyNumberFormat="1" applyFont="1" applyFill="1" applyBorder="1" applyAlignment="1">
      <alignment horizontal="center" vertical="center"/>
    </xf>
    <xf numFmtId="167" fontId="7" fillId="2" borderId="3" xfId="1" applyNumberFormat="1" applyFont="1" applyFill="1" applyBorder="1" applyAlignment="1">
      <alignment horizontal="center" vertical="center" wrapText="1"/>
    </xf>
    <xf numFmtId="167" fontId="7" fillId="3" borderId="3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/>
    </xf>
    <xf numFmtId="167" fontId="8" fillId="41" borderId="3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167" fontId="7" fillId="41" borderId="3" xfId="1" applyNumberFormat="1" applyFont="1" applyFill="1" applyBorder="1" applyAlignment="1">
      <alignment horizontal="center" vertical="center"/>
    </xf>
    <xf numFmtId="167" fontId="7" fillId="41" borderId="3" xfId="1" applyNumberFormat="1" applyFont="1" applyFill="1" applyBorder="1" applyAlignment="1">
      <alignment horizontal="center" vertical="center" wrapText="1"/>
    </xf>
    <xf numFmtId="167" fontId="7" fillId="41" borderId="3" xfId="1" applyNumberFormat="1" applyFont="1" applyFill="1" applyBorder="1" applyAlignment="1">
      <alignment horizontal="center"/>
    </xf>
    <xf numFmtId="0" fontId="8" fillId="0" borderId="34" xfId="1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7" fillId="41" borderId="56" xfId="1" applyFont="1" applyFill="1" applyBorder="1" applyAlignment="1">
      <alignment horizontal="center" vertical="center" wrapText="1"/>
    </xf>
    <xf numFmtId="0" fontId="7" fillId="41" borderId="51" xfId="1" applyFont="1" applyFill="1" applyBorder="1" applyAlignment="1">
      <alignment horizontal="center" vertical="center" wrapText="1"/>
    </xf>
    <xf numFmtId="0" fontId="7" fillId="41" borderId="55" xfId="1" applyFont="1" applyFill="1" applyBorder="1" applyAlignment="1">
      <alignment horizontal="center"/>
    </xf>
    <xf numFmtId="0" fontId="7" fillId="41" borderId="54" xfId="1" applyFont="1" applyFill="1" applyBorder="1" applyAlignment="1">
      <alignment horizontal="center"/>
    </xf>
    <xf numFmtId="0" fontId="7" fillId="41" borderId="47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38" fillId="0" borderId="0" xfId="0" quotePrefix="1" applyFont="1" applyBorder="1" applyAlignment="1">
      <alignment horizontal="right"/>
    </xf>
    <xf numFmtId="0" fontId="38" fillId="0" borderId="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30" fillId="0" borderId="0" xfId="0" quotePrefix="1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31" fillId="41" borderId="3" xfId="1" applyFont="1" applyFill="1" applyBorder="1" applyAlignment="1">
      <alignment horizontal="center" vertical="center"/>
    </xf>
    <xf numFmtId="0" fontId="31" fillId="41" borderId="8" xfId="1" applyFont="1" applyFill="1" applyBorder="1" applyAlignment="1">
      <alignment horizontal="center" vertical="center"/>
    </xf>
    <xf numFmtId="0" fontId="8" fillId="0" borderId="0" xfId="1" quotePrefix="1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quotePrefix="1" applyFont="1" applyAlignment="1">
      <alignment horizontal="right"/>
    </xf>
    <xf numFmtId="0" fontId="8" fillId="0" borderId="0" xfId="2" applyFont="1" applyAlignment="1">
      <alignment horizontal="right"/>
    </xf>
    <xf numFmtId="0" fontId="7" fillId="2" borderId="3" xfId="2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9" fontId="35" fillId="3" borderId="3" xfId="2" applyNumberFormat="1" applyFont="1" applyFill="1" applyBorder="1" applyAlignment="1">
      <alignment horizontal="center" vertical="center" wrapText="1"/>
    </xf>
    <xf numFmtId="0" fontId="30" fillId="0" borderId="0" xfId="0" quotePrefix="1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1" fillId="3" borderId="3" xfId="2" applyFont="1" applyFill="1" applyBorder="1" applyAlignment="1">
      <alignment horizontal="center" vertical="center" wrapText="1"/>
    </xf>
    <xf numFmtId="0" fontId="31" fillId="3" borderId="3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0" borderId="0" xfId="2" quotePrefix="1" applyFont="1" applyBorder="1" applyAlignment="1">
      <alignment horizontal="right"/>
    </xf>
    <xf numFmtId="0" fontId="31" fillId="3" borderId="3" xfId="1" applyFont="1" applyFill="1" applyBorder="1" applyAlignment="1">
      <alignment horizontal="center" vertical="center"/>
    </xf>
    <xf numFmtId="2" fontId="31" fillId="3" borderId="3" xfId="1" applyNumberFormat="1" applyFont="1" applyFill="1" applyBorder="1" applyAlignment="1">
      <alignment horizontal="center" vertical="center"/>
    </xf>
    <xf numFmtId="2" fontId="7" fillId="2" borderId="3" xfId="1" applyNumberFormat="1" applyFont="1" applyFill="1" applyBorder="1" applyAlignment="1">
      <alignment horizontal="center"/>
    </xf>
    <xf numFmtId="2" fontId="8" fillId="3" borderId="3" xfId="1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/>
    </xf>
    <xf numFmtId="0" fontId="7" fillId="41" borderId="13" xfId="1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7" fillId="41" borderId="1" xfId="4" applyFont="1" applyFill="1" applyBorder="1" applyAlignment="1">
      <alignment horizontal="center"/>
    </xf>
    <xf numFmtId="0" fontId="7" fillId="41" borderId="2" xfId="4" applyFont="1" applyFill="1" applyBorder="1" applyAlignment="1">
      <alignment horizontal="center"/>
    </xf>
    <xf numFmtId="0" fontId="7" fillId="41" borderId="15" xfId="4" applyFont="1" applyFill="1" applyBorder="1" applyAlignment="1">
      <alignment horizontal="center"/>
    </xf>
    <xf numFmtId="0" fontId="7" fillId="41" borderId="27" xfId="4" applyFont="1" applyFill="1" applyBorder="1" applyAlignment="1">
      <alignment horizontal="center" vertical="center"/>
    </xf>
    <xf numFmtId="0" fontId="7" fillId="41" borderId="28" xfId="4" applyFont="1" applyFill="1" applyBorder="1" applyAlignment="1">
      <alignment horizontal="center" vertical="center"/>
    </xf>
    <xf numFmtId="0" fontId="7" fillId="41" borderId="29" xfId="4" applyFont="1" applyFill="1" applyBorder="1" applyAlignment="1">
      <alignment horizontal="center" vertical="center"/>
    </xf>
    <xf numFmtId="0" fontId="7" fillId="41" borderId="23" xfId="4" applyFont="1" applyFill="1" applyBorder="1" applyAlignment="1">
      <alignment horizontal="center"/>
    </xf>
    <xf numFmtId="0" fontId="7" fillId="6" borderId="10" xfId="4" applyFont="1" applyFill="1" applyBorder="1" applyAlignment="1">
      <alignment horizontal="center" vertical="center"/>
    </xf>
    <xf numFmtId="0" fontId="7" fillId="6" borderId="17" xfId="4" applyFont="1" applyFill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7" fillId="2" borderId="1" xfId="4" applyFont="1" applyFill="1" applyBorder="1" applyAlignment="1">
      <alignment horizontal="center"/>
    </xf>
    <xf numFmtId="0" fontId="7" fillId="2" borderId="2" xfId="4" applyFont="1" applyFill="1" applyBorder="1" applyAlignment="1">
      <alignment horizontal="center"/>
    </xf>
    <xf numFmtId="0" fontId="7" fillId="2" borderId="15" xfId="4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 vertical="center" wrapText="1"/>
    </xf>
    <xf numFmtId="0" fontId="7" fillId="2" borderId="23" xfId="4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/>
    </xf>
    <xf numFmtId="0" fontId="7" fillId="2" borderId="18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/>
    </xf>
    <xf numFmtId="0" fontId="7" fillId="3" borderId="3" xfId="1" applyFont="1" applyFill="1" applyBorder="1" applyAlignment="1">
      <alignment horizontal="center" vertical="center"/>
    </xf>
    <xf numFmtId="0" fontId="13" fillId="0" borderId="0" xfId="4" applyFont="1" applyAlignment="1">
      <alignment horizontal="left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17" fillId="41" borderId="3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left"/>
    </xf>
    <xf numFmtId="0" fontId="60" fillId="0" borderId="0" xfId="0" applyFont="1" applyBorder="1" applyAlignment="1">
      <alignment horizontal="left"/>
    </xf>
    <xf numFmtId="0" fontId="5" fillId="5" borderId="1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</cellXfs>
  <cellStyles count="14601">
    <cellStyle name="20% - Accent1 2" xfId="1955"/>
    <cellStyle name="20% - Accent2 2" xfId="1959"/>
    <cellStyle name="20% - Accent3 2" xfId="1963"/>
    <cellStyle name="20% - Accent4 2" xfId="1967"/>
    <cellStyle name="20% - Accent5 2" xfId="1971"/>
    <cellStyle name="20% - Accent6 2" xfId="1975"/>
    <cellStyle name="40% - Accent1 2" xfId="1956"/>
    <cellStyle name="40% - Accent2 2" xfId="1960"/>
    <cellStyle name="40% - Accent3 2" xfId="1964"/>
    <cellStyle name="40% - Accent4 2" xfId="1968"/>
    <cellStyle name="40% - Accent5 2" xfId="1972"/>
    <cellStyle name="40% - Accent6 2" xfId="1976"/>
    <cellStyle name="60% - Accent1 2" xfId="1957"/>
    <cellStyle name="60% - Accent2 2" xfId="1961"/>
    <cellStyle name="60% - Accent3 2" xfId="1965"/>
    <cellStyle name="60% - Accent4 2" xfId="1969"/>
    <cellStyle name="60% - Accent5 2" xfId="1973"/>
    <cellStyle name="60% - Accent6 2" xfId="1977"/>
    <cellStyle name="Accent1 2" xfId="1954"/>
    <cellStyle name="Accent2 2" xfId="1958"/>
    <cellStyle name="Accent3 2" xfId="1962"/>
    <cellStyle name="Accent4 2" xfId="1966"/>
    <cellStyle name="Accent5 2" xfId="1970"/>
    <cellStyle name="Accent6 2" xfId="1974"/>
    <cellStyle name="Bad 2" xfId="1944"/>
    <cellStyle name="Calculation 2" xfId="1948"/>
    <cellStyle name="Check Cell 2" xfId="1950"/>
    <cellStyle name="Comma" xfId="13" builtinId="3"/>
    <cellStyle name="Comma 10" xfId="10"/>
    <cellStyle name="Comma 10 2" xfId="1698"/>
    <cellStyle name="Comma 10 3" xfId="2129"/>
    <cellStyle name="Comma 10 3 2" xfId="2378"/>
    <cellStyle name="Comma 10 4" xfId="2294"/>
    <cellStyle name="Comma 11" xfId="2419"/>
    <cellStyle name="Comma 12" xfId="14435"/>
    <cellStyle name="Comma 14" xfId="1697"/>
    <cellStyle name="Comma 14 2" xfId="2281"/>
    <cellStyle name="Comma 2" xfId="11"/>
    <cellStyle name="Comma 2 10" xfId="34"/>
    <cellStyle name="Comma 2 10 2" xfId="1703"/>
    <cellStyle name="Comma 2 10 2 2" xfId="2296"/>
    <cellStyle name="Comma 2 10 2 3" xfId="2465"/>
    <cellStyle name="Comma 2 10 3" xfId="14433"/>
    <cellStyle name="Comma 2 11" xfId="35"/>
    <cellStyle name="Comma 2 11 2" xfId="1704"/>
    <cellStyle name="Comma 2 11 2 2" xfId="2297"/>
    <cellStyle name="Comma 2 11 2 3" xfId="2463"/>
    <cellStyle name="Comma 2 11 3" xfId="14432"/>
    <cellStyle name="Comma 2 12" xfId="36"/>
    <cellStyle name="Comma 2 12 2" xfId="1705"/>
    <cellStyle name="Comma 2 12 2 2" xfId="2298"/>
    <cellStyle name="Comma 2 12 2 3" xfId="2456"/>
    <cellStyle name="Comma 2 12 3" xfId="14431"/>
    <cellStyle name="Comma 2 13" xfId="37"/>
    <cellStyle name="Comma 2 13 2" xfId="1706"/>
    <cellStyle name="Comma 2 13 2 2" xfId="2299"/>
    <cellStyle name="Comma 2 13 2 3" xfId="9434"/>
    <cellStyle name="Comma 2 13 3" xfId="9641"/>
    <cellStyle name="Comma 2 14" xfId="38"/>
    <cellStyle name="Comma 2 14 2" xfId="1707"/>
    <cellStyle name="Comma 2 14 2 2" xfId="2300"/>
    <cellStyle name="Comma 2 14 2 3" xfId="2455"/>
    <cellStyle name="Comma 2 14 3" xfId="2449"/>
    <cellStyle name="Comma 2 15" xfId="39"/>
    <cellStyle name="Comma 2 15 2" xfId="1708"/>
    <cellStyle name="Comma 2 15 2 2" xfId="2301"/>
    <cellStyle name="Comma 2 15 2 3" xfId="9304"/>
    <cellStyle name="Comma 2 15 3" xfId="2450"/>
    <cellStyle name="Comma 2 16" xfId="40"/>
    <cellStyle name="Comma 2 16 2" xfId="1709"/>
    <cellStyle name="Comma 2 16 2 2" xfId="2302"/>
    <cellStyle name="Comma 2 16 2 3" xfId="2780"/>
    <cellStyle name="Comma 2 16 3" xfId="2453"/>
    <cellStyle name="Comma 2 17" xfId="41"/>
    <cellStyle name="Comma 2 17 2" xfId="1710"/>
    <cellStyle name="Comma 2 17 2 2" xfId="2303"/>
    <cellStyle name="Comma 2 17 2 3" xfId="2775"/>
    <cellStyle name="Comma 2 17 3" xfId="14418"/>
    <cellStyle name="Comma 2 18" xfId="42"/>
    <cellStyle name="Comma 2 18 2" xfId="1711"/>
    <cellStyle name="Comma 2 18 2 2" xfId="2304"/>
    <cellStyle name="Comma 2 18 2 3" xfId="3015"/>
    <cellStyle name="Comma 2 18 3" xfId="14417"/>
    <cellStyle name="Comma 2 19" xfId="43"/>
    <cellStyle name="Comma 2 19 2" xfId="1712"/>
    <cellStyle name="Comma 2 19 2 2" xfId="2305"/>
    <cellStyle name="Comma 2 19 2 3" xfId="9648"/>
    <cellStyle name="Comma 2 19 3" xfId="14414"/>
    <cellStyle name="Comma 2 2" xfId="44"/>
    <cellStyle name="Comma 2 2 2" xfId="1713"/>
    <cellStyle name="Comma 2 2 2 2" xfId="2306"/>
    <cellStyle name="Comma 2 2 2 3" xfId="3014"/>
    <cellStyle name="Comma 2 2 3" xfId="14415"/>
    <cellStyle name="Comma 2 20" xfId="45"/>
    <cellStyle name="Comma 2 20 2" xfId="1714"/>
    <cellStyle name="Comma 2 20 2 2" xfId="2307"/>
    <cellStyle name="Comma 2 20 2 3" xfId="2444"/>
    <cellStyle name="Comma 2 20 3" xfId="14416"/>
    <cellStyle name="Comma 2 21" xfId="46"/>
    <cellStyle name="Comma 2 21 2" xfId="1715"/>
    <cellStyle name="Comma 2 21 2 2" xfId="2308"/>
    <cellStyle name="Comma 2 21 2 3" xfId="2543"/>
    <cellStyle name="Comma 2 21 3" xfId="3413"/>
    <cellStyle name="Comma 2 22" xfId="47"/>
    <cellStyle name="Comma 2 22 2" xfId="1716"/>
    <cellStyle name="Comma 2 22 2 2" xfId="2309"/>
    <cellStyle name="Comma 2 22 2 3" xfId="2516"/>
    <cellStyle name="Comma 2 22 3" xfId="14600"/>
    <cellStyle name="Comma 2 23" xfId="48"/>
    <cellStyle name="Comma 2 23 2" xfId="1717"/>
    <cellStyle name="Comma 2 23 2 2" xfId="2310"/>
    <cellStyle name="Comma 2 23 2 3" xfId="2448"/>
    <cellStyle name="Comma 2 23 3" xfId="14599"/>
    <cellStyle name="Comma 2 24" xfId="49"/>
    <cellStyle name="Comma 2 24 2" xfId="1718"/>
    <cellStyle name="Comma 2 24 2 2" xfId="2311"/>
    <cellStyle name="Comma 2 24 2 3" xfId="3136"/>
    <cellStyle name="Comma 2 24 3" xfId="14597"/>
    <cellStyle name="Comma 2 25" xfId="50"/>
    <cellStyle name="Comma 2 25 2" xfId="1719"/>
    <cellStyle name="Comma 2 25 2 2" xfId="2312"/>
    <cellStyle name="Comma 2 25 2 3" xfId="3048"/>
    <cellStyle name="Comma 2 25 3" xfId="14593"/>
    <cellStyle name="Comma 2 26" xfId="51"/>
    <cellStyle name="Comma 2 26 2" xfId="1720"/>
    <cellStyle name="Comma 2 26 2 2" xfId="2313"/>
    <cellStyle name="Comma 2 26 2 3" xfId="3013"/>
    <cellStyle name="Comma 2 26 3" xfId="14598"/>
    <cellStyle name="Comma 2 27" xfId="52"/>
    <cellStyle name="Comma 2 27 2" xfId="1721"/>
    <cellStyle name="Comma 2 27 2 2" xfId="2314"/>
    <cellStyle name="Comma 2 27 2 3" xfId="9645"/>
    <cellStyle name="Comma 2 27 3" xfId="14596"/>
    <cellStyle name="Comma 2 28" xfId="53"/>
    <cellStyle name="Comma 2 28 2" xfId="1722"/>
    <cellStyle name="Comma 2 28 2 2" xfId="2315"/>
    <cellStyle name="Comma 2 28 2 3" xfId="3135"/>
    <cellStyle name="Comma 2 28 3" xfId="14592"/>
    <cellStyle name="Comma 2 29" xfId="54"/>
    <cellStyle name="Comma 2 29 2" xfId="1723"/>
    <cellStyle name="Comma 2 29 2 2" xfId="2316"/>
    <cellStyle name="Comma 2 29 2 3" xfId="5515"/>
    <cellStyle name="Comma 2 29 3" xfId="2416"/>
    <cellStyle name="Comma 2 29 4" xfId="14594"/>
    <cellStyle name="Comma 2 3" xfId="55"/>
    <cellStyle name="Comma 2 3 2" xfId="1724"/>
    <cellStyle name="Comma 2 3 2 2" xfId="2317"/>
    <cellStyle name="Comma 2 3 2 3" xfId="2542"/>
    <cellStyle name="Comma 2 3 3" xfId="14595"/>
    <cellStyle name="Comma 2 30" xfId="56"/>
    <cellStyle name="Comma 2 30 2" xfId="1725"/>
    <cellStyle name="Comma 2 30 2 2" xfId="2318"/>
    <cellStyle name="Comma 2 30 2 3" xfId="3012"/>
    <cellStyle name="Comma 2 30 3" xfId="14591"/>
    <cellStyle name="Comma 2 31" xfId="57"/>
    <cellStyle name="Comma 2 31 2" xfId="1726"/>
    <cellStyle name="Comma 2 31 2 2" xfId="2319"/>
    <cellStyle name="Comma 2 31 2 3" xfId="9644"/>
    <cellStyle name="Comma 2 31 3" xfId="14531"/>
    <cellStyle name="Comma 2 32" xfId="58"/>
    <cellStyle name="Comma 2 32 2" xfId="1727"/>
    <cellStyle name="Comma 2 32 2 2" xfId="2320"/>
    <cellStyle name="Comma 2 32 2 3" xfId="3010"/>
    <cellStyle name="Comma 2 32 3" xfId="14529"/>
    <cellStyle name="Comma 2 33" xfId="59"/>
    <cellStyle name="Comma 2 33 2" xfId="1728"/>
    <cellStyle name="Comma 2 33 2 2" xfId="2321"/>
    <cellStyle name="Comma 2 33 2 3" xfId="2949"/>
    <cellStyle name="Comma 2 33 3" xfId="14454"/>
    <cellStyle name="Comma 2 34" xfId="60"/>
    <cellStyle name="Comma 2 34 2" xfId="1729"/>
    <cellStyle name="Comma 2 34 2 2" xfId="2322"/>
    <cellStyle name="Comma 2 34 2 3" xfId="9607"/>
    <cellStyle name="Comma 2 34 3" xfId="2490"/>
    <cellStyle name="Comma 2 35" xfId="61"/>
    <cellStyle name="Comma 2 35 2" xfId="1730"/>
    <cellStyle name="Comma 2 35 2 2" xfId="2323"/>
    <cellStyle name="Comma 2 35 2 3" xfId="2439"/>
    <cellStyle name="Comma 2 35 3" xfId="14447"/>
    <cellStyle name="Comma 2 36" xfId="62"/>
    <cellStyle name="Comma 2 36 2" xfId="1731"/>
    <cellStyle name="Comma 2 36 2 2" xfId="2324"/>
    <cellStyle name="Comma 2 36 2 3" xfId="2457"/>
    <cellStyle name="Comma 2 36 3" xfId="14527"/>
    <cellStyle name="Comma 2 37" xfId="63"/>
    <cellStyle name="Comma 2 37 2" xfId="1732"/>
    <cellStyle name="Comma 2 37 2 2" xfId="2325"/>
    <cellStyle name="Comma 2 37 2 3" xfId="1936"/>
    <cellStyle name="Comma 2 37 3" xfId="14445"/>
    <cellStyle name="Comma 2 38" xfId="64"/>
    <cellStyle name="Comma 2 38 2" xfId="1733"/>
    <cellStyle name="Comma 2 38 2 2" xfId="2326"/>
    <cellStyle name="Comma 2 38 2 3" xfId="2466"/>
    <cellStyle name="Comma 2 38 3" xfId="14444"/>
    <cellStyle name="Comma 2 39" xfId="65"/>
    <cellStyle name="Comma 2 39 2" xfId="1734"/>
    <cellStyle name="Comma 2 39 2 2" xfId="2327"/>
    <cellStyle name="Comma 2 39 2 3" xfId="2529"/>
    <cellStyle name="Comma 2 39 3" xfId="14443"/>
    <cellStyle name="Comma 2 4" xfId="66"/>
    <cellStyle name="Comma 2 4 2" xfId="1735"/>
    <cellStyle name="Comma 2 4 2 2" xfId="2328"/>
    <cellStyle name="Comma 2 4 2 3" xfId="2504"/>
    <cellStyle name="Comma 2 4 3" xfId="14442"/>
    <cellStyle name="Comma 2 40" xfId="67"/>
    <cellStyle name="Comma 2 40 2" xfId="1736"/>
    <cellStyle name="Comma 2 40 2 2" xfId="2329"/>
    <cellStyle name="Comma 2 40 2 3" xfId="2460"/>
    <cellStyle name="Comma 2 40 3" xfId="14441"/>
    <cellStyle name="Comma 2 41" xfId="68"/>
    <cellStyle name="Comma 2 41 2" xfId="1737"/>
    <cellStyle name="Comma 2 41 2 2" xfId="2330"/>
    <cellStyle name="Comma 2 41 2 3" xfId="2441"/>
    <cellStyle name="Comma 2 41 3" xfId="14584"/>
    <cellStyle name="Comma 2 42" xfId="69"/>
    <cellStyle name="Comma 2 42 2" xfId="1738"/>
    <cellStyle name="Comma 2 42 2 2" xfId="2331"/>
    <cellStyle name="Comma 2 42 2 3" xfId="2452"/>
    <cellStyle name="Comma 2 42 3" xfId="14554"/>
    <cellStyle name="Comma 2 43" xfId="70"/>
    <cellStyle name="Comma 2 43 2" xfId="1739"/>
    <cellStyle name="Comma 2 43 2 2" xfId="2332"/>
    <cellStyle name="Comma 2 43 2 3" xfId="2445"/>
    <cellStyle name="Comma 2 43 3" xfId="14520"/>
    <cellStyle name="Comma 2 44" xfId="71"/>
    <cellStyle name="Comma 2 44 2" xfId="1740"/>
    <cellStyle name="Comma 2 44 2 2" xfId="2333"/>
    <cellStyle name="Comma 2 44 2 3" xfId="2442"/>
    <cellStyle name="Comma 2 44 3" xfId="14491"/>
    <cellStyle name="Comma 2 45" xfId="72"/>
    <cellStyle name="Comma 2 45 2" xfId="1741"/>
    <cellStyle name="Comma 2 45 2 2" xfId="2334"/>
    <cellStyle name="Comma 2 45 2 3" xfId="2451"/>
    <cellStyle name="Comma 2 45 3" xfId="14463"/>
    <cellStyle name="Comma 2 46" xfId="73"/>
    <cellStyle name="Comma 2 46 2" xfId="1742"/>
    <cellStyle name="Comma 2 46 2 2" xfId="2335"/>
    <cellStyle name="Comma 2 46 2 3" xfId="2464"/>
    <cellStyle name="Comma 2 46 3" xfId="14577"/>
    <cellStyle name="Comma 2 47" xfId="74"/>
    <cellStyle name="Comma 2 47 2" xfId="1743"/>
    <cellStyle name="Comma 2 47 2 2" xfId="2336"/>
    <cellStyle name="Comma 2 47 2 3" xfId="2519"/>
    <cellStyle name="Comma 2 47 3" xfId="14547"/>
    <cellStyle name="Comma 2 48" xfId="75"/>
    <cellStyle name="Comma 2 48 2" xfId="1744"/>
    <cellStyle name="Comma 2 48 2 2" xfId="2337"/>
    <cellStyle name="Comma 2 48 2 3" xfId="2493"/>
    <cellStyle name="Comma 2 48 3" xfId="14512"/>
    <cellStyle name="Comma 2 49" xfId="76"/>
    <cellStyle name="Comma 2 49 2" xfId="1745"/>
    <cellStyle name="Comma 2 49 2 2" xfId="2338"/>
    <cellStyle name="Comma 2 49 2 3" xfId="1935"/>
    <cellStyle name="Comma 2 49 3" xfId="14484"/>
    <cellStyle name="Comma 2 5" xfId="77"/>
    <cellStyle name="Comma 2 5 2" xfId="1746"/>
    <cellStyle name="Comma 2 5 2 2" xfId="2339"/>
    <cellStyle name="Comma 2 5 2 3" xfId="2485"/>
    <cellStyle name="Comma 2 5 3" xfId="14455"/>
    <cellStyle name="Comma 2 50" xfId="78"/>
    <cellStyle name="Comma 2 50 2" xfId="1747"/>
    <cellStyle name="Comma 2 50 2 2" xfId="2340"/>
    <cellStyle name="Comma 2 50 2 3" xfId="2468"/>
    <cellStyle name="Comma 2 50 3" xfId="14569"/>
    <cellStyle name="Comma 2 51" xfId="79"/>
    <cellStyle name="Comma 2 51 2" xfId="1748"/>
    <cellStyle name="Comma 2 51 2 2" xfId="2341"/>
    <cellStyle name="Comma 2 51 2 3" xfId="2977"/>
    <cellStyle name="Comma 2 51 3" xfId="14540"/>
    <cellStyle name="Comma 2 52" xfId="80"/>
    <cellStyle name="Comma 2 52 2" xfId="1749"/>
    <cellStyle name="Comma 2 52 2 2" xfId="2342"/>
    <cellStyle name="Comma 2 52 2 3" xfId="3047"/>
    <cellStyle name="Comma 2 52 3" xfId="14506"/>
    <cellStyle name="Comma 2 53" xfId="81"/>
    <cellStyle name="Comma 2 53 2" xfId="1750"/>
    <cellStyle name="Comma 2 53 2 2" xfId="2343"/>
    <cellStyle name="Comma 2 53 2 3" xfId="3011"/>
    <cellStyle name="Comma 2 53 3" xfId="14478"/>
    <cellStyle name="Comma 2 54" xfId="82"/>
    <cellStyle name="Comma 2 54 2" xfId="1751"/>
    <cellStyle name="Comma 2 54 2 2" xfId="2344"/>
    <cellStyle name="Comma 2 54 2 3" xfId="9643"/>
    <cellStyle name="Comma 2 54 3" xfId="14448"/>
    <cellStyle name="Comma 2 55" xfId="83"/>
    <cellStyle name="Comma 2 55 2" xfId="1752"/>
    <cellStyle name="Comma 2 55 2 2" xfId="2345"/>
    <cellStyle name="Comma 2 55 2 3" xfId="3025"/>
    <cellStyle name="Comma 2 55 3" xfId="14567"/>
    <cellStyle name="Comma 2 56" xfId="84"/>
    <cellStyle name="Comma 2 56 2" xfId="1753"/>
    <cellStyle name="Comma 2 56 2 2" xfId="2346"/>
    <cellStyle name="Comma 2 56 2 3" xfId="2988"/>
    <cellStyle name="Comma 2 56 3" xfId="14538"/>
    <cellStyle name="Comma 2 57" xfId="85"/>
    <cellStyle name="Comma 2 57 2" xfId="1754"/>
    <cellStyle name="Comma 2 57 2 2" xfId="2347"/>
    <cellStyle name="Comma 2 57 2 3" xfId="9640"/>
    <cellStyle name="Comma 2 57 3" xfId="14504"/>
    <cellStyle name="Comma 2 58" xfId="86"/>
    <cellStyle name="Comma 2 58 2" xfId="1755"/>
    <cellStyle name="Comma 2 58 2 2" xfId="2348"/>
    <cellStyle name="Comma 2 58 2 3" xfId="3024"/>
    <cellStyle name="Comma 2 58 3" xfId="14476"/>
    <cellStyle name="Comma 2 59" xfId="87"/>
    <cellStyle name="Comma 2 59 2" xfId="1756"/>
    <cellStyle name="Comma 2 59 2 2" xfId="2349"/>
    <cellStyle name="Comma 2 59 2 3" xfId="2987"/>
    <cellStyle name="Comma 2 59 3" xfId="14590"/>
    <cellStyle name="Comma 2 6" xfId="88"/>
    <cellStyle name="Comma 2 6 2" xfId="1757"/>
    <cellStyle name="Comma 2 6 2 2" xfId="2350"/>
    <cellStyle name="Comma 2 6 2 3" xfId="9639"/>
    <cellStyle name="Comma 2 6 3" xfId="14561"/>
    <cellStyle name="Comma 2 60" xfId="89"/>
    <cellStyle name="Comma 2 60 2" xfId="1758"/>
    <cellStyle name="Comma 2 60 2 2" xfId="2351"/>
    <cellStyle name="Comma 2 60 2 3" xfId="3023"/>
    <cellStyle name="Comma 2 60 3" xfId="14526"/>
    <cellStyle name="Comma 2 61" xfId="90"/>
    <cellStyle name="Comma 2 61 2" xfId="1759"/>
    <cellStyle name="Comma 2 61 2 2" xfId="2352"/>
    <cellStyle name="Comma 2 61 2 3" xfId="2986"/>
    <cellStyle name="Comma 2 61 3" xfId="14497"/>
    <cellStyle name="Comma 2 62" xfId="91"/>
    <cellStyle name="Comma 2 62 2" xfId="1760"/>
    <cellStyle name="Comma 2 62 2 2" xfId="2353"/>
    <cellStyle name="Comma 2 62 2 3" xfId="9638"/>
    <cellStyle name="Comma 2 62 3" xfId="14469"/>
    <cellStyle name="Comma 2 63" xfId="92"/>
    <cellStyle name="Comma 2 63 2" xfId="1761"/>
    <cellStyle name="Comma 2 63 2 2" xfId="2354"/>
    <cellStyle name="Comma 2 63 2 3" xfId="3022"/>
    <cellStyle name="Comma 2 63 3" xfId="14583"/>
    <cellStyle name="Comma 2 64" xfId="93"/>
    <cellStyle name="Comma 2 64 2" xfId="1762"/>
    <cellStyle name="Comma 2 64 2 2" xfId="2355"/>
    <cellStyle name="Comma 2 64 2 3" xfId="2985"/>
    <cellStyle name="Comma 2 64 3" xfId="14552"/>
    <cellStyle name="Comma 2 65" xfId="94"/>
    <cellStyle name="Comma 2 65 2" xfId="1763"/>
    <cellStyle name="Comma 2 65 2 2" xfId="2356"/>
    <cellStyle name="Comma 2 65 2 3" xfId="9637"/>
    <cellStyle name="Comma 2 65 3" xfId="14518"/>
    <cellStyle name="Comma 2 66" xfId="95"/>
    <cellStyle name="Comma 2 66 2" xfId="1764"/>
    <cellStyle name="Comma 2 66 2 2" xfId="2357"/>
    <cellStyle name="Comma 2 66 2 3" xfId="3021"/>
    <cellStyle name="Comma 2 66 3" xfId="14489"/>
    <cellStyle name="Comma 2 67" xfId="96"/>
    <cellStyle name="Comma 2 67 2" xfId="1765"/>
    <cellStyle name="Comma 2 67 2 2" xfId="2358"/>
    <cellStyle name="Comma 2 67 2 3" xfId="2984"/>
    <cellStyle name="Comma 2 67 3" xfId="14461"/>
    <cellStyle name="Comma 2 68" xfId="97"/>
    <cellStyle name="Comma 2 68 2" xfId="1766"/>
    <cellStyle name="Comma 2 68 2 2" xfId="2359"/>
    <cellStyle name="Comma 2 68 2 3" xfId="9636"/>
    <cellStyle name="Comma 2 68 3" xfId="14575"/>
    <cellStyle name="Comma 2 69" xfId="98"/>
    <cellStyle name="Comma 2 69 2" xfId="1767"/>
    <cellStyle name="Comma 2 69 2 2" xfId="2360"/>
    <cellStyle name="Comma 2 69 2 3" xfId="3020"/>
    <cellStyle name="Comma 2 69 3" xfId="14545"/>
    <cellStyle name="Comma 2 7" xfId="99"/>
    <cellStyle name="Comma 2 7 2" xfId="1768"/>
    <cellStyle name="Comma 2 7 2 2" xfId="2361"/>
    <cellStyle name="Comma 2 7 2 3" xfId="2983"/>
    <cellStyle name="Comma 2 7 3" xfId="2428"/>
    <cellStyle name="Comma 2 7 4" xfId="14510"/>
    <cellStyle name="Comma 2 70" xfId="100"/>
    <cellStyle name="Comma 2 70 2" xfId="1769"/>
    <cellStyle name="Comma 2 70 2 2" xfId="2362"/>
    <cellStyle name="Comma 2 70 2 3" xfId="9635"/>
    <cellStyle name="Comma 2 70 3" xfId="14483"/>
    <cellStyle name="Comma 2 71" xfId="101"/>
    <cellStyle name="Comma 2 71 2" xfId="1770"/>
    <cellStyle name="Comma 2 71 2 2" xfId="2363"/>
    <cellStyle name="Comma 2 71 2 3" xfId="3019"/>
    <cellStyle name="Comma 2 71 3" xfId="14452"/>
    <cellStyle name="Comma 2 72" xfId="102"/>
    <cellStyle name="Comma 2 72 2" xfId="1771"/>
    <cellStyle name="Comma 2 72 2 2" xfId="2364"/>
    <cellStyle name="Comma 2 72 2 3" xfId="2982"/>
    <cellStyle name="Comma 2 72 3" xfId="14440"/>
    <cellStyle name="Comma 2 73" xfId="103"/>
    <cellStyle name="Comma 2 73 2" xfId="1772"/>
    <cellStyle name="Comma 2 73 2 2" xfId="2365"/>
    <cellStyle name="Comma 2 73 2 3" xfId="9634"/>
    <cellStyle name="Comma 2 73 3" xfId="14565"/>
    <cellStyle name="Comma 2 74" xfId="104"/>
    <cellStyle name="Comma 2 74 2" xfId="1773"/>
    <cellStyle name="Comma 2 74 2 2" xfId="2366"/>
    <cellStyle name="Comma 2 74 2 3" xfId="3018"/>
    <cellStyle name="Comma 2 74 3" xfId="14536"/>
    <cellStyle name="Comma 2 75" xfId="105"/>
    <cellStyle name="Comma 2 75 2" xfId="1774"/>
    <cellStyle name="Comma 2 75 2 2" xfId="2367"/>
    <cellStyle name="Comma 2 75 2 3" xfId="2981"/>
    <cellStyle name="Comma 2 75 3" xfId="14502"/>
    <cellStyle name="Comma 2 76" xfId="106"/>
    <cellStyle name="Comma 2 76 2" xfId="1775"/>
    <cellStyle name="Comma 2 76 2 2" xfId="2368"/>
    <cellStyle name="Comma 2 76 2 3" xfId="9633"/>
    <cellStyle name="Comma 2 76 3" xfId="14474"/>
    <cellStyle name="Comma 2 77" xfId="107"/>
    <cellStyle name="Comma 2 77 2" xfId="1776"/>
    <cellStyle name="Comma 2 77 2 2" xfId="2369"/>
    <cellStyle name="Comma 2 77 2 3" xfId="3017"/>
    <cellStyle name="Comma 2 77 3" xfId="14588"/>
    <cellStyle name="Comma 2 78" xfId="108"/>
    <cellStyle name="Comma 2 78 2" xfId="1777"/>
    <cellStyle name="Comma 2 78 2 2" xfId="2370"/>
    <cellStyle name="Comma 2 78 2 3" xfId="2980"/>
    <cellStyle name="Comma 2 78 3" xfId="14559"/>
    <cellStyle name="Comma 2 79" xfId="109"/>
    <cellStyle name="Comma 2 79 2" xfId="1778"/>
    <cellStyle name="Comma 2 79 2 2" xfId="2371"/>
    <cellStyle name="Comma 2 79 2 3" xfId="9632"/>
    <cellStyle name="Comma 2 79 3" xfId="14525"/>
    <cellStyle name="Comma 2 8" xfId="110"/>
    <cellStyle name="Comma 2 8 2" xfId="1779"/>
    <cellStyle name="Comma 2 8 2 2" xfId="2372"/>
    <cellStyle name="Comma 2 8 2 3" xfId="3016"/>
    <cellStyle name="Comma 2 8 3" xfId="14496"/>
    <cellStyle name="Comma 2 80" xfId="33"/>
    <cellStyle name="Comma 2 80 2" xfId="2295"/>
    <cellStyle name="Comma 2 80 3" xfId="1982"/>
    <cellStyle name="Comma 2 80 4" xfId="2518"/>
    <cellStyle name="Comma 2 81" xfId="1701"/>
    <cellStyle name="Comma 2 81 2" xfId="2284"/>
    <cellStyle name="Comma 2 82" xfId="14434"/>
    <cellStyle name="Comma 2 9" xfId="111"/>
    <cellStyle name="Comma 2 9 2" xfId="1780"/>
    <cellStyle name="Comma 2 9 2 2" xfId="2373"/>
    <cellStyle name="Comma 2 9 2 3" xfId="2492"/>
    <cellStyle name="Comma 2 9 3" xfId="14467"/>
    <cellStyle name="Comma 20" xfId="2418"/>
    <cellStyle name="Comma 21 2 2" xfId="2406"/>
    <cellStyle name="Comma 22 4" xfId="2403"/>
    <cellStyle name="Comma 23" xfId="2285"/>
    <cellStyle name="Comma 24" xfId="2169"/>
    <cellStyle name="Comma 24 2" xfId="2461"/>
    <cellStyle name="Comma 25" xfId="2282"/>
    <cellStyle name="Comma 27" xfId="2424"/>
    <cellStyle name="Comma 29" xfId="2422"/>
    <cellStyle name="Comma 3" xfId="15"/>
    <cellStyle name="Comma 3 2" xfId="112"/>
    <cellStyle name="Comma 3 2 2" xfId="2130"/>
    <cellStyle name="Comma 3 2 2 2" xfId="2379"/>
    <cellStyle name="Comma 3 2 3" xfId="1981"/>
    <cellStyle name="Comma 3 2 4" xfId="2462"/>
    <cellStyle name="Comma 3 3" xfId="1781"/>
    <cellStyle name="Comma 3 3 2" xfId="2380"/>
    <cellStyle name="Comma 3 4" xfId="2131"/>
    <cellStyle name="Comma 3 4 2" xfId="2381"/>
    <cellStyle name="Comma 3 5" xfId="2132"/>
    <cellStyle name="Comma 3 5 2" xfId="2382"/>
    <cellStyle name="Comma 3 6" xfId="2133"/>
    <cellStyle name="Comma 3 6 2" xfId="2383"/>
    <cellStyle name="Comma 3 7" xfId="2134"/>
    <cellStyle name="Comma 3 7 2" xfId="2384"/>
    <cellStyle name="Comma 3 8" xfId="2374"/>
    <cellStyle name="Comma 3 9" xfId="14581"/>
    <cellStyle name="Comma 30" xfId="2421"/>
    <cellStyle name="Comma 32" xfId="2135"/>
    <cellStyle name="Comma 32 2" xfId="2274"/>
    <cellStyle name="Comma 32 2 2" xfId="2385"/>
    <cellStyle name="Comma 32 3" xfId="2392"/>
    <cellStyle name="Comma 4" xfId="23"/>
    <cellStyle name="Comma 4 2" xfId="1929"/>
    <cellStyle name="Comma 4 2 2" xfId="2386"/>
    <cellStyle name="Comma 4 3" xfId="2136"/>
    <cellStyle name="Comma 5" xfId="32"/>
    <cellStyle name="Comma 5 2" xfId="2387"/>
    <cellStyle name="Comma 5 3" xfId="2137"/>
    <cellStyle name="Comma 6" xfId="1692"/>
    <cellStyle name="Comma 6 2" xfId="2388"/>
    <cellStyle name="Comma 6 3" xfId="2138"/>
    <cellStyle name="Comma 7" xfId="2127"/>
    <cellStyle name="Comma 7 2" xfId="2128"/>
    <cellStyle name="Comma 7 2 2" xfId="2377"/>
    <cellStyle name="Comma 7 3" xfId="2376"/>
    <cellStyle name="Comma 8" xfId="2139"/>
    <cellStyle name="Comma 8 2" xfId="2140"/>
    <cellStyle name="Comma 8 2 2" xfId="2390"/>
    <cellStyle name="Comma 8 3" xfId="2389"/>
    <cellStyle name="Comma 9" xfId="2292"/>
    <cellStyle name="Currency 2" xfId="1984"/>
    <cellStyle name="Explanatory Text 2" xfId="1952"/>
    <cellStyle name="Good 2" xfId="1943"/>
    <cellStyle name="Heading 1 2" xfId="1700"/>
    <cellStyle name="Heading 2 2" xfId="1801"/>
    <cellStyle name="Heading 3 2" xfId="1694"/>
    <cellStyle name="Heading 4 2" xfId="1942"/>
    <cellStyle name="Hyperlink" xfId="26" builtinId="8"/>
    <cellStyle name="Hyperlink 2" xfId="7"/>
    <cellStyle name="Hyperlink 2 2" xfId="113"/>
    <cellStyle name="Hyperlink 3" xfId="1693"/>
    <cellStyle name="Hyperlink 3 2" xfId="14411"/>
    <cellStyle name="Hyperlink 4" xfId="2777"/>
    <cellStyle name="Input 2" xfId="1946"/>
    <cellStyle name="Linked Cell 2" xfId="1949"/>
    <cellStyle name="Neutral 2" xfId="1945"/>
    <cellStyle name="Normal" xfId="0" builtinId="0"/>
    <cellStyle name="Normal 10" xfId="4"/>
    <cellStyle name="Normal 10 2" xfId="114"/>
    <cellStyle name="Normal 10 2 2" xfId="2275"/>
    <cellStyle name="Normal 10 2 3" xfId="2396"/>
    <cellStyle name="Normal 10 2 4" xfId="2141"/>
    <cellStyle name="Normal 10 3" xfId="2394"/>
    <cellStyle name="Normal 10 3 2" xfId="2401"/>
    <cellStyle name="Normal 10 5" xfId="2397"/>
    <cellStyle name="Normal 100" xfId="1987"/>
    <cellStyle name="Normal 101" xfId="2173"/>
    <cellStyle name="Normal 102" xfId="1978"/>
    <cellStyle name="Normal 102 2" xfId="2432"/>
    <cellStyle name="Normal 103" xfId="2283"/>
    <cellStyle name="Normal 104" xfId="2291"/>
    <cellStyle name="Normal 104 2" xfId="2433"/>
    <cellStyle name="Normal 105" xfId="2429"/>
    <cellStyle name="Normal 106" xfId="2430"/>
    <cellStyle name="Normal 106 2" xfId="2434"/>
    <cellStyle name="Normal 107" xfId="2431"/>
    <cellStyle name="Normal 107 2" xfId="2435"/>
    <cellStyle name="Normal 108" xfId="2436"/>
    <cellStyle name="Normal 109" xfId="2438"/>
    <cellStyle name="Normal 11" xfId="115"/>
    <cellStyle name="Normal 11 2" xfId="1782"/>
    <cellStyle name="Normal 12" xfId="116"/>
    <cellStyle name="Normal 12 2" xfId="1783"/>
    <cellStyle name="Normal 120" xfId="1931"/>
    <cellStyle name="Normal 13" xfId="117"/>
    <cellStyle name="Normal 13 2" xfId="1784"/>
    <cellStyle name="Normal 14" xfId="118"/>
    <cellStyle name="Normal 14 2" xfId="1785"/>
    <cellStyle name="Normal 144" xfId="119"/>
    <cellStyle name="Normal 15" xfId="120"/>
    <cellStyle name="Normal 15 2" xfId="1786"/>
    <cellStyle name="Normal 16" xfId="121"/>
    <cellStyle name="Normal 16 2" xfId="1787"/>
    <cellStyle name="Normal 17" xfId="122"/>
    <cellStyle name="Normal 17 2" xfId="1788"/>
    <cellStyle name="Normal 18" xfId="123"/>
    <cellStyle name="Normal 18 2" xfId="1789"/>
    <cellStyle name="Normal 19" xfId="124"/>
    <cellStyle name="Normal 19 2" xfId="1790"/>
    <cellStyle name="Normal 2" xfId="14"/>
    <cellStyle name="Normal 2 10" xfId="126"/>
    <cellStyle name="Normal 2 10 2" xfId="127"/>
    <cellStyle name="Normal 2 10 3" xfId="128"/>
    <cellStyle name="Normal 2 10 4" xfId="129"/>
    <cellStyle name="Normal 2 10 5" xfId="130"/>
    <cellStyle name="Normal 2 10 6" xfId="131"/>
    <cellStyle name="Normal 2 10 7" xfId="2286"/>
    <cellStyle name="Normal 2 11" xfId="132"/>
    <cellStyle name="Normal 2 11 2" xfId="133"/>
    <cellStyle name="Normal 2 11 3" xfId="134"/>
    <cellStyle name="Normal 2 11 4" xfId="135"/>
    <cellStyle name="Normal 2 11 5" xfId="136"/>
    <cellStyle name="Normal 2 11 6" xfId="137"/>
    <cellStyle name="Normal 2 12" xfId="138"/>
    <cellStyle name="Normal 2 12 2" xfId="139"/>
    <cellStyle name="Normal 2 12 3" xfId="140"/>
    <cellStyle name="Normal 2 12 4" xfId="141"/>
    <cellStyle name="Normal 2 12 5" xfId="142"/>
    <cellStyle name="Normal 2 12 6" xfId="143"/>
    <cellStyle name="Normal 2 13" xfId="144"/>
    <cellStyle name="Normal 2 14" xfId="145"/>
    <cellStyle name="Normal 2 14 2" xfId="2426"/>
    <cellStyle name="Normal 2 15" xfId="125"/>
    <cellStyle name="Normal 2 19" xfId="2410"/>
    <cellStyle name="Normal 2 2" xfId="3"/>
    <cellStyle name="Normal 2 2 2" xfId="5"/>
    <cellStyle name="Normal 2 2 2 2" xfId="147"/>
    <cellStyle name="Normal 2 2 2 4" xfId="2400"/>
    <cellStyle name="Normal 2 2 3" xfId="146"/>
    <cellStyle name="Normal 2 2 3 2" xfId="2142"/>
    <cellStyle name="Normal 2 2 3 3" xfId="2517"/>
    <cellStyle name="Normal 2 2 4" xfId="2143"/>
    <cellStyle name="Normal 2 2 5" xfId="2144"/>
    <cellStyle name="Normal 2 2 6" xfId="2145"/>
    <cellStyle name="Normal 2 2 7" xfId="2146"/>
    <cellStyle name="Normal 2 3" xfId="16"/>
    <cellStyle name="Normal 2 3 2" xfId="148"/>
    <cellStyle name="Normal 2 3 2 2" xfId="2147"/>
    <cellStyle name="Normal 2 3 3" xfId="2148"/>
    <cellStyle name="Normal 2 3 4" xfId="2149"/>
    <cellStyle name="Normal 2 3 5" xfId="2150"/>
    <cellStyle name="Normal 2 3 6" xfId="2151"/>
    <cellStyle name="Normal 2 3 7" xfId="2152"/>
    <cellStyle name="Normal 2 3 8" xfId="2287"/>
    <cellStyle name="Normal 2 4" xfId="24"/>
    <cellStyle name="Normal 2 4 10" xfId="150"/>
    <cellStyle name="Normal 2 4 10 2" xfId="4475"/>
    <cellStyle name="Normal 2 4 11" xfId="151"/>
    <cellStyle name="Normal 2 4 11 2" xfId="4474"/>
    <cellStyle name="Normal 2 4 12" xfId="152"/>
    <cellStyle name="Normal 2 4 12 2" xfId="9327"/>
    <cellStyle name="Normal 2 4 13" xfId="153"/>
    <cellStyle name="Normal 2 4 13 2" xfId="9326"/>
    <cellStyle name="Normal 2 4 14" xfId="154"/>
    <cellStyle name="Normal 2 4 14 2" xfId="9307"/>
    <cellStyle name="Normal 2 4 15" xfId="149"/>
    <cellStyle name="Normal 2 4 15 2" xfId="9630"/>
    <cellStyle name="Normal 2 4 16" xfId="1791"/>
    <cellStyle name="Normal 2 4 2" xfId="155"/>
    <cellStyle name="Normal 2 4 2 2" xfId="2153"/>
    <cellStyle name="Normal 2 4 2 2 2" xfId="5298"/>
    <cellStyle name="Normal 2 4 2 2 3" xfId="7691"/>
    <cellStyle name="Normal 2 4 2 2 4" xfId="10375"/>
    <cellStyle name="Normal 2 4 2 2 5" xfId="12786"/>
    <cellStyle name="Normal 2 4 2 2 6" xfId="2968"/>
    <cellStyle name="Normal 2 4 2 3" xfId="3403"/>
    <cellStyle name="Normal 2 4 2 3 2" xfId="5874"/>
    <cellStyle name="Normal 2 4 2 3 3" xfId="8270"/>
    <cellStyle name="Normal 2 4 2 3 4" xfId="10954"/>
    <cellStyle name="Normal 2 4 2 3 5" xfId="13365"/>
    <cellStyle name="Normal 2 4 2 4" xfId="3973"/>
    <cellStyle name="Normal 2 4 2 4 2" xfId="6447"/>
    <cellStyle name="Normal 2 4 2 4 3" xfId="8843"/>
    <cellStyle name="Normal 2 4 2 4 4" xfId="11527"/>
    <cellStyle name="Normal 2 4 2 4 5" xfId="13938"/>
    <cellStyle name="Normal 2 4 2 5" xfId="4623"/>
    <cellStyle name="Normal 2 4 2 6" xfId="7015"/>
    <cellStyle name="Normal 2 4 2 7" xfId="9697"/>
    <cellStyle name="Normal 2 4 2 8" xfId="12110"/>
    <cellStyle name="Normal 2 4 2 9" xfId="2480"/>
    <cellStyle name="Normal 2 4 3" xfId="156"/>
    <cellStyle name="Normal 2 4 3 2" xfId="1988"/>
    <cellStyle name="Normal 2 4 3 2 2" xfId="5293"/>
    <cellStyle name="Normal 2 4 3 2 3" xfId="7686"/>
    <cellStyle name="Normal 2 4 3 2 4" xfId="10370"/>
    <cellStyle name="Normal 2 4 3 2 5" xfId="12781"/>
    <cellStyle name="Normal 2 4 3 3" xfId="3398"/>
    <cellStyle name="Normal 2 4 3 3 2" xfId="5869"/>
    <cellStyle name="Normal 2 4 3 3 3" xfId="8265"/>
    <cellStyle name="Normal 2 4 3 3 4" xfId="10949"/>
    <cellStyle name="Normal 2 4 3 3 5" xfId="13360"/>
    <cellStyle name="Normal 2 4 3 4" xfId="3968"/>
    <cellStyle name="Normal 2 4 3 4 2" xfId="6442"/>
    <cellStyle name="Normal 2 4 3 4 3" xfId="8838"/>
    <cellStyle name="Normal 2 4 3 4 4" xfId="11522"/>
    <cellStyle name="Normal 2 4 3 4 5" xfId="13933"/>
    <cellStyle name="Normal 2 4 3 5" xfId="4618"/>
    <cellStyle name="Normal 2 4 3 6" xfId="7010"/>
    <cellStyle name="Normal 2 4 3 7" xfId="9692"/>
    <cellStyle name="Normal 2 4 3 8" xfId="12105"/>
    <cellStyle name="Normal 2 4 4" xfId="157"/>
    <cellStyle name="Normal 2 4 4 2" xfId="2174"/>
    <cellStyle name="Normal 2 4 4 2 2" xfId="5296"/>
    <cellStyle name="Normal 2 4 4 2 3" xfId="7689"/>
    <cellStyle name="Normal 2 4 4 2 4" xfId="10373"/>
    <cellStyle name="Normal 2 4 4 2 5" xfId="12784"/>
    <cellStyle name="Normal 2 4 4 3" xfId="3401"/>
    <cellStyle name="Normal 2 4 4 3 2" xfId="5872"/>
    <cellStyle name="Normal 2 4 4 3 3" xfId="8268"/>
    <cellStyle name="Normal 2 4 4 3 4" xfId="10952"/>
    <cellStyle name="Normal 2 4 4 3 5" xfId="13363"/>
    <cellStyle name="Normal 2 4 4 4" xfId="3971"/>
    <cellStyle name="Normal 2 4 4 4 2" xfId="6445"/>
    <cellStyle name="Normal 2 4 4 4 3" xfId="8841"/>
    <cellStyle name="Normal 2 4 4 4 4" xfId="11525"/>
    <cellStyle name="Normal 2 4 4 4 5" xfId="13936"/>
    <cellStyle name="Normal 2 4 4 5" xfId="4621"/>
    <cellStyle name="Normal 2 4 4 6" xfId="7013"/>
    <cellStyle name="Normal 2 4 4 7" xfId="9695"/>
    <cellStyle name="Normal 2 4 4 8" xfId="12108"/>
    <cellStyle name="Normal 2 4 5" xfId="158"/>
    <cellStyle name="Normal 2 4 5 2" xfId="2288"/>
    <cellStyle name="Normal 2 4 5 2 2" xfId="5294"/>
    <cellStyle name="Normal 2 4 5 2 3" xfId="7687"/>
    <cellStyle name="Normal 2 4 5 2 4" xfId="10371"/>
    <cellStyle name="Normal 2 4 5 2 5" xfId="12782"/>
    <cellStyle name="Normal 2 4 5 2 6" xfId="2965"/>
    <cellStyle name="Normal 2 4 5 3" xfId="3399"/>
    <cellStyle name="Normal 2 4 5 3 2" xfId="5870"/>
    <cellStyle name="Normal 2 4 5 3 3" xfId="8266"/>
    <cellStyle name="Normal 2 4 5 3 4" xfId="10950"/>
    <cellStyle name="Normal 2 4 5 3 5" xfId="13361"/>
    <cellStyle name="Normal 2 4 5 4" xfId="3969"/>
    <cellStyle name="Normal 2 4 5 4 2" xfId="6443"/>
    <cellStyle name="Normal 2 4 5 4 3" xfId="8839"/>
    <cellStyle name="Normal 2 4 5 4 4" xfId="11523"/>
    <cellStyle name="Normal 2 4 5 4 5" xfId="13934"/>
    <cellStyle name="Normal 2 4 5 5" xfId="4619"/>
    <cellStyle name="Normal 2 4 5 6" xfId="7011"/>
    <cellStyle name="Normal 2 4 5 7" xfId="9693"/>
    <cellStyle name="Normal 2 4 5 8" xfId="12106"/>
    <cellStyle name="Normal 2 4 5 9" xfId="2477"/>
    <cellStyle name="Normal 2 4 6" xfId="159"/>
    <cellStyle name="Normal 2 4 6 2" xfId="2966"/>
    <cellStyle name="Normal 2 4 6 2 2" xfId="5295"/>
    <cellStyle name="Normal 2 4 6 2 3" xfId="7688"/>
    <cellStyle name="Normal 2 4 6 2 4" xfId="10372"/>
    <cellStyle name="Normal 2 4 6 2 5" xfId="12783"/>
    <cellStyle name="Normal 2 4 6 3" xfId="3400"/>
    <cellStyle name="Normal 2 4 6 3 2" xfId="5871"/>
    <cellStyle name="Normal 2 4 6 3 3" xfId="8267"/>
    <cellStyle name="Normal 2 4 6 3 4" xfId="10951"/>
    <cellStyle name="Normal 2 4 6 3 5" xfId="13362"/>
    <cellStyle name="Normal 2 4 6 4" xfId="3970"/>
    <cellStyle name="Normal 2 4 6 4 2" xfId="6444"/>
    <cellStyle name="Normal 2 4 6 4 3" xfId="8840"/>
    <cellStyle name="Normal 2 4 6 4 4" xfId="11524"/>
    <cellStyle name="Normal 2 4 6 4 5" xfId="13935"/>
    <cellStyle name="Normal 2 4 6 5" xfId="4620"/>
    <cellStyle name="Normal 2 4 6 6" xfId="7012"/>
    <cellStyle name="Normal 2 4 6 7" xfId="9694"/>
    <cellStyle name="Normal 2 4 6 8" xfId="12107"/>
    <cellStyle name="Normal 2 4 6 9" xfId="2478"/>
    <cellStyle name="Normal 2 4 7" xfId="160"/>
    <cellStyle name="Normal 2 4 7 2" xfId="5128"/>
    <cellStyle name="Normal 2 4 7 3" xfId="7520"/>
    <cellStyle name="Normal 2 4 7 4" xfId="10203"/>
    <cellStyle name="Normal 2 4 7 5" xfId="12615"/>
    <cellStyle name="Normal 2 4 7 6" xfId="2826"/>
    <cellStyle name="Normal 2 4 8" xfId="161"/>
    <cellStyle name="Normal 2 4 8 2" xfId="5126"/>
    <cellStyle name="Normal 2 4 8 3" xfId="7518"/>
    <cellStyle name="Normal 2 4 8 4" xfId="10201"/>
    <cellStyle name="Normal 2 4 8 5" xfId="12613"/>
    <cellStyle name="Normal 2 4 8 6" xfId="2824"/>
    <cellStyle name="Normal 2 4 9" xfId="162"/>
    <cellStyle name="Normal 2 4 9 2" xfId="5127"/>
    <cellStyle name="Normal 2 4 9 3" xfId="7519"/>
    <cellStyle name="Normal 2 4 9 4" xfId="10202"/>
    <cellStyle name="Normal 2 4 9 5" xfId="12614"/>
    <cellStyle name="Normal 2 4 9 6" xfId="2825"/>
    <cellStyle name="Normal 2 5" xfId="163"/>
    <cellStyle name="Normal 2 5 2" xfId="164"/>
    <cellStyle name="Normal 2 5 2 2" xfId="2289"/>
    <cellStyle name="Normal 2 5 3" xfId="165"/>
    <cellStyle name="Normal 2 5 4" xfId="166"/>
    <cellStyle name="Normal 2 5 5" xfId="167"/>
    <cellStyle name="Normal 2 5 6" xfId="168"/>
    <cellStyle name="Normal 2 5 7" xfId="2154"/>
    <cellStyle name="Normal 2 6" xfId="169"/>
    <cellStyle name="Normal 2 6 2" xfId="170"/>
    <cellStyle name="Normal 2 6 3" xfId="171"/>
    <cellStyle name="Normal 2 6 4" xfId="172"/>
    <cellStyle name="Normal 2 6 5" xfId="173"/>
    <cellStyle name="Normal 2 6 6" xfId="174"/>
    <cellStyle name="Normal 2 6 7" xfId="2155"/>
    <cellStyle name="Normal 2 7" xfId="175"/>
    <cellStyle name="Normal 2 7 2" xfId="176"/>
    <cellStyle name="Normal 2 7 3" xfId="177"/>
    <cellStyle name="Normal 2 7 4" xfId="178"/>
    <cellStyle name="Normal 2 7 5" xfId="179"/>
    <cellStyle name="Normal 2 7 6" xfId="180"/>
    <cellStyle name="Normal 2 7 7" xfId="2156"/>
    <cellStyle name="Normal 2 8" xfId="181"/>
    <cellStyle name="Normal 2 8 2" xfId="182"/>
    <cellStyle name="Normal 2 8 3" xfId="183"/>
    <cellStyle name="Normal 2 8 4" xfId="184"/>
    <cellStyle name="Normal 2 8 5" xfId="185"/>
    <cellStyle name="Normal 2 8 6" xfId="186"/>
    <cellStyle name="Normal 2 9" xfId="187"/>
    <cellStyle name="Normal 2 9 2" xfId="188"/>
    <cellStyle name="Normal 2 9 3" xfId="189"/>
    <cellStyle name="Normal 2 9 4" xfId="190"/>
    <cellStyle name="Normal 2 9 5" xfId="191"/>
    <cellStyle name="Normal 2 9 6" xfId="192"/>
    <cellStyle name="Normal 2_Compile annya 2068 Poush" xfId="17"/>
    <cellStyle name="Normal 20" xfId="193"/>
    <cellStyle name="Normal 20 2" xfId="1792"/>
    <cellStyle name="Normal 21" xfId="194"/>
    <cellStyle name="Normal 21 2" xfId="1793"/>
    <cellStyle name="Normal 22" xfId="195"/>
    <cellStyle name="Normal 22 2" xfId="1794"/>
    <cellStyle name="Normal 23" xfId="196"/>
    <cellStyle name="Normal 23 2" xfId="1795"/>
    <cellStyle name="Normal 24" xfId="197"/>
    <cellStyle name="Normal 24 2" xfId="1796"/>
    <cellStyle name="Normal 25" xfId="198"/>
    <cellStyle name="Normal 25 2" xfId="1797"/>
    <cellStyle name="Normal 26" xfId="199"/>
    <cellStyle name="Normal 26 2" xfId="1798"/>
    <cellStyle name="Normal 27" xfId="6"/>
    <cellStyle name="Normal 27 2" xfId="200"/>
    <cellStyle name="Normal 28" xfId="201"/>
    <cellStyle name="Normal 28 2" xfId="1799"/>
    <cellStyle name="Normal 29" xfId="202"/>
    <cellStyle name="Normal 29 2" xfId="1800"/>
    <cellStyle name="Normal 29 3 2" xfId="2417"/>
    <cellStyle name="Normal 3" xfId="18"/>
    <cellStyle name="Normal 3 10" xfId="204"/>
    <cellStyle name="Normal 3 10 10" xfId="205"/>
    <cellStyle name="Normal 3 10 10 2" xfId="4477"/>
    <cellStyle name="Normal 3 10 11" xfId="206"/>
    <cellStyle name="Normal 3 10 11 2" xfId="4472"/>
    <cellStyle name="Normal 3 10 12" xfId="207"/>
    <cellStyle name="Normal 3 10 12 2" xfId="9330"/>
    <cellStyle name="Normal 3 10 13" xfId="208"/>
    <cellStyle name="Normal 3 10 13 2" xfId="9324"/>
    <cellStyle name="Normal 3 10 14" xfId="209"/>
    <cellStyle name="Normal 3 10 14 2" xfId="9309"/>
    <cellStyle name="Normal 3 10 15" xfId="1802"/>
    <cellStyle name="Normal 3 10 16" xfId="9628"/>
    <cellStyle name="Normal 3 10 2" xfId="210"/>
    <cellStyle name="Normal 3 10 2 2" xfId="1990"/>
    <cellStyle name="Normal 3 10 2 2 2" xfId="5309"/>
    <cellStyle name="Normal 3 10 2 2 3" xfId="7702"/>
    <cellStyle name="Normal 3 10 2 2 4" xfId="10386"/>
    <cellStyle name="Normal 3 10 2 2 5" xfId="12797"/>
    <cellStyle name="Normal 3 10 2 3" xfId="3414"/>
    <cellStyle name="Normal 3 10 2 3 2" xfId="5885"/>
    <cellStyle name="Normal 3 10 2 3 3" xfId="8281"/>
    <cellStyle name="Normal 3 10 2 3 4" xfId="10965"/>
    <cellStyle name="Normal 3 10 2 3 5" xfId="13376"/>
    <cellStyle name="Normal 3 10 2 4" xfId="3984"/>
    <cellStyle name="Normal 3 10 2 4 2" xfId="6458"/>
    <cellStyle name="Normal 3 10 2 4 3" xfId="8854"/>
    <cellStyle name="Normal 3 10 2 4 4" xfId="11538"/>
    <cellStyle name="Normal 3 10 2 4 5" xfId="13949"/>
    <cellStyle name="Normal 3 10 2 5" xfId="4634"/>
    <cellStyle name="Normal 3 10 2 6" xfId="7026"/>
    <cellStyle name="Normal 3 10 2 7" xfId="9708"/>
    <cellStyle name="Normal 3 10 2 8" xfId="12121"/>
    <cellStyle name="Normal 3 10 3" xfId="211"/>
    <cellStyle name="Normal 3 10 3 2" xfId="2176"/>
    <cellStyle name="Normal 3 10 3 2 2" xfId="5283"/>
    <cellStyle name="Normal 3 10 3 2 3" xfId="7676"/>
    <cellStyle name="Normal 3 10 3 2 4" xfId="10360"/>
    <cellStyle name="Normal 3 10 3 2 5" xfId="12771"/>
    <cellStyle name="Normal 3 10 3 3" xfId="3388"/>
    <cellStyle name="Normal 3 10 3 3 2" xfId="5859"/>
    <cellStyle name="Normal 3 10 3 3 3" xfId="8255"/>
    <cellStyle name="Normal 3 10 3 3 4" xfId="10939"/>
    <cellStyle name="Normal 3 10 3 3 5" xfId="13350"/>
    <cellStyle name="Normal 3 10 3 4" xfId="3958"/>
    <cellStyle name="Normal 3 10 3 4 2" xfId="6432"/>
    <cellStyle name="Normal 3 10 3 4 3" xfId="8828"/>
    <cellStyle name="Normal 3 10 3 4 4" xfId="11512"/>
    <cellStyle name="Normal 3 10 3 4 5" xfId="13923"/>
    <cellStyle name="Normal 3 10 3 5" xfId="4608"/>
    <cellStyle name="Normal 3 10 3 6" xfId="7000"/>
    <cellStyle name="Normal 3 10 3 7" xfId="9682"/>
    <cellStyle name="Normal 3 10 3 8" xfId="12095"/>
    <cellStyle name="Normal 3 10 4" xfId="212"/>
    <cellStyle name="Normal 3 10 4 2" xfId="2973"/>
    <cellStyle name="Normal 3 10 4 2 2" xfId="5304"/>
    <cellStyle name="Normal 3 10 4 2 3" xfId="7697"/>
    <cellStyle name="Normal 3 10 4 2 4" xfId="10381"/>
    <cellStyle name="Normal 3 10 4 2 5" xfId="12792"/>
    <cellStyle name="Normal 3 10 4 3" xfId="3409"/>
    <cellStyle name="Normal 3 10 4 3 2" xfId="5880"/>
    <cellStyle name="Normal 3 10 4 3 3" xfId="8276"/>
    <cellStyle name="Normal 3 10 4 3 4" xfId="10960"/>
    <cellStyle name="Normal 3 10 4 3 5" xfId="13371"/>
    <cellStyle name="Normal 3 10 4 4" xfId="3979"/>
    <cellStyle name="Normal 3 10 4 4 2" xfId="6453"/>
    <cellStyle name="Normal 3 10 4 4 3" xfId="8849"/>
    <cellStyle name="Normal 3 10 4 4 4" xfId="11533"/>
    <cellStyle name="Normal 3 10 4 4 5" xfId="13944"/>
    <cellStyle name="Normal 3 10 4 5" xfId="4629"/>
    <cellStyle name="Normal 3 10 4 6" xfId="7021"/>
    <cellStyle name="Normal 3 10 4 7" xfId="9703"/>
    <cellStyle name="Normal 3 10 4 8" xfId="12116"/>
    <cellStyle name="Normal 3 10 4 9" xfId="2486"/>
    <cellStyle name="Normal 3 10 5" xfId="213"/>
    <cellStyle name="Normal 3 10 5 2" xfId="2963"/>
    <cellStyle name="Normal 3 10 5 2 2" xfId="5291"/>
    <cellStyle name="Normal 3 10 5 2 3" xfId="7684"/>
    <cellStyle name="Normal 3 10 5 2 4" xfId="10368"/>
    <cellStyle name="Normal 3 10 5 2 5" xfId="12779"/>
    <cellStyle name="Normal 3 10 5 3" xfId="3396"/>
    <cellStyle name="Normal 3 10 5 3 2" xfId="5867"/>
    <cellStyle name="Normal 3 10 5 3 3" xfId="8263"/>
    <cellStyle name="Normal 3 10 5 3 4" xfId="10947"/>
    <cellStyle name="Normal 3 10 5 3 5" xfId="13358"/>
    <cellStyle name="Normal 3 10 5 4" xfId="3966"/>
    <cellStyle name="Normal 3 10 5 4 2" xfId="6440"/>
    <cellStyle name="Normal 3 10 5 4 3" xfId="8836"/>
    <cellStyle name="Normal 3 10 5 4 4" xfId="11520"/>
    <cellStyle name="Normal 3 10 5 4 5" xfId="13931"/>
    <cellStyle name="Normal 3 10 5 5" xfId="4616"/>
    <cellStyle name="Normal 3 10 5 6" xfId="7008"/>
    <cellStyle name="Normal 3 10 5 7" xfId="9690"/>
    <cellStyle name="Normal 3 10 5 8" xfId="12103"/>
    <cellStyle name="Normal 3 10 5 9" xfId="2475"/>
    <cellStyle name="Normal 3 10 6" xfId="214"/>
    <cellStyle name="Normal 3 10 6 2" xfId="2969"/>
    <cellStyle name="Normal 3 10 6 2 2" xfId="5299"/>
    <cellStyle name="Normal 3 10 6 2 3" xfId="7692"/>
    <cellStyle name="Normal 3 10 6 2 4" xfId="10376"/>
    <cellStyle name="Normal 3 10 6 2 5" xfId="12787"/>
    <cellStyle name="Normal 3 10 6 3" xfId="3404"/>
    <cellStyle name="Normal 3 10 6 3 2" xfId="5875"/>
    <cellStyle name="Normal 3 10 6 3 3" xfId="8271"/>
    <cellStyle name="Normal 3 10 6 3 4" xfId="10955"/>
    <cellStyle name="Normal 3 10 6 3 5" xfId="13366"/>
    <cellStyle name="Normal 3 10 6 4" xfId="3974"/>
    <cellStyle name="Normal 3 10 6 4 2" xfId="6448"/>
    <cellStyle name="Normal 3 10 6 4 3" xfId="8844"/>
    <cellStyle name="Normal 3 10 6 4 4" xfId="11528"/>
    <cellStyle name="Normal 3 10 6 4 5" xfId="13939"/>
    <cellStyle name="Normal 3 10 6 5" xfId="4624"/>
    <cellStyle name="Normal 3 10 6 6" xfId="7016"/>
    <cellStyle name="Normal 3 10 6 7" xfId="9698"/>
    <cellStyle name="Normal 3 10 6 8" xfId="12111"/>
    <cellStyle name="Normal 3 10 6 9" xfId="2481"/>
    <cellStyle name="Normal 3 10 7" xfId="215"/>
    <cellStyle name="Normal 3 10 7 2" xfId="5135"/>
    <cellStyle name="Normal 3 10 7 3" xfId="7527"/>
    <cellStyle name="Normal 3 10 7 4" xfId="10210"/>
    <cellStyle name="Normal 3 10 7 5" xfId="12622"/>
    <cellStyle name="Normal 3 10 7 6" xfId="2833"/>
    <cellStyle name="Normal 3 10 8" xfId="216"/>
    <cellStyle name="Normal 3 10 8 2" xfId="5124"/>
    <cellStyle name="Normal 3 10 8 3" xfId="7516"/>
    <cellStyle name="Normal 3 10 8 4" xfId="10199"/>
    <cellStyle name="Normal 3 10 8 5" xfId="12611"/>
    <cellStyle name="Normal 3 10 8 6" xfId="2822"/>
    <cellStyle name="Normal 3 10 9" xfId="217"/>
    <cellStyle name="Normal 3 10 9 2" xfId="5130"/>
    <cellStyle name="Normal 3 10 9 3" xfId="7522"/>
    <cellStyle name="Normal 3 10 9 4" xfId="10205"/>
    <cellStyle name="Normal 3 10 9 5" xfId="12617"/>
    <cellStyle name="Normal 3 10 9 6" xfId="2828"/>
    <cellStyle name="Normal 3 100" xfId="2832"/>
    <cellStyle name="Normal 3 100 2" xfId="5134"/>
    <cellStyle name="Normal 3 100 3" xfId="7526"/>
    <cellStyle name="Normal 3 100 4" xfId="10209"/>
    <cellStyle name="Normal 3 100 5" xfId="12621"/>
    <cellStyle name="Normal 3 101" xfId="2823"/>
    <cellStyle name="Normal 3 101 2" xfId="5125"/>
    <cellStyle name="Normal 3 101 3" xfId="7517"/>
    <cellStyle name="Normal 3 101 4" xfId="10200"/>
    <cellStyle name="Normal 3 101 5" xfId="12612"/>
    <cellStyle name="Normal 3 102" xfId="2827"/>
    <cellStyle name="Normal 3 102 2" xfId="5129"/>
    <cellStyle name="Normal 3 102 3" xfId="7521"/>
    <cellStyle name="Normal 3 102 4" xfId="10204"/>
    <cellStyle name="Normal 3 102 5" xfId="12616"/>
    <cellStyle name="Normal 3 103" xfId="4476"/>
    <cellStyle name="Normal 3 104" xfId="4473"/>
    <cellStyle name="Normal 3 105" xfId="9329"/>
    <cellStyle name="Normal 3 106" xfId="9325"/>
    <cellStyle name="Normal 3 107" xfId="9308"/>
    <cellStyle name="Normal 3 108" xfId="9631"/>
    <cellStyle name="Normal 3 109" xfId="9629"/>
    <cellStyle name="Normal 3 11" xfId="218"/>
    <cellStyle name="Normal 3 11 10" xfId="219"/>
    <cellStyle name="Normal 3 11 10 2" xfId="4478"/>
    <cellStyle name="Normal 3 11 11" xfId="220"/>
    <cellStyle name="Normal 3 11 11 2" xfId="4471"/>
    <cellStyle name="Normal 3 11 12" xfId="221"/>
    <cellStyle name="Normal 3 11 12 2" xfId="9331"/>
    <cellStyle name="Normal 3 11 13" xfId="222"/>
    <cellStyle name="Normal 3 11 13 2" xfId="9323"/>
    <cellStyle name="Normal 3 11 14" xfId="223"/>
    <cellStyle name="Normal 3 11 14 2" xfId="9328"/>
    <cellStyle name="Normal 3 11 15" xfId="1803"/>
    <cellStyle name="Normal 3 11 16" xfId="9627"/>
    <cellStyle name="Normal 3 11 2" xfId="224"/>
    <cellStyle name="Normal 3 11 2 2" xfId="1991"/>
    <cellStyle name="Normal 3 11 2 2 2" xfId="5310"/>
    <cellStyle name="Normal 3 11 2 2 3" xfId="7703"/>
    <cellStyle name="Normal 3 11 2 2 4" xfId="10387"/>
    <cellStyle name="Normal 3 11 2 2 5" xfId="12798"/>
    <cellStyle name="Normal 3 11 2 3" xfId="3415"/>
    <cellStyle name="Normal 3 11 2 3 2" xfId="5886"/>
    <cellStyle name="Normal 3 11 2 3 3" xfId="8282"/>
    <cellStyle name="Normal 3 11 2 3 4" xfId="10966"/>
    <cellStyle name="Normal 3 11 2 3 5" xfId="13377"/>
    <cellStyle name="Normal 3 11 2 4" xfId="3985"/>
    <cellStyle name="Normal 3 11 2 4 2" xfId="6459"/>
    <cellStyle name="Normal 3 11 2 4 3" xfId="8855"/>
    <cellStyle name="Normal 3 11 2 4 4" xfId="11539"/>
    <cellStyle name="Normal 3 11 2 4 5" xfId="13950"/>
    <cellStyle name="Normal 3 11 2 5" xfId="4635"/>
    <cellStyle name="Normal 3 11 2 6" xfId="7027"/>
    <cellStyle name="Normal 3 11 2 7" xfId="9709"/>
    <cellStyle name="Normal 3 11 2 8" xfId="12122"/>
    <cellStyle name="Normal 3 11 3" xfId="225"/>
    <cellStyle name="Normal 3 11 3 2" xfId="2177"/>
    <cellStyle name="Normal 3 11 3 2 2" xfId="5282"/>
    <cellStyle name="Normal 3 11 3 2 3" xfId="7675"/>
    <cellStyle name="Normal 3 11 3 2 4" xfId="10359"/>
    <cellStyle name="Normal 3 11 3 2 5" xfId="12770"/>
    <cellStyle name="Normal 3 11 3 3" xfId="3387"/>
    <cellStyle name="Normal 3 11 3 3 2" xfId="5858"/>
    <cellStyle name="Normal 3 11 3 3 3" xfId="8254"/>
    <cellStyle name="Normal 3 11 3 3 4" xfId="10938"/>
    <cellStyle name="Normal 3 11 3 3 5" xfId="13349"/>
    <cellStyle name="Normal 3 11 3 4" xfId="3957"/>
    <cellStyle name="Normal 3 11 3 4 2" xfId="6431"/>
    <cellStyle name="Normal 3 11 3 4 3" xfId="8827"/>
    <cellStyle name="Normal 3 11 3 4 4" xfId="11511"/>
    <cellStyle name="Normal 3 11 3 4 5" xfId="13922"/>
    <cellStyle name="Normal 3 11 3 5" xfId="4607"/>
    <cellStyle name="Normal 3 11 3 6" xfId="6999"/>
    <cellStyle name="Normal 3 11 3 7" xfId="9681"/>
    <cellStyle name="Normal 3 11 3 8" xfId="12094"/>
    <cellStyle name="Normal 3 11 4" xfId="226"/>
    <cellStyle name="Normal 3 11 4 2" xfId="2974"/>
    <cellStyle name="Normal 3 11 4 2 2" xfId="5305"/>
    <cellStyle name="Normal 3 11 4 2 3" xfId="7698"/>
    <cellStyle name="Normal 3 11 4 2 4" xfId="10382"/>
    <cellStyle name="Normal 3 11 4 2 5" xfId="12793"/>
    <cellStyle name="Normal 3 11 4 3" xfId="3410"/>
    <cellStyle name="Normal 3 11 4 3 2" xfId="5881"/>
    <cellStyle name="Normal 3 11 4 3 3" xfId="8277"/>
    <cellStyle name="Normal 3 11 4 3 4" xfId="10961"/>
    <cellStyle name="Normal 3 11 4 3 5" xfId="13372"/>
    <cellStyle name="Normal 3 11 4 4" xfId="3980"/>
    <cellStyle name="Normal 3 11 4 4 2" xfId="6454"/>
    <cellStyle name="Normal 3 11 4 4 3" xfId="8850"/>
    <cellStyle name="Normal 3 11 4 4 4" xfId="11534"/>
    <cellStyle name="Normal 3 11 4 4 5" xfId="13945"/>
    <cellStyle name="Normal 3 11 4 5" xfId="4630"/>
    <cellStyle name="Normal 3 11 4 6" xfId="7022"/>
    <cellStyle name="Normal 3 11 4 7" xfId="9704"/>
    <cellStyle name="Normal 3 11 4 8" xfId="12117"/>
    <cellStyle name="Normal 3 11 4 9" xfId="2487"/>
    <cellStyle name="Normal 3 11 5" xfId="227"/>
    <cellStyle name="Normal 3 11 5 2" xfId="2962"/>
    <cellStyle name="Normal 3 11 5 2 2" xfId="5290"/>
    <cellStyle name="Normal 3 11 5 2 3" xfId="7683"/>
    <cellStyle name="Normal 3 11 5 2 4" xfId="10367"/>
    <cellStyle name="Normal 3 11 5 2 5" xfId="12778"/>
    <cellStyle name="Normal 3 11 5 3" xfId="3395"/>
    <cellStyle name="Normal 3 11 5 3 2" xfId="5866"/>
    <cellStyle name="Normal 3 11 5 3 3" xfId="8262"/>
    <cellStyle name="Normal 3 11 5 3 4" xfId="10946"/>
    <cellStyle name="Normal 3 11 5 3 5" xfId="13357"/>
    <cellStyle name="Normal 3 11 5 4" xfId="3965"/>
    <cellStyle name="Normal 3 11 5 4 2" xfId="6439"/>
    <cellStyle name="Normal 3 11 5 4 3" xfId="8835"/>
    <cellStyle name="Normal 3 11 5 4 4" xfId="11519"/>
    <cellStyle name="Normal 3 11 5 4 5" xfId="13930"/>
    <cellStyle name="Normal 3 11 5 5" xfId="4615"/>
    <cellStyle name="Normal 3 11 5 6" xfId="7007"/>
    <cellStyle name="Normal 3 11 5 7" xfId="9689"/>
    <cellStyle name="Normal 3 11 5 8" xfId="12102"/>
    <cellStyle name="Normal 3 11 5 9" xfId="2474"/>
    <cellStyle name="Normal 3 11 6" xfId="228"/>
    <cellStyle name="Normal 3 11 6 2" xfId="2970"/>
    <cellStyle name="Normal 3 11 6 2 2" xfId="5300"/>
    <cellStyle name="Normal 3 11 6 2 3" xfId="7693"/>
    <cellStyle name="Normal 3 11 6 2 4" xfId="10377"/>
    <cellStyle name="Normal 3 11 6 2 5" xfId="12788"/>
    <cellStyle name="Normal 3 11 6 3" xfId="3405"/>
    <cellStyle name="Normal 3 11 6 3 2" xfId="5876"/>
    <cellStyle name="Normal 3 11 6 3 3" xfId="8272"/>
    <cellStyle name="Normal 3 11 6 3 4" xfId="10956"/>
    <cellStyle name="Normal 3 11 6 3 5" xfId="13367"/>
    <cellStyle name="Normal 3 11 6 4" xfId="3975"/>
    <cellStyle name="Normal 3 11 6 4 2" xfId="6449"/>
    <cellStyle name="Normal 3 11 6 4 3" xfId="8845"/>
    <cellStyle name="Normal 3 11 6 4 4" xfId="11529"/>
    <cellStyle name="Normal 3 11 6 4 5" xfId="13940"/>
    <cellStyle name="Normal 3 11 6 5" xfId="4625"/>
    <cellStyle name="Normal 3 11 6 6" xfId="7017"/>
    <cellStyle name="Normal 3 11 6 7" xfId="9699"/>
    <cellStyle name="Normal 3 11 6 8" xfId="12112"/>
    <cellStyle name="Normal 3 11 6 9" xfId="2482"/>
    <cellStyle name="Normal 3 11 7" xfId="229"/>
    <cellStyle name="Normal 3 11 7 2" xfId="5136"/>
    <cellStyle name="Normal 3 11 7 3" xfId="7528"/>
    <cellStyle name="Normal 3 11 7 4" xfId="10211"/>
    <cellStyle name="Normal 3 11 7 5" xfId="12623"/>
    <cellStyle name="Normal 3 11 7 6" xfId="2834"/>
    <cellStyle name="Normal 3 11 8" xfId="230"/>
    <cellStyle name="Normal 3 11 8 2" xfId="5123"/>
    <cellStyle name="Normal 3 11 8 3" xfId="7515"/>
    <cellStyle name="Normal 3 11 8 4" xfId="10198"/>
    <cellStyle name="Normal 3 11 8 5" xfId="12610"/>
    <cellStyle name="Normal 3 11 8 6" xfId="2821"/>
    <cellStyle name="Normal 3 11 9" xfId="231"/>
    <cellStyle name="Normal 3 11 9 2" xfId="5131"/>
    <cellStyle name="Normal 3 11 9 3" xfId="7523"/>
    <cellStyle name="Normal 3 11 9 4" xfId="10206"/>
    <cellStyle name="Normal 3 11 9 5" xfId="12618"/>
    <cellStyle name="Normal 3 11 9 6" xfId="2829"/>
    <cellStyle name="Normal 3 12" xfId="232"/>
    <cellStyle name="Normal 3 12 10" xfId="233"/>
    <cellStyle name="Normal 3 12 10 2" xfId="4479"/>
    <cellStyle name="Normal 3 12 11" xfId="234"/>
    <cellStyle name="Normal 3 12 11 2" xfId="4470"/>
    <cellStyle name="Normal 3 12 12" xfId="235"/>
    <cellStyle name="Normal 3 12 12 2" xfId="9332"/>
    <cellStyle name="Normal 3 12 13" xfId="236"/>
    <cellStyle name="Normal 3 12 13 2" xfId="9322"/>
    <cellStyle name="Normal 3 12 14" xfId="237"/>
    <cellStyle name="Normal 3 12 14 2" xfId="9340"/>
    <cellStyle name="Normal 3 12 15" xfId="1804"/>
    <cellStyle name="Normal 3 12 16" xfId="9626"/>
    <cellStyle name="Normal 3 12 2" xfId="238"/>
    <cellStyle name="Normal 3 12 2 2" xfId="1992"/>
    <cellStyle name="Normal 3 12 2 2 2" xfId="5311"/>
    <cellStyle name="Normal 3 12 2 2 3" xfId="7704"/>
    <cellStyle name="Normal 3 12 2 2 4" xfId="10388"/>
    <cellStyle name="Normal 3 12 2 2 5" xfId="12799"/>
    <cellStyle name="Normal 3 12 2 3" xfId="3416"/>
    <cellStyle name="Normal 3 12 2 3 2" xfId="5887"/>
    <cellStyle name="Normal 3 12 2 3 3" xfId="8283"/>
    <cellStyle name="Normal 3 12 2 3 4" xfId="10967"/>
    <cellStyle name="Normal 3 12 2 3 5" xfId="13378"/>
    <cellStyle name="Normal 3 12 2 4" xfId="3986"/>
    <cellStyle name="Normal 3 12 2 4 2" xfId="6460"/>
    <cellStyle name="Normal 3 12 2 4 3" xfId="8856"/>
    <cellStyle name="Normal 3 12 2 4 4" xfId="11540"/>
    <cellStyle name="Normal 3 12 2 4 5" xfId="13951"/>
    <cellStyle name="Normal 3 12 2 5" xfId="4636"/>
    <cellStyle name="Normal 3 12 2 6" xfId="7028"/>
    <cellStyle name="Normal 3 12 2 7" xfId="9710"/>
    <cellStyle name="Normal 3 12 2 8" xfId="12123"/>
    <cellStyle name="Normal 3 12 3" xfId="239"/>
    <cellStyle name="Normal 3 12 3 2" xfId="2178"/>
    <cellStyle name="Normal 3 12 3 2 2" xfId="5281"/>
    <cellStyle name="Normal 3 12 3 2 3" xfId="7674"/>
    <cellStyle name="Normal 3 12 3 2 4" xfId="10358"/>
    <cellStyle name="Normal 3 12 3 2 5" xfId="12769"/>
    <cellStyle name="Normal 3 12 3 3" xfId="3386"/>
    <cellStyle name="Normal 3 12 3 3 2" xfId="5857"/>
    <cellStyle name="Normal 3 12 3 3 3" xfId="8253"/>
    <cellStyle name="Normal 3 12 3 3 4" xfId="10937"/>
    <cellStyle name="Normal 3 12 3 3 5" xfId="13348"/>
    <cellStyle name="Normal 3 12 3 4" xfId="3956"/>
    <cellStyle name="Normal 3 12 3 4 2" xfId="6430"/>
    <cellStyle name="Normal 3 12 3 4 3" xfId="8826"/>
    <cellStyle name="Normal 3 12 3 4 4" xfId="11510"/>
    <cellStyle name="Normal 3 12 3 4 5" xfId="13921"/>
    <cellStyle name="Normal 3 12 3 5" xfId="4606"/>
    <cellStyle name="Normal 3 12 3 6" xfId="6998"/>
    <cellStyle name="Normal 3 12 3 7" xfId="9680"/>
    <cellStyle name="Normal 3 12 3 8" xfId="12093"/>
    <cellStyle name="Normal 3 12 4" xfId="240"/>
    <cellStyle name="Normal 3 12 4 2" xfId="2975"/>
    <cellStyle name="Normal 3 12 4 2 2" xfId="5306"/>
    <cellStyle name="Normal 3 12 4 2 3" xfId="7699"/>
    <cellStyle name="Normal 3 12 4 2 4" xfId="10383"/>
    <cellStyle name="Normal 3 12 4 2 5" xfId="12794"/>
    <cellStyle name="Normal 3 12 4 3" xfId="3411"/>
    <cellStyle name="Normal 3 12 4 3 2" xfId="5882"/>
    <cellStyle name="Normal 3 12 4 3 3" xfId="8278"/>
    <cellStyle name="Normal 3 12 4 3 4" xfId="10962"/>
    <cellStyle name="Normal 3 12 4 3 5" xfId="13373"/>
    <cellStyle name="Normal 3 12 4 4" xfId="3981"/>
    <cellStyle name="Normal 3 12 4 4 2" xfId="6455"/>
    <cellStyle name="Normal 3 12 4 4 3" xfId="8851"/>
    <cellStyle name="Normal 3 12 4 4 4" xfId="11535"/>
    <cellStyle name="Normal 3 12 4 4 5" xfId="13946"/>
    <cellStyle name="Normal 3 12 4 5" xfId="4631"/>
    <cellStyle name="Normal 3 12 4 6" xfId="7023"/>
    <cellStyle name="Normal 3 12 4 7" xfId="9705"/>
    <cellStyle name="Normal 3 12 4 8" xfId="12118"/>
    <cellStyle name="Normal 3 12 4 9" xfId="2488"/>
    <cellStyle name="Normal 3 12 5" xfId="241"/>
    <cellStyle name="Normal 3 12 5 2" xfId="2961"/>
    <cellStyle name="Normal 3 12 5 2 2" xfId="5289"/>
    <cellStyle name="Normal 3 12 5 2 3" xfId="7682"/>
    <cellStyle name="Normal 3 12 5 2 4" xfId="10366"/>
    <cellStyle name="Normal 3 12 5 2 5" xfId="12777"/>
    <cellStyle name="Normal 3 12 5 3" xfId="3394"/>
    <cellStyle name="Normal 3 12 5 3 2" xfId="5865"/>
    <cellStyle name="Normal 3 12 5 3 3" xfId="8261"/>
    <cellStyle name="Normal 3 12 5 3 4" xfId="10945"/>
    <cellStyle name="Normal 3 12 5 3 5" xfId="13356"/>
    <cellStyle name="Normal 3 12 5 4" xfId="3964"/>
    <cellStyle name="Normal 3 12 5 4 2" xfId="6438"/>
    <cellStyle name="Normal 3 12 5 4 3" xfId="8834"/>
    <cellStyle name="Normal 3 12 5 4 4" xfId="11518"/>
    <cellStyle name="Normal 3 12 5 4 5" xfId="13929"/>
    <cellStyle name="Normal 3 12 5 5" xfId="4614"/>
    <cellStyle name="Normal 3 12 5 6" xfId="7006"/>
    <cellStyle name="Normal 3 12 5 7" xfId="9688"/>
    <cellStyle name="Normal 3 12 5 8" xfId="12101"/>
    <cellStyle name="Normal 3 12 5 9" xfId="2473"/>
    <cellStyle name="Normal 3 12 6" xfId="242"/>
    <cellStyle name="Normal 3 12 6 2" xfId="2971"/>
    <cellStyle name="Normal 3 12 6 2 2" xfId="5301"/>
    <cellStyle name="Normal 3 12 6 2 3" xfId="7694"/>
    <cellStyle name="Normal 3 12 6 2 4" xfId="10378"/>
    <cellStyle name="Normal 3 12 6 2 5" xfId="12789"/>
    <cellStyle name="Normal 3 12 6 3" xfId="3406"/>
    <cellStyle name="Normal 3 12 6 3 2" xfId="5877"/>
    <cellStyle name="Normal 3 12 6 3 3" xfId="8273"/>
    <cellStyle name="Normal 3 12 6 3 4" xfId="10957"/>
    <cellStyle name="Normal 3 12 6 3 5" xfId="13368"/>
    <cellStyle name="Normal 3 12 6 4" xfId="3976"/>
    <cellStyle name="Normal 3 12 6 4 2" xfId="6450"/>
    <cellStyle name="Normal 3 12 6 4 3" xfId="8846"/>
    <cellStyle name="Normal 3 12 6 4 4" xfId="11530"/>
    <cellStyle name="Normal 3 12 6 4 5" xfId="13941"/>
    <cellStyle name="Normal 3 12 6 5" xfId="4626"/>
    <cellStyle name="Normal 3 12 6 6" xfId="7018"/>
    <cellStyle name="Normal 3 12 6 7" xfId="9700"/>
    <cellStyle name="Normal 3 12 6 8" xfId="12113"/>
    <cellStyle name="Normal 3 12 6 9" xfId="2483"/>
    <cellStyle name="Normal 3 12 7" xfId="243"/>
    <cellStyle name="Normal 3 12 7 2" xfId="5137"/>
    <cellStyle name="Normal 3 12 7 3" xfId="7529"/>
    <cellStyle name="Normal 3 12 7 4" xfId="10212"/>
    <cellStyle name="Normal 3 12 7 5" xfId="12624"/>
    <cellStyle name="Normal 3 12 7 6" xfId="2835"/>
    <cellStyle name="Normal 3 12 8" xfId="244"/>
    <cellStyle name="Normal 3 12 8 2" xfId="5122"/>
    <cellStyle name="Normal 3 12 8 3" xfId="7514"/>
    <cellStyle name="Normal 3 12 8 4" xfId="10197"/>
    <cellStyle name="Normal 3 12 8 5" xfId="12609"/>
    <cellStyle name="Normal 3 12 8 6" xfId="2820"/>
    <cellStyle name="Normal 3 12 9" xfId="245"/>
    <cellStyle name="Normal 3 12 9 2" xfId="5132"/>
    <cellStyle name="Normal 3 12 9 3" xfId="7524"/>
    <cellStyle name="Normal 3 12 9 4" xfId="10207"/>
    <cellStyle name="Normal 3 12 9 5" xfId="12619"/>
    <cellStyle name="Normal 3 12 9 6" xfId="2830"/>
    <cellStyle name="Normal 3 13" xfId="246"/>
    <cellStyle name="Normal 3 13 10" xfId="247"/>
    <cellStyle name="Normal 3 13 10 2" xfId="4480"/>
    <cellStyle name="Normal 3 13 11" xfId="248"/>
    <cellStyle name="Normal 3 13 11 2" xfId="4469"/>
    <cellStyle name="Normal 3 13 12" xfId="249"/>
    <cellStyle name="Normal 3 13 12 2" xfId="9333"/>
    <cellStyle name="Normal 3 13 13" xfId="250"/>
    <cellStyle name="Normal 3 13 13 2" xfId="9321"/>
    <cellStyle name="Normal 3 13 14" xfId="251"/>
    <cellStyle name="Normal 3 13 14 2" xfId="9420"/>
    <cellStyle name="Normal 3 13 15" xfId="1805"/>
    <cellStyle name="Normal 3 13 16" xfId="9625"/>
    <cellStyle name="Normal 3 13 2" xfId="252"/>
    <cellStyle name="Normal 3 13 2 2" xfId="1993"/>
    <cellStyle name="Normal 3 13 2 2 2" xfId="5312"/>
    <cellStyle name="Normal 3 13 2 2 3" xfId="7705"/>
    <cellStyle name="Normal 3 13 2 2 4" xfId="10389"/>
    <cellStyle name="Normal 3 13 2 2 5" xfId="12800"/>
    <cellStyle name="Normal 3 13 2 3" xfId="3417"/>
    <cellStyle name="Normal 3 13 2 3 2" xfId="5888"/>
    <cellStyle name="Normal 3 13 2 3 3" xfId="8284"/>
    <cellStyle name="Normal 3 13 2 3 4" xfId="10968"/>
    <cellStyle name="Normal 3 13 2 3 5" xfId="13379"/>
    <cellStyle name="Normal 3 13 2 4" xfId="3987"/>
    <cellStyle name="Normal 3 13 2 4 2" xfId="6461"/>
    <cellStyle name="Normal 3 13 2 4 3" xfId="8857"/>
    <cellStyle name="Normal 3 13 2 4 4" xfId="11541"/>
    <cellStyle name="Normal 3 13 2 4 5" xfId="13952"/>
    <cellStyle name="Normal 3 13 2 5" xfId="4637"/>
    <cellStyle name="Normal 3 13 2 6" xfId="7029"/>
    <cellStyle name="Normal 3 13 2 7" xfId="9711"/>
    <cellStyle name="Normal 3 13 2 8" xfId="12124"/>
    <cellStyle name="Normal 3 13 3" xfId="253"/>
    <cellStyle name="Normal 3 13 3 2" xfId="2179"/>
    <cellStyle name="Normal 3 13 3 2 2" xfId="5280"/>
    <cellStyle name="Normal 3 13 3 2 3" xfId="7673"/>
    <cellStyle name="Normal 3 13 3 2 4" xfId="10357"/>
    <cellStyle name="Normal 3 13 3 2 5" xfId="12768"/>
    <cellStyle name="Normal 3 13 3 3" xfId="3385"/>
    <cellStyle name="Normal 3 13 3 3 2" xfId="5856"/>
    <cellStyle name="Normal 3 13 3 3 3" xfId="8252"/>
    <cellStyle name="Normal 3 13 3 3 4" xfId="10936"/>
    <cellStyle name="Normal 3 13 3 3 5" xfId="13347"/>
    <cellStyle name="Normal 3 13 3 4" xfId="3955"/>
    <cellStyle name="Normal 3 13 3 4 2" xfId="6429"/>
    <cellStyle name="Normal 3 13 3 4 3" xfId="8825"/>
    <cellStyle name="Normal 3 13 3 4 4" xfId="11509"/>
    <cellStyle name="Normal 3 13 3 4 5" xfId="13920"/>
    <cellStyle name="Normal 3 13 3 5" xfId="4605"/>
    <cellStyle name="Normal 3 13 3 6" xfId="6997"/>
    <cellStyle name="Normal 3 13 3 7" xfId="9679"/>
    <cellStyle name="Normal 3 13 3 8" xfId="12092"/>
    <cellStyle name="Normal 3 13 4" xfId="254"/>
    <cellStyle name="Normal 3 13 4 2" xfId="2950"/>
    <cellStyle name="Normal 3 13 4 2 2" xfId="5252"/>
    <cellStyle name="Normal 3 13 4 2 3" xfId="7645"/>
    <cellStyle name="Normal 3 13 4 2 4" xfId="10329"/>
    <cellStyle name="Normal 3 13 4 2 5" xfId="12740"/>
    <cellStyle name="Normal 3 13 4 3" xfId="3357"/>
    <cellStyle name="Normal 3 13 4 3 2" xfId="5828"/>
    <cellStyle name="Normal 3 13 4 3 3" xfId="8224"/>
    <cellStyle name="Normal 3 13 4 3 4" xfId="10908"/>
    <cellStyle name="Normal 3 13 4 3 5" xfId="13319"/>
    <cellStyle name="Normal 3 13 4 4" xfId="3927"/>
    <cellStyle name="Normal 3 13 4 4 2" xfId="6401"/>
    <cellStyle name="Normal 3 13 4 4 3" xfId="8797"/>
    <cellStyle name="Normal 3 13 4 4 4" xfId="11481"/>
    <cellStyle name="Normal 3 13 4 4 5" xfId="13892"/>
    <cellStyle name="Normal 3 13 4 5" xfId="4577"/>
    <cellStyle name="Normal 3 13 4 6" xfId="6969"/>
    <cellStyle name="Normal 3 13 4 7" xfId="9651"/>
    <cellStyle name="Normal 3 13 4 8" xfId="12064"/>
    <cellStyle name="Normal 3 13 4 9" xfId="2440"/>
    <cellStyle name="Normal 3 13 5" xfId="255"/>
    <cellStyle name="Normal 3 13 5 2" xfId="2960"/>
    <cellStyle name="Normal 3 13 5 2 2" xfId="5288"/>
    <cellStyle name="Normal 3 13 5 2 3" xfId="7681"/>
    <cellStyle name="Normal 3 13 5 2 4" xfId="10365"/>
    <cellStyle name="Normal 3 13 5 2 5" xfId="12776"/>
    <cellStyle name="Normal 3 13 5 3" xfId="3393"/>
    <cellStyle name="Normal 3 13 5 3 2" xfId="5864"/>
    <cellStyle name="Normal 3 13 5 3 3" xfId="8260"/>
    <cellStyle name="Normal 3 13 5 3 4" xfId="10944"/>
    <cellStyle name="Normal 3 13 5 3 5" xfId="13355"/>
    <cellStyle name="Normal 3 13 5 4" xfId="3963"/>
    <cellStyle name="Normal 3 13 5 4 2" xfId="6437"/>
    <cellStyle name="Normal 3 13 5 4 3" xfId="8833"/>
    <cellStyle name="Normal 3 13 5 4 4" xfId="11517"/>
    <cellStyle name="Normal 3 13 5 4 5" xfId="13928"/>
    <cellStyle name="Normal 3 13 5 5" xfId="4613"/>
    <cellStyle name="Normal 3 13 5 6" xfId="7005"/>
    <cellStyle name="Normal 3 13 5 7" xfId="9687"/>
    <cellStyle name="Normal 3 13 5 8" xfId="12100"/>
    <cellStyle name="Normal 3 13 5 9" xfId="2472"/>
    <cellStyle name="Normal 3 13 6" xfId="256"/>
    <cellStyle name="Normal 3 13 6 2" xfId="3045"/>
    <cellStyle name="Normal 3 13 6 2 2" xfId="5511"/>
    <cellStyle name="Normal 3 13 6 2 3" xfId="7906"/>
    <cellStyle name="Normal 3 13 6 2 4" xfId="10590"/>
    <cellStyle name="Normal 3 13 6 2 5" xfId="13001"/>
    <cellStyle name="Normal 3 13 6 3" xfId="3616"/>
    <cellStyle name="Normal 3 13 6 3 2" xfId="6089"/>
    <cellStyle name="Normal 3 13 6 3 3" xfId="8485"/>
    <cellStyle name="Normal 3 13 6 3 4" xfId="11169"/>
    <cellStyle name="Normal 3 13 6 3 5" xfId="13580"/>
    <cellStyle name="Normal 3 13 6 4" xfId="4188"/>
    <cellStyle name="Normal 3 13 6 4 2" xfId="6662"/>
    <cellStyle name="Normal 3 13 6 4 3" xfId="9058"/>
    <cellStyle name="Normal 3 13 6 4 4" xfId="11742"/>
    <cellStyle name="Normal 3 13 6 4 5" xfId="14153"/>
    <cellStyle name="Normal 3 13 6 5" xfId="4838"/>
    <cellStyle name="Normal 3 13 6 6" xfId="7230"/>
    <cellStyle name="Normal 3 13 6 7" xfId="9912"/>
    <cellStyle name="Normal 3 13 6 8" xfId="12325"/>
    <cellStyle name="Normal 3 13 6 9" xfId="2540"/>
    <cellStyle name="Normal 3 13 7" xfId="257"/>
    <cellStyle name="Normal 3 13 7 2" xfId="5138"/>
    <cellStyle name="Normal 3 13 7 3" xfId="7530"/>
    <cellStyle name="Normal 3 13 7 4" xfId="10213"/>
    <cellStyle name="Normal 3 13 7 5" xfId="12625"/>
    <cellStyle name="Normal 3 13 7 6" xfId="2836"/>
    <cellStyle name="Normal 3 13 8" xfId="258"/>
    <cellStyle name="Normal 3 13 8 2" xfId="5121"/>
    <cellStyle name="Normal 3 13 8 3" xfId="7513"/>
    <cellStyle name="Normal 3 13 8 4" xfId="10196"/>
    <cellStyle name="Normal 3 13 8 5" xfId="12608"/>
    <cellStyle name="Normal 3 13 8 6" xfId="2819"/>
    <cellStyle name="Normal 3 13 9" xfId="259"/>
    <cellStyle name="Normal 3 13 9 2" xfId="5087"/>
    <cellStyle name="Normal 3 13 9 3" xfId="7479"/>
    <cellStyle name="Normal 3 13 9 4" xfId="10162"/>
    <cellStyle name="Normal 3 13 9 5" xfId="12574"/>
    <cellStyle name="Normal 3 13 9 6" xfId="2785"/>
    <cellStyle name="Normal 3 14" xfId="260"/>
    <cellStyle name="Normal 3 14 10" xfId="261"/>
    <cellStyle name="Normal 3 14 10 2" xfId="4481"/>
    <cellStyle name="Normal 3 14 11" xfId="262"/>
    <cellStyle name="Normal 3 14 11 2" xfId="4468"/>
    <cellStyle name="Normal 3 14 12" xfId="263"/>
    <cellStyle name="Normal 3 14 12 2" xfId="9334"/>
    <cellStyle name="Normal 3 14 13" xfId="264"/>
    <cellStyle name="Normal 3 14 13 2" xfId="9320"/>
    <cellStyle name="Normal 3 14 14" xfId="265"/>
    <cellStyle name="Normal 3 14 14 2" xfId="9421"/>
    <cellStyle name="Normal 3 14 15" xfId="1806"/>
    <cellStyle name="Normal 3 14 16" xfId="9624"/>
    <cellStyle name="Normal 3 14 2" xfId="266"/>
    <cellStyle name="Normal 3 14 2 2" xfId="1994"/>
    <cellStyle name="Normal 3 14 2 2 2" xfId="5313"/>
    <cellStyle name="Normal 3 14 2 2 3" xfId="7706"/>
    <cellStyle name="Normal 3 14 2 2 4" xfId="10390"/>
    <cellStyle name="Normal 3 14 2 2 5" xfId="12801"/>
    <cellStyle name="Normal 3 14 2 3" xfId="3418"/>
    <cellStyle name="Normal 3 14 2 3 2" xfId="5889"/>
    <cellStyle name="Normal 3 14 2 3 3" xfId="8285"/>
    <cellStyle name="Normal 3 14 2 3 4" xfId="10969"/>
    <cellStyle name="Normal 3 14 2 3 5" xfId="13380"/>
    <cellStyle name="Normal 3 14 2 4" xfId="3988"/>
    <cellStyle name="Normal 3 14 2 4 2" xfId="6462"/>
    <cellStyle name="Normal 3 14 2 4 3" xfId="8858"/>
    <cellStyle name="Normal 3 14 2 4 4" xfId="11542"/>
    <cellStyle name="Normal 3 14 2 4 5" xfId="13953"/>
    <cellStyle name="Normal 3 14 2 5" xfId="4638"/>
    <cellStyle name="Normal 3 14 2 6" xfId="7030"/>
    <cellStyle name="Normal 3 14 2 7" xfId="9712"/>
    <cellStyle name="Normal 3 14 2 8" xfId="12125"/>
    <cellStyle name="Normal 3 14 3" xfId="267"/>
    <cellStyle name="Normal 3 14 3 2" xfId="2180"/>
    <cellStyle name="Normal 3 14 3 2 2" xfId="5279"/>
    <cellStyle name="Normal 3 14 3 2 3" xfId="7672"/>
    <cellStyle name="Normal 3 14 3 2 4" xfId="10356"/>
    <cellStyle name="Normal 3 14 3 2 5" xfId="12767"/>
    <cellStyle name="Normal 3 14 3 3" xfId="3384"/>
    <cellStyle name="Normal 3 14 3 3 2" xfId="5855"/>
    <cellStyle name="Normal 3 14 3 3 3" xfId="8251"/>
    <cellStyle name="Normal 3 14 3 3 4" xfId="10935"/>
    <cellStyle name="Normal 3 14 3 3 5" xfId="13346"/>
    <cellStyle name="Normal 3 14 3 4" xfId="3954"/>
    <cellStyle name="Normal 3 14 3 4 2" xfId="6428"/>
    <cellStyle name="Normal 3 14 3 4 3" xfId="8824"/>
    <cellStyle name="Normal 3 14 3 4 4" xfId="11508"/>
    <cellStyle name="Normal 3 14 3 4 5" xfId="13919"/>
    <cellStyle name="Normal 3 14 3 5" xfId="4604"/>
    <cellStyle name="Normal 3 14 3 6" xfId="6996"/>
    <cellStyle name="Normal 3 14 3 7" xfId="9678"/>
    <cellStyle name="Normal 3 14 3 8" xfId="12091"/>
    <cellStyle name="Normal 3 14 4" xfId="268"/>
    <cellStyle name="Normal 3 14 4 2" xfId="2951"/>
    <cellStyle name="Normal 3 14 4 2 2" xfId="5253"/>
    <cellStyle name="Normal 3 14 4 2 3" xfId="7646"/>
    <cellStyle name="Normal 3 14 4 2 4" xfId="10330"/>
    <cellStyle name="Normal 3 14 4 2 5" xfId="12741"/>
    <cellStyle name="Normal 3 14 4 3" xfId="3358"/>
    <cellStyle name="Normal 3 14 4 3 2" xfId="5829"/>
    <cellStyle name="Normal 3 14 4 3 3" xfId="8225"/>
    <cellStyle name="Normal 3 14 4 3 4" xfId="10909"/>
    <cellStyle name="Normal 3 14 4 3 5" xfId="13320"/>
    <cellStyle name="Normal 3 14 4 4" xfId="3928"/>
    <cellStyle name="Normal 3 14 4 4 2" xfId="6402"/>
    <cellStyle name="Normal 3 14 4 4 3" xfId="8798"/>
    <cellStyle name="Normal 3 14 4 4 4" xfId="11482"/>
    <cellStyle name="Normal 3 14 4 4 5" xfId="13893"/>
    <cellStyle name="Normal 3 14 4 5" xfId="4578"/>
    <cellStyle name="Normal 3 14 4 6" xfId="6970"/>
    <cellStyle name="Normal 3 14 4 7" xfId="9652"/>
    <cellStyle name="Normal 3 14 4 8" xfId="12065"/>
    <cellStyle name="Normal 3 14 4 9" xfId="1937"/>
    <cellStyle name="Normal 3 14 5" xfId="269"/>
    <cellStyle name="Normal 3 14 5 2" xfId="2959"/>
    <cellStyle name="Normal 3 14 5 2 2" xfId="5287"/>
    <cellStyle name="Normal 3 14 5 2 3" xfId="7680"/>
    <cellStyle name="Normal 3 14 5 2 4" xfId="10364"/>
    <cellStyle name="Normal 3 14 5 2 5" xfId="12775"/>
    <cellStyle name="Normal 3 14 5 3" xfId="3392"/>
    <cellStyle name="Normal 3 14 5 3 2" xfId="5863"/>
    <cellStyle name="Normal 3 14 5 3 3" xfId="8259"/>
    <cellStyle name="Normal 3 14 5 3 4" xfId="10943"/>
    <cellStyle name="Normal 3 14 5 3 5" xfId="13354"/>
    <cellStyle name="Normal 3 14 5 4" xfId="3962"/>
    <cellStyle name="Normal 3 14 5 4 2" xfId="6436"/>
    <cellStyle name="Normal 3 14 5 4 3" xfId="8832"/>
    <cellStyle name="Normal 3 14 5 4 4" xfId="11516"/>
    <cellStyle name="Normal 3 14 5 4 5" xfId="13927"/>
    <cellStyle name="Normal 3 14 5 5" xfId="4612"/>
    <cellStyle name="Normal 3 14 5 6" xfId="7004"/>
    <cellStyle name="Normal 3 14 5 7" xfId="9686"/>
    <cellStyle name="Normal 3 14 5 8" xfId="12099"/>
    <cellStyle name="Normal 3 14 5 9" xfId="2471"/>
    <cellStyle name="Normal 3 14 6" xfId="270"/>
    <cellStyle name="Normal 3 14 6 2" xfId="3044"/>
    <cellStyle name="Normal 3 14 6 2 2" xfId="5510"/>
    <cellStyle name="Normal 3 14 6 2 3" xfId="7905"/>
    <cellStyle name="Normal 3 14 6 2 4" xfId="10589"/>
    <cellStyle name="Normal 3 14 6 2 5" xfId="13000"/>
    <cellStyle name="Normal 3 14 6 3" xfId="3615"/>
    <cellStyle name="Normal 3 14 6 3 2" xfId="6088"/>
    <cellStyle name="Normal 3 14 6 3 3" xfId="8484"/>
    <cellStyle name="Normal 3 14 6 3 4" xfId="11168"/>
    <cellStyle name="Normal 3 14 6 3 5" xfId="13579"/>
    <cellStyle name="Normal 3 14 6 4" xfId="4187"/>
    <cellStyle name="Normal 3 14 6 4 2" xfId="6661"/>
    <cellStyle name="Normal 3 14 6 4 3" xfId="9057"/>
    <cellStyle name="Normal 3 14 6 4 4" xfId="11741"/>
    <cellStyle name="Normal 3 14 6 4 5" xfId="14152"/>
    <cellStyle name="Normal 3 14 6 5" xfId="4837"/>
    <cellStyle name="Normal 3 14 6 6" xfId="7229"/>
    <cellStyle name="Normal 3 14 6 7" xfId="9911"/>
    <cellStyle name="Normal 3 14 6 8" xfId="12324"/>
    <cellStyle name="Normal 3 14 6 9" xfId="2539"/>
    <cellStyle name="Normal 3 14 7" xfId="271"/>
    <cellStyle name="Normal 3 14 7 2" xfId="5139"/>
    <cellStyle name="Normal 3 14 7 3" xfId="7531"/>
    <cellStyle name="Normal 3 14 7 4" xfId="10214"/>
    <cellStyle name="Normal 3 14 7 5" xfId="12626"/>
    <cellStyle name="Normal 3 14 7 6" xfId="2837"/>
    <cellStyle name="Normal 3 14 8" xfId="272"/>
    <cellStyle name="Normal 3 14 8 2" xfId="5120"/>
    <cellStyle name="Normal 3 14 8 3" xfId="7512"/>
    <cellStyle name="Normal 3 14 8 4" xfId="10195"/>
    <cellStyle name="Normal 3 14 8 5" xfId="12607"/>
    <cellStyle name="Normal 3 14 8 6" xfId="2818"/>
    <cellStyle name="Normal 3 14 9" xfId="273"/>
    <cellStyle name="Normal 3 14 9 2" xfId="5088"/>
    <cellStyle name="Normal 3 14 9 3" xfId="7480"/>
    <cellStyle name="Normal 3 14 9 4" xfId="10163"/>
    <cellStyle name="Normal 3 14 9 5" xfId="12575"/>
    <cellStyle name="Normal 3 14 9 6" xfId="2786"/>
    <cellStyle name="Normal 3 15" xfId="274"/>
    <cellStyle name="Normal 3 15 10" xfId="275"/>
    <cellStyle name="Normal 3 15 10 2" xfId="4482"/>
    <cellStyle name="Normal 3 15 11" xfId="276"/>
    <cellStyle name="Normal 3 15 11 2" xfId="4467"/>
    <cellStyle name="Normal 3 15 12" xfId="277"/>
    <cellStyle name="Normal 3 15 12 2" xfId="9335"/>
    <cellStyle name="Normal 3 15 13" xfId="278"/>
    <cellStyle name="Normal 3 15 13 2" xfId="9319"/>
    <cellStyle name="Normal 3 15 14" xfId="279"/>
    <cellStyle name="Normal 3 15 14 2" xfId="9422"/>
    <cellStyle name="Normal 3 15 15" xfId="1807"/>
    <cellStyle name="Normal 3 15 16" xfId="9623"/>
    <cellStyle name="Normal 3 15 2" xfId="280"/>
    <cellStyle name="Normal 3 15 2 2" xfId="1995"/>
    <cellStyle name="Normal 3 15 2 2 2" xfId="5314"/>
    <cellStyle name="Normal 3 15 2 2 3" xfId="7707"/>
    <cellStyle name="Normal 3 15 2 2 4" xfId="10391"/>
    <cellStyle name="Normal 3 15 2 2 5" xfId="12802"/>
    <cellStyle name="Normal 3 15 2 3" xfId="3419"/>
    <cellStyle name="Normal 3 15 2 3 2" xfId="5890"/>
    <cellStyle name="Normal 3 15 2 3 3" xfId="8286"/>
    <cellStyle name="Normal 3 15 2 3 4" xfId="10970"/>
    <cellStyle name="Normal 3 15 2 3 5" xfId="13381"/>
    <cellStyle name="Normal 3 15 2 4" xfId="3989"/>
    <cellStyle name="Normal 3 15 2 4 2" xfId="6463"/>
    <cellStyle name="Normal 3 15 2 4 3" xfId="8859"/>
    <cellStyle name="Normal 3 15 2 4 4" xfId="11543"/>
    <cellStyle name="Normal 3 15 2 4 5" xfId="13954"/>
    <cellStyle name="Normal 3 15 2 5" xfId="4639"/>
    <cellStyle name="Normal 3 15 2 6" xfId="7031"/>
    <cellStyle name="Normal 3 15 2 7" xfId="9713"/>
    <cellStyle name="Normal 3 15 2 8" xfId="12126"/>
    <cellStyle name="Normal 3 15 3" xfId="281"/>
    <cellStyle name="Normal 3 15 3 2" xfId="2181"/>
    <cellStyle name="Normal 3 15 3 2 2" xfId="5278"/>
    <cellStyle name="Normal 3 15 3 2 3" xfId="7671"/>
    <cellStyle name="Normal 3 15 3 2 4" xfId="10355"/>
    <cellStyle name="Normal 3 15 3 2 5" xfId="12766"/>
    <cellStyle name="Normal 3 15 3 3" xfId="3383"/>
    <cellStyle name="Normal 3 15 3 3 2" xfId="5854"/>
    <cellStyle name="Normal 3 15 3 3 3" xfId="8250"/>
    <cellStyle name="Normal 3 15 3 3 4" xfId="10934"/>
    <cellStyle name="Normal 3 15 3 3 5" xfId="13345"/>
    <cellStyle name="Normal 3 15 3 4" xfId="3953"/>
    <cellStyle name="Normal 3 15 3 4 2" xfId="6427"/>
    <cellStyle name="Normal 3 15 3 4 3" xfId="8823"/>
    <cellStyle name="Normal 3 15 3 4 4" xfId="11507"/>
    <cellStyle name="Normal 3 15 3 4 5" xfId="13918"/>
    <cellStyle name="Normal 3 15 3 5" xfId="4603"/>
    <cellStyle name="Normal 3 15 3 6" xfId="6995"/>
    <cellStyle name="Normal 3 15 3 7" xfId="9677"/>
    <cellStyle name="Normal 3 15 3 8" xfId="12090"/>
    <cellStyle name="Normal 3 15 4" xfId="282"/>
    <cellStyle name="Normal 3 15 4 2" xfId="2976"/>
    <cellStyle name="Normal 3 15 4 2 2" xfId="5307"/>
    <cellStyle name="Normal 3 15 4 2 3" xfId="7700"/>
    <cellStyle name="Normal 3 15 4 2 4" xfId="10384"/>
    <cellStyle name="Normal 3 15 4 2 5" xfId="12795"/>
    <cellStyle name="Normal 3 15 4 3" xfId="3412"/>
    <cellStyle name="Normal 3 15 4 3 2" xfId="5883"/>
    <cellStyle name="Normal 3 15 4 3 3" xfId="8279"/>
    <cellStyle name="Normal 3 15 4 3 4" xfId="10963"/>
    <cellStyle name="Normal 3 15 4 3 5" xfId="13374"/>
    <cellStyle name="Normal 3 15 4 4" xfId="3982"/>
    <cellStyle name="Normal 3 15 4 4 2" xfId="6456"/>
    <cellStyle name="Normal 3 15 4 4 3" xfId="8852"/>
    <cellStyle name="Normal 3 15 4 4 4" xfId="11536"/>
    <cellStyle name="Normal 3 15 4 4 5" xfId="13947"/>
    <cellStyle name="Normal 3 15 4 5" xfId="4632"/>
    <cellStyle name="Normal 3 15 4 6" xfId="7024"/>
    <cellStyle name="Normal 3 15 4 7" xfId="9706"/>
    <cellStyle name="Normal 3 15 4 8" xfId="12119"/>
    <cellStyle name="Normal 3 15 4 9" xfId="2489"/>
    <cellStyle name="Normal 3 15 5" xfId="283"/>
    <cellStyle name="Normal 3 15 5 2" xfId="2958"/>
    <cellStyle name="Normal 3 15 5 2 2" xfId="5286"/>
    <cellStyle name="Normal 3 15 5 2 3" xfId="7679"/>
    <cellStyle name="Normal 3 15 5 2 4" xfId="10363"/>
    <cellStyle name="Normal 3 15 5 2 5" xfId="12774"/>
    <cellStyle name="Normal 3 15 5 3" xfId="3391"/>
    <cellStyle name="Normal 3 15 5 3 2" xfId="5862"/>
    <cellStyle name="Normal 3 15 5 3 3" xfId="8258"/>
    <cellStyle name="Normal 3 15 5 3 4" xfId="10942"/>
    <cellStyle name="Normal 3 15 5 3 5" xfId="13353"/>
    <cellStyle name="Normal 3 15 5 4" xfId="3961"/>
    <cellStyle name="Normal 3 15 5 4 2" xfId="6435"/>
    <cellStyle name="Normal 3 15 5 4 3" xfId="8831"/>
    <cellStyle name="Normal 3 15 5 4 4" xfId="11515"/>
    <cellStyle name="Normal 3 15 5 4 5" xfId="13926"/>
    <cellStyle name="Normal 3 15 5 5" xfId="4611"/>
    <cellStyle name="Normal 3 15 5 6" xfId="7003"/>
    <cellStyle name="Normal 3 15 5 7" xfId="9685"/>
    <cellStyle name="Normal 3 15 5 8" xfId="12098"/>
    <cellStyle name="Normal 3 15 5 9" xfId="2470"/>
    <cellStyle name="Normal 3 15 6" xfId="284"/>
    <cellStyle name="Normal 3 15 6 2" xfId="2972"/>
    <cellStyle name="Normal 3 15 6 2 2" xfId="5302"/>
    <cellStyle name="Normal 3 15 6 2 3" xfId="7695"/>
    <cellStyle name="Normal 3 15 6 2 4" xfId="10379"/>
    <cellStyle name="Normal 3 15 6 2 5" xfId="12790"/>
    <cellStyle name="Normal 3 15 6 3" xfId="3407"/>
    <cellStyle name="Normal 3 15 6 3 2" xfId="5878"/>
    <cellStyle name="Normal 3 15 6 3 3" xfId="8274"/>
    <cellStyle name="Normal 3 15 6 3 4" xfId="10958"/>
    <cellStyle name="Normal 3 15 6 3 5" xfId="13369"/>
    <cellStyle name="Normal 3 15 6 4" xfId="3977"/>
    <cellStyle name="Normal 3 15 6 4 2" xfId="6451"/>
    <cellStyle name="Normal 3 15 6 4 3" xfId="8847"/>
    <cellStyle name="Normal 3 15 6 4 4" xfId="11531"/>
    <cellStyle name="Normal 3 15 6 4 5" xfId="13942"/>
    <cellStyle name="Normal 3 15 6 5" xfId="4627"/>
    <cellStyle name="Normal 3 15 6 6" xfId="7019"/>
    <cellStyle name="Normal 3 15 6 7" xfId="9701"/>
    <cellStyle name="Normal 3 15 6 8" xfId="12114"/>
    <cellStyle name="Normal 3 15 6 9" xfId="2484"/>
    <cellStyle name="Normal 3 15 7" xfId="285"/>
    <cellStyle name="Normal 3 15 7 2" xfId="5140"/>
    <cellStyle name="Normal 3 15 7 3" xfId="7532"/>
    <cellStyle name="Normal 3 15 7 4" xfId="10215"/>
    <cellStyle name="Normal 3 15 7 5" xfId="12627"/>
    <cellStyle name="Normal 3 15 7 6" xfId="2838"/>
    <cellStyle name="Normal 3 15 8" xfId="286"/>
    <cellStyle name="Normal 3 15 8 2" xfId="5119"/>
    <cellStyle name="Normal 3 15 8 3" xfId="7511"/>
    <cellStyle name="Normal 3 15 8 4" xfId="10194"/>
    <cellStyle name="Normal 3 15 8 5" xfId="12606"/>
    <cellStyle name="Normal 3 15 8 6" xfId="2817"/>
    <cellStyle name="Normal 3 15 9" xfId="287"/>
    <cellStyle name="Normal 3 15 9 2" xfId="5133"/>
    <cellStyle name="Normal 3 15 9 3" xfId="7525"/>
    <cellStyle name="Normal 3 15 9 4" xfId="10208"/>
    <cellStyle name="Normal 3 15 9 5" xfId="12620"/>
    <cellStyle name="Normal 3 15 9 6" xfId="2831"/>
    <cellStyle name="Normal 3 16" xfId="288"/>
    <cellStyle name="Normal 3 16 10" xfId="289"/>
    <cellStyle name="Normal 3 16 10 2" xfId="4483"/>
    <cellStyle name="Normal 3 16 11" xfId="290"/>
    <cellStyle name="Normal 3 16 11 2" xfId="4466"/>
    <cellStyle name="Normal 3 16 12" xfId="291"/>
    <cellStyle name="Normal 3 16 12 2" xfId="9336"/>
    <cellStyle name="Normal 3 16 13" xfId="292"/>
    <cellStyle name="Normal 3 16 13 2" xfId="9318"/>
    <cellStyle name="Normal 3 16 14" xfId="293"/>
    <cellStyle name="Normal 3 16 14 2" xfId="9423"/>
    <cellStyle name="Normal 3 16 15" xfId="1808"/>
    <cellStyle name="Normal 3 16 16" xfId="9622"/>
    <cellStyle name="Normal 3 16 2" xfId="25"/>
    <cellStyle name="Normal 3 16 2 2" xfId="294"/>
    <cellStyle name="Normal 3 16 2 2 2" xfId="2411"/>
    <cellStyle name="Normal 3 16 2 2 2 2" xfId="5315"/>
    <cellStyle name="Normal 3 16 2 2 3" xfId="7708"/>
    <cellStyle name="Normal 3 16 2 2 4" xfId="10392"/>
    <cellStyle name="Normal 3 16 2 2 5" xfId="12803"/>
    <cellStyle name="Normal 3 16 2 2 6" xfId="2978"/>
    <cellStyle name="Normal 3 16 2 3" xfId="1996"/>
    <cellStyle name="Normal 3 16 2 3 2" xfId="5891"/>
    <cellStyle name="Normal 3 16 2 3 3" xfId="8287"/>
    <cellStyle name="Normal 3 16 2 3 4" xfId="10971"/>
    <cellStyle name="Normal 3 16 2 3 5" xfId="13382"/>
    <cellStyle name="Normal 3 16 2 4" xfId="3990"/>
    <cellStyle name="Normal 3 16 2 4 2" xfId="6464"/>
    <cellStyle name="Normal 3 16 2 4 3" xfId="8860"/>
    <cellStyle name="Normal 3 16 2 4 4" xfId="11544"/>
    <cellStyle name="Normal 3 16 2 4 5" xfId="13955"/>
    <cellStyle name="Normal 3 16 2 5" xfId="4640"/>
    <cellStyle name="Normal 3 16 2 6" xfId="7032"/>
    <cellStyle name="Normal 3 16 2 7" xfId="9714"/>
    <cellStyle name="Normal 3 16 2 8" xfId="12127"/>
    <cellStyle name="Normal 3 16 3" xfId="295"/>
    <cellStyle name="Normal 3 16 3 2" xfId="2182"/>
    <cellStyle name="Normal 3 16 3 2 2" xfId="5277"/>
    <cellStyle name="Normal 3 16 3 2 3" xfId="7670"/>
    <cellStyle name="Normal 3 16 3 2 4" xfId="10354"/>
    <cellStyle name="Normal 3 16 3 2 5" xfId="12765"/>
    <cellStyle name="Normal 3 16 3 3" xfId="3382"/>
    <cellStyle name="Normal 3 16 3 3 2" xfId="5853"/>
    <cellStyle name="Normal 3 16 3 3 3" xfId="8249"/>
    <cellStyle name="Normal 3 16 3 3 4" xfId="10933"/>
    <cellStyle name="Normal 3 16 3 3 5" xfId="13344"/>
    <cellStyle name="Normal 3 16 3 4" xfId="3952"/>
    <cellStyle name="Normal 3 16 3 4 2" xfId="6426"/>
    <cellStyle name="Normal 3 16 3 4 3" xfId="8822"/>
    <cellStyle name="Normal 3 16 3 4 4" xfId="11506"/>
    <cellStyle name="Normal 3 16 3 4 5" xfId="13917"/>
    <cellStyle name="Normal 3 16 3 5" xfId="4602"/>
    <cellStyle name="Normal 3 16 3 6" xfId="6994"/>
    <cellStyle name="Normal 3 16 3 7" xfId="9676"/>
    <cellStyle name="Normal 3 16 3 8" xfId="12089"/>
    <cellStyle name="Normal 3 16 4" xfId="296"/>
    <cellStyle name="Normal 3 16 4 2" xfId="2979"/>
    <cellStyle name="Normal 3 16 4 2 2" xfId="5319"/>
    <cellStyle name="Normal 3 16 4 2 3" xfId="7712"/>
    <cellStyle name="Normal 3 16 4 2 4" xfId="10396"/>
    <cellStyle name="Normal 3 16 4 2 5" xfId="12807"/>
    <cellStyle name="Normal 3 16 4 3" xfId="3423"/>
    <cellStyle name="Normal 3 16 4 3 2" xfId="5895"/>
    <cellStyle name="Normal 3 16 4 3 3" xfId="8291"/>
    <cellStyle name="Normal 3 16 4 3 4" xfId="10975"/>
    <cellStyle name="Normal 3 16 4 3 5" xfId="13386"/>
    <cellStyle name="Normal 3 16 4 4" xfId="3994"/>
    <cellStyle name="Normal 3 16 4 4 2" xfId="6468"/>
    <cellStyle name="Normal 3 16 4 4 3" xfId="8864"/>
    <cellStyle name="Normal 3 16 4 4 4" xfId="11548"/>
    <cellStyle name="Normal 3 16 4 4 5" xfId="13959"/>
    <cellStyle name="Normal 3 16 4 5" xfId="4644"/>
    <cellStyle name="Normal 3 16 4 6" xfId="7036"/>
    <cellStyle name="Normal 3 16 4 7" xfId="9718"/>
    <cellStyle name="Normal 3 16 4 8" xfId="12131"/>
    <cellStyle name="Normal 3 16 4 9" xfId="2491"/>
    <cellStyle name="Normal 3 16 5" xfId="297"/>
    <cellStyle name="Normal 3 16 5 2" xfId="3009"/>
    <cellStyle name="Normal 3 16 5 2 2" xfId="5420"/>
    <cellStyle name="Normal 3 16 5 2 3" xfId="7813"/>
    <cellStyle name="Normal 3 16 5 2 4" xfId="10497"/>
    <cellStyle name="Normal 3 16 5 2 5" xfId="12908"/>
    <cellStyle name="Normal 3 16 5 3" xfId="3524"/>
    <cellStyle name="Normal 3 16 5 3 2" xfId="5996"/>
    <cellStyle name="Normal 3 16 5 3 3" xfId="8392"/>
    <cellStyle name="Normal 3 16 5 3 4" xfId="11076"/>
    <cellStyle name="Normal 3 16 5 3 5" xfId="13487"/>
    <cellStyle name="Normal 3 16 5 4" xfId="4095"/>
    <cellStyle name="Normal 3 16 5 4 2" xfId="6569"/>
    <cellStyle name="Normal 3 16 5 4 3" xfId="8965"/>
    <cellStyle name="Normal 3 16 5 4 4" xfId="11649"/>
    <cellStyle name="Normal 3 16 5 4 5" xfId="14060"/>
    <cellStyle name="Normal 3 16 5 5" xfId="4745"/>
    <cellStyle name="Normal 3 16 5 6" xfId="7137"/>
    <cellStyle name="Normal 3 16 5 7" xfId="9819"/>
    <cellStyle name="Normal 3 16 5 8" xfId="12232"/>
    <cellStyle name="Normal 3 16 5 9" xfId="2515"/>
    <cellStyle name="Normal 3 16 6" xfId="298"/>
    <cellStyle name="Normal 3 16 6 2" xfId="2992"/>
    <cellStyle name="Normal 3 16 6 2 2" xfId="5402"/>
    <cellStyle name="Normal 3 16 6 2 3" xfId="7795"/>
    <cellStyle name="Normal 3 16 6 2 4" xfId="10479"/>
    <cellStyle name="Normal 3 16 6 2 5" xfId="12890"/>
    <cellStyle name="Normal 3 16 6 3" xfId="3506"/>
    <cellStyle name="Normal 3 16 6 3 2" xfId="5978"/>
    <cellStyle name="Normal 3 16 6 3 3" xfId="8374"/>
    <cellStyle name="Normal 3 16 6 3 4" xfId="11058"/>
    <cellStyle name="Normal 3 16 6 3 5" xfId="13469"/>
    <cellStyle name="Normal 3 16 6 4" xfId="4077"/>
    <cellStyle name="Normal 3 16 6 4 2" xfId="6551"/>
    <cellStyle name="Normal 3 16 6 4 3" xfId="8947"/>
    <cellStyle name="Normal 3 16 6 4 4" xfId="11631"/>
    <cellStyle name="Normal 3 16 6 4 5" xfId="14042"/>
    <cellStyle name="Normal 3 16 6 5" xfId="4727"/>
    <cellStyle name="Normal 3 16 6 6" xfId="7119"/>
    <cellStyle name="Normal 3 16 6 7" xfId="9801"/>
    <cellStyle name="Normal 3 16 6 8" xfId="12214"/>
    <cellStyle name="Normal 3 16 6 9" xfId="2497"/>
    <cellStyle name="Normal 3 16 7" xfId="299"/>
    <cellStyle name="Normal 3 16 7 2" xfId="5141"/>
    <cellStyle name="Normal 3 16 7 3" xfId="7533"/>
    <cellStyle name="Normal 3 16 7 4" xfId="10216"/>
    <cellStyle name="Normal 3 16 7 5" xfId="12628"/>
    <cellStyle name="Normal 3 16 7 6" xfId="2839"/>
    <cellStyle name="Normal 3 16 8" xfId="300"/>
    <cellStyle name="Normal 3 16 8 2" xfId="5118"/>
    <cellStyle name="Normal 3 16 8 3" xfId="7510"/>
    <cellStyle name="Normal 3 16 8 4" xfId="10193"/>
    <cellStyle name="Normal 3 16 8 5" xfId="12605"/>
    <cellStyle name="Normal 3 16 8 6" xfId="2816"/>
    <cellStyle name="Normal 3 16 9" xfId="301"/>
    <cellStyle name="Normal 3 16 9 2" xfId="5145"/>
    <cellStyle name="Normal 3 16 9 3" xfId="7537"/>
    <cellStyle name="Normal 3 16 9 4" xfId="10220"/>
    <cellStyle name="Normal 3 16 9 5" xfId="12632"/>
    <cellStyle name="Normal 3 16 9 6" xfId="2843"/>
    <cellStyle name="Normal 3 17" xfId="302"/>
    <cellStyle name="Normal 3 17 10" xfId="303"/>
    <cellStyle name="Normal 3 17 10 2" xfId="4484"/>
    <cellStyle name="Normal 3 17 11" xfId="304"/>
    <cellStyle name="Normal 3 17 11 2" xfId="4465"/>
    <cellStyle name="Normal 3 17 12" xfId="305"/>
    <cellStyle name="Normal 3 17 12 2" xfId="9337"/>
    <cellStyle name="Normal 3 17 13" xfId="306"/>
    <cellStyle name="Normal 3 17 13 2" xfId="9317"/>
    <cellStyle name="Normal 3 17 14" xfId="307"/>
    <cellStyle name="Normal 3 17 14 2" xfId="9424"/>
    <cellStyle name="Normal 3 17 15" xfId="1809"/>
    <cellStyle name="Normal 3 17 16" xfId="9621"/>
    <cellStyle name="Normal 3 17 2" xfId="308"/>
    <cellStyle name="Normal 3 17 2 2" xfId="1997"/>
    <cellStyle name="Normal 3 17 2 2 2" xfId="5316"/>
    <cellStyle name="Normal 3 17 2 2 3" xfId="7709"/>
    <cellStyle name="Normal 3 17 2 2 4" xfId="10393"/>
    <cellStyle name="Normal 3 17 2 2 5" xfId="12804"/>
    <cellStyle name="Normal 3 17 2 3" xfId="3420"/>
    <cellStyle name="Normal 3 17 2 3 2" xfId="5892"/>
    <cellStyle name="Normal 3 17 2 3 3" xfId="8288"/>
    <cellStyle name="Normal 3 17 2 3 4" xfId="10972"/>
    <cellStyle name="Normal 3 17 2 3 5" xfId="13383"/>
    <cellStyle name="Normal 3 17 2 4" xfId="3991"/>
    <cellStyle name="Normal 3 17 2 4 2" xfId="6465"/>
    <cellStyle name="Normal 3 17 2 4 3" xfId="8861"/>
    <cellStyle name="Normal 3 17 2 4 4" xfId="11545"/>
    <cellStyle name="Normal 3 17 2 4 5" xfId="13956"/>
    <cellStyle name="Normal 3 17 2 5" xfId="4641"/>
    <cellStyle name="Normal 3 17 2 6" xfId="7033"/>
    <cellStyle name="Normal 3 17 2 7" xfId="9715"/>
    <cellStyle name="Normal 3 17 2 8" xfId="12128"/>
    <cellStyle name="Normal 3 17 3" xfId="309"/>
    <cellStyle name="Normal 3 17 3 2" xfId="2183"/>
    <cellStyle name="Normal 3 17 3 2 2" xfId="5276"/>
    <cellStyle name="Normal 3 17 3 2 3" xfId="7669"/>
    <cellStyle name="Normal 3 17 3 2 4" xfId="10353"/>
    <cellStyle name="Normal 3 17 3 2 5" xfId="12764"/>
    <cellStyle name="Normal 3 17 3 3" xfId="3381"/>
    <cellStyle name="Normal 3 17 3 3 2" xfId="5852"/>
    <cellStyle name="Normal 3 17 3 3 3" xfId="8248"/>
    <cellStyle name="Normal 3 17 3 3 4" xfId="10932"/>
    <cellStyle name="Normal 3 17 3 3 5" xfId="13343"/>
    <cellStyle name="Normal 3 17 3 4" xfId="3951"/>
    <cellStyle name="Normal 3 17 3 4 2" xfId="6425"/>
    <cellStyle name="Normal 3 17 3 4 3" xfId="8821"/>
    <cellStyle name="Normal 3 17 3 4 4" xfId="11505"/>
    <cellStyle name="Normal 3 17 3 4 5" xfId="13916"/>
    <cellStyle name="Normal 3 17 3 5" xfId="4601"/>
    <cellStyle name="Normal 3 17 3 6" xfId="6993"/>
    <cellStyle name="Normal 3 17 3 7" xfId="9675"/>
    <cellStyle name="Normal 3 17 3 8" xfId="12088"/>
    <cellStyle name="Normal 3 17 4" xfId="310"/>
    <cellStyle name="Normal 3 17 4 2" xfId="2989"/>
    <cellStyle name="Normal 3 17 4 2 2" xfId="5399"/>
    <cellStyle name="Normal 3 17 4 2 3" xfId="7792"/>
    <cellStyle name="Normal 3 17 4 2 4" xfId="10476"/>
    <cellStyle name="Normal 3 17 4 2 5" xfId="12887"/>
    <cellStyle name="Normal 3 17 4 3" xfId="3503"/>
    <cellStyle name="Normal 3 17 4 3 2" xfId="5975"/>
    <cellStyle name="Normal 3 17 4 3 3" xfId="8371"/>
    <cellStyle name="Normal 3 17 4 3 4" xfId="11055"/>
    <cellStyle name="Normal 3 17 4 3 5" xfId="13466"/>
    <cellStyle name="Normal 3 17 4 4" xfId="4074"/>
    <cellStyle name="Normal 3 17 4 4 2" xfId="6548"/>
    <cellStyle name="Normal 3 17 4 4 3" xfId="8944"/>
    <cellStyle name="Normal 3 17 4 4 4" xfId="11628"/>
    <cellStyle name="Normal 3 17 4 4 5" xfId="14039"/>
    <cellStyle name="Normal 3 17 4 5" xfId="4724"/>
    <cellStyle name="Normal 3 17 4 6" xfId="7116"/>
    <cellStyle name="Normal 3 17 4 7" xfId="9798"/>
    <cellStyle name="Normal 3 17 4 8" xfId="12211"/>
    <cellStyle name="Normal 3 17 4 9" xfId="2494"/>
    <cellStyle name="Normal 3 17 5" xfId="311"/>
    <cellStyle name="Normal 3 17 5 2" xfId="3008"/>
    <cellStyle name="Normal 3 17 5 2 2" xfId="5419"/>
    <cellStyle name="Normal 3 17 5 2 3" xfId="7812"/>
    <cellStyle name="Normal 3 17 5 2 4" xfId="10496"/>
    <cellStyle name="Normal 3 17 5 2 5" xfId="12907"/>
    <cellStyle name="Normal 3 17 5 3" xfId="3523"/>
    <cellStyle name="Normal 3 17 5 3 2" xfId="5995"/>
    <cellStyle name="Normal 3 17 5 3 3" xfId="8391"/>
    <cellStyle name="Normal 3 17 5 3 4" xfId="11075"/>
    <cellStyle name="Normal 3 17 5 3 5" xfId="13486"/>
    <cellStyle name="Normal 3 17 5 4" xfId="4094"/>
    <cellStyle name="Normal 3 17 5 4 2" xfId="6568"/>
    <cellStyle name="Normal 3 17 5 4 3" xfId="8964"/>
    <cellStyle name="Normal 3 17 5 4 4" xfId="11648"/>
    <cellStyle name="Normal 3 17 5 4 5" xfId="14059"/>
    <cellStyle name="Normal 3 17 5 5" xfId="4744"/>
    <cellStyle name="Normal 3 17 5 6" xfId="7136"/>
    <cellStyle name="Normal 3 17 5 7" xfId="9818"/>
    <cellStyle name="Normal 3 17 5 8" xfId="12231"/>
    <cellStyle name="Normal 3 17 5 9" xfId="2514"/>
    <cellStyle name="Normal 3 17 6" xfId="312"/>
    <cellStyle name="Normal 3 17 6 2" xfId="3115"/>
    <cellStyle name="Normal 3 17 6 2 2" xfId="5584"/>
    <cellStyle name="Normal 3 17 6 2 3" xfId="7979"/>
    <cellStyle name="Normal 3 17 6 2 4" xfId="10663"/>
    <cellStyle name="Normal 3 17 6 2 5" xfId="13074"/>
    <cellStyle name="Normal 3 17 6 3" xfId="3689"/>
    <cellStyle name="Normal 3 17 6 3 2" xfId="6162"/>
    <cellStyle name="Normal 3 17 6 3 3" xfId="8558"/>
    <cellStyle name="Normal 3 17 6 3 4" xfId="11242"/>
    <cellStyle name="Normal 3 17 6 3 5" xfId="13653"/>
    <cellStyle name="Normal 3 17 6 4" xfId="4261"/>
    <cellStyle name="Normal 3 17 6 4 2" xfId="6735"/>
    <cellStyle name="Normal 3 17 6 4 3" xfId="9131"/>
    <cellStyle name="Normal 3 17 6 4 4" xfId="11815"/>
    <cellStyle name="Normal 3 17 6 4 5" xfId="14226"/>
    <cellStyle name="Normal 3 17 6 5" xfId="4911"/>
    <cellStyle name="Normal 3 17 6 6" xfId="7303"/>
    <cellStyle name="Normal 3 17 6 7" xfId="9985"/>
    <cellStyle name="Normal 3 17 6 8" xfId="12398"/>
    <cellStyle name="Normal 3 17 6 9" xfId="2610"/>
    <cellStyle name="Normal 3 17 7" xfId="313"/>
    <cellStyle name="Normal 3 17 7 2" xfId="5142"/>
    <cellStyle name="Normal 3 17 7 3" xfId="7534"/>
    <cellStyle name="Normal 3 17 7 4" xfId="10217"/>
    <cellStyle name="Normal 3 17 7 5" xfId="12629"/>
    <cellStyle name="Normal 3 17 7 6" xfId="2840"/>
    <cellStyle name="Normal 3 17 8" xfId="314"/>
    <cellStyle name="Normal 3 17 8 2" xfId="5117"/>
    <cellStyle name="Normal 3 17 8 3" xfId="7509"/>
    <cellStyle name="Normal 3 17 8 4" xfId="10192"/>
    <cellStyle name="Normal 3 17 8 5" xfId="12604"/>
    <cellStyle name="Normal 3 17 8 6" xfId="2815"/>
    <cellStyle name="Normal 3 17 9" xfId="315"/>
    <cellStyle name="Normal 3 17 9 2" xfId="5225"/>
    <cellStyle name="Normal 3 17 9 3" xfId="7617"/>
    <cellStyle name="Normal 3 17 9 4" xfId="10300"/>
    <cellStyle name="Normal 3 17 9 5" xfId="12712"/>
    <cellStyle name="Normal 3 17 9 6" xfId="2923"/>
    <cellStyle name="Normal 3 18" xfId="316"/>
    <cellStyle name="Normal 3 18 10" xfId="317"/>
    <cellStyle name="Normal 3 18 10 2" xfId="4485"/>
    <cellStyle name="Normal 3 18 11" xfId="318"/>
    <cellStyle name="Normal 3 18 11 2" xfId="4464"/>
    <cellStyle name="Normal 3 18 12" xfId="319"/>
    <cellStyle name="Normal 3 18 12 2" xfId="9338"/>
    <cellStyle name="Normal 3 18 13" xfId="320"/>
    <cellStyle name="Normal 3 18 13 2" xfId="9316"/>
    <cellStyle name="Normal 3 18 14" xfId="321"/>
    <cellStyle name="Normal 3 18 14 2" xfId="9425"/>
    <cellStyle name="Normal 3 18 15" xfId="1810"/>
    <cellStyle name="Normal 3 18 16" xfId="9620"/>
    <cellStyle name="Normal 3 18 2" xfId="322"/>
    <cellStyle name="Normal 3 18 2 2" xfId="1998"/>
    <cellStyle name="Normal 3 18 2 2 2" xfId="5317"/>
    <cellStyle name="Normal 3 18 2 2 3" xfId="7710"/>
    <cellStyle name="Normal 3 18 2 2 4" xfId="10394"/>
    <cellStyle name="Normal 3 18 2 2 5" xfId="12805"/>
    <cellStyle name="Normal 3 18 2 3" xfId="3421"/>
    <cellStyle name="Normal 3 18 2 3 2" xfId="5893"/>
    <cellStyle name="Normal 3 18 2 3 3" xfId="8289"/>
    <cellStyle name="Normal 3 18 2 3 4" xfId="10973"/>
    <cellStyle name="Normal 3 18 2 3 5" xfId="13384"/>
    <cellStyle name="Normal 3 18 2 4" xfId="3992"/>
    <cellStyle name="Normal 3 18 2 4 2" xfId="6466"/>
    <cellStyle name="Normal 3 18 2 4 3" xfId="8862"/>
    <cellStyle name="Normal 3 18 2 4 4" xfId="11546"/>
    <cellStyle name="Normal 3 18 2 4 5" xfId="13957"/>
    <cellStyle name="Normal 3 18 2 5" xfId="4642"/>
    <cellStyle name="Normal 3 18 2 6" xfId="7034"/>
    <cellStyle name="Normal 3 18 2 7" xfId="9716"/>
    <cellStyle name="Normal 3 18 2 8" xfId="12129"/>
    <cellStyle name="Normal 3 18 3" xfId="323"/>
    <cellStyle name="Normal 3 18 3 2" xfId="2184"/>
    <cellStyle name="Normal 3 18 3 2 2" xfId="5275"/>
    <cellStyle name="Normal 3 18 3 2 3" xfId="7668"/>
    <cellStyle name="Normal 3 18 3 2 4" xfId="10352"/>
    <cellStyle name="Normal 3 18 3 2 5" xfId="12763"/>
    <cellStyle name="Normal 3 18 3 3" xfId="3380"/>
    <cellStyle name="Normal 3 18 3 3 2" xfId="5851"/>
    <cellStyle name="Normal 3 18 3 3 3" xfId="8247"/>
    <cellStyle name="Normal 3 18 3 3 4" xfId="10931"/>
    <cellStyle name="Normal 3 18 3 3 5" xfId="13342"/>
    <cellStyle name="Normal 3 18 3 4" xfId="3950"/>
    <cellStyle name="Normal 3 18 3 4 2" xfId="6424"/>
    <cellStyle name="Normal 3 18 3 4 3" xfId="8820"/>
    <cellStyle name="Normal 3 18 3 4 4" xfId="11504"/>
    <cellStyle name="Normal 3 18 3 4 5" xfId="13915"/>
    <cellStyle name="Normal 3 18 3 5" xfId="4600"/>
    <cellStyle name="Normal 3 18 3 6" xfId="6992"/>
    <cellStyle name="Normal 3 18 3 7" xfId="9674"/>
    <cellStyle name="Normal 3 18 3 8" xfId="12087"/>
    <cellStyle name="Normal 3 18 4" xfId="324"/>
    <cellStyle name="Normal 3 18 4 2" xfId="2990"/>
    <cellStyle name="Normal 3 18 4 2 2" xfId="5400"/>
    <cellStyle name="Normal 3 18 4 2 3" xfId="7793"/>
    <cellStyle name="Normal 3 18 4 2 4" xfId="10477"/>
    <cellStyle name="Normal 3 18 4 2 5" xfId="12888"/>
    <cellStyle name="Normal 3 18 4 3" xfId="3504"/>
    <cellStyle name="Normal 3 18 4 3 2" xfId="5976"/>
    <cellStyle name="Normal 3 18 4 3 3" xfId="8372"/>
    <cellStyle name="Normal 3 18 4 3 4" xfId="11056"/>
    <cellStyle name="Normal 3 18 4 3 5" xfId="13467"/>
    <cellStyle name="Normal 3 18 4 4" xfId="4075"/>
    <cellStyle name="Normal 3 18 4 4 2" xfId="6549"/>
    <cellStyle name="Normal 3 18 4 4 3" xfId="8945"/>
    <cellStyle name="Normal 3 18 4 4 4" xfId="11629"/>
    <cellStyle name="Normal 3 18 4 4 5" xfId="14040"/>
    <cellStyle name="Normal 3 18 4 5" xfId="4725"/>
    <cellStyle name="Normal 3 18 4 6" xfId="7117"/>
    <cellStyle name="Normal 3 18 4 7" xfId="9799"/>
    <cellStyle name="Normal 3 18 4 8" xfId="12212"/>
    <cellStyle name="Normal 3 18 4 9" xfId="2495"/>
    <cellStyle name="Normal 3 18 5" xfId="325"/>
    <cellStyle name="Normal 3 18 5 2" xfId="2957"/>
    <cellStyle name="Normal 3 18 5 2 2" xfId="5285"/>
    <cellStyle name="Normal 3 18 5 2 3" xfId="7678"/>
    <cellStyle name="Normal 3 18 5 2 4" xfId="10362"/>
    <cellStyle name="Normal 3 18 5 2 5" xfId="12773"/>
    <cellStyle name="Normal 3 18 5 3" xfId="3390"/>
    <cellStyle name="Normal 3 18 5 3 2" xfId="5861"/>
    <cellStyle name="Normal 3 18 5 3 3" xfId="8257"/>
    <cellStyle name="Normal 3 18 5 3 4" xfId="10941"/>
    <cellStyle name="Normal 3 18 5 3 5" xfId="13352"/>
    <cellStyle name="Normal 3 18 5 4" xfId="3960"/>
    <cellStyle name="Normal 3 18 5 4 2" xfId="6434"/>
    <cellStyle name="Normal 3 18 5 4 3" xfId="8830"/>
    <cellStyle name="Normal 3 18 5 4 4" xfId="11514"/>
    <cellStyle name="Normal 3 18 5 4 5" xfId="13925"/>
    <cellStyle name="Normal 3 18 5 5" xfId="4610"/>
    <cellStyle name="Normal 3 18 5 6" xfId="7002"/>
    <cellStyle name="Normal 3 18 5 7" xfId="9684"/>
    <cellStyle name="Normal 3 18 5 8" xfId="12097"/>
    <cellStyle name="Normal 3 18 5 9" xfId="2469"/>
    <cellStyle name="Normal 3 18 6" xfId="326"/>
    <cellStyle name="Normal 3 18 6 2" xfId="3116"/>
    <cellStyle name="Normal 3 18 6 2 2" xfId="5585"/>
    <cellStyle name="Normal 3 18 6 2 3" xfId="7980"/>
    <cellStyle name="Normal 3 18 6 2 4" xfId="10664"/>
    <cellStyle name="Normal 3 18 6 2 5" xfId="13075"/>
    <cellStyle name="Normal 3 18 6 3" xfId="3690"/>
    <cellStyle name="Normal 3 18 6 3 2" xfId="6163"/>
    <cellStyle name="Normal 3 18 6 3 3" xfId="8559"/>
    <cellStyle name="Normal 3 18 6 3 4" xfId="11243"/>
    <cellStyle name="Normal 3 18 6 3 5" xfId="13654"/>
    <cellStyle name="Normal 3 18 6 4" xfId="4262"/>
    <cellStyle name="Normal 3 18 6 4 2" xfId="6736"/>
    <cellStyle name="Normal 3 18 6 4 3" xfId="9132"/>
    <cellStyle name="Normal 3 18 6 4 4" xfId="11816"/>
    <cellStyle name="Normal 3 18 6 4 5" xfId="14227"/>
    <cellStyle name="Normal 3 18 6 5" xfId="4912"/>
    <cellStyle name="Normal 3 18 6 6" xfId="7304"/>
    <cellStyle name="Normal 3 18 6 7" xfId="9986"/>
    <cellStyle name="Normal 3 18 6 8" xfId="12399"/>
    <cellStyle name="Normal 3 18 6 9" xfId="2611"/>
    <cellStyle name="Normal 3 18 7" xfId="327"/>
    <cellStyle name="Normal 3 18 7 2" xfId="5143"/>
    <cellStyle name="Normal 3 18 7 3" xfId="7535"/>
    <cellStyle name="Normal 3 18 7 4" xfId="10218"/>
    <cellStyle name="Normal 3 18 7 5" xfId="12630"/>
    <cellStyle name="Normal 3 18 7 6" xfId="2841"/>
    <cellStyle name="Normal 3 18 8" xfId="328"/>
    <cellStyle name="Normal 3 18 8 2" xfId="5116"/>
    <cellStyle name="Normal 3 18 8 3" xfId="7508"/>
    <cellStyle name="Normal 3 18 8 4" xfId="10191"/>
    <cellStyle name="Normal 3 18 8 5" xfId="12603"/>
    <cellStyle name="Normal 3 18 8 6" xfId="2814"/>
    <cellStyle name="Normal 3 18 9" xfId="329"/>
    <cellStyle name="Normal 3 18 9 2" xfId="5226"/>
    <cellStyle name="Normal 3 18 9 3" xfId="7618"/>
    <cellStyle name="Normal 3 18 9 4" xfId="10301"/>
    <cellStyle name="Normal 3 18 9 5" xfId="12713"/>
    <cellStyle name="Normal 3 18 9 6" xfId="2924"/>
    <cellStyle name="Normal 3 19" xfId="330"/>
    <cellStyle name="Normal 3 19 10" xfId="331"/>
    <cellStyle name="Normal 3 19 10 2" xfId="4486"/>
    <cellStyle name="Normal 3 19 11" xfId="332"/>
    <cellStyle name="Normal 3 19 11 2" xfId="4463"/>
    <cellStyle name="Normal 3 19 12" xfId="333"/>
    <cellStyle name="Normal 3 19 12 2" xfId="9339"/>
    <cellStyle name="Normal 3 19 13" xfId="334"/>
    <cellStyle name="Normal 3 19 13 2" xfId="9315"/>
    <cellStyle name="Normal 3 19 14" xfId="335"/>
    <cellStyle name="Normal 3 19 14 2" xfId="9426"/>
    <cellStyle name="Normal 3 19 15" xfId="1811"/>
    <cellStyle name="Normal 3 19 16" xfId="9619"/>
    <cellStyle name="Normal 3 19 2" xfId="336"/>
    <cellStyle name="Normal 3 19 2 2" xfId="1999"/>
    <cellStyle name="Normal 3 19 2 2 2" xfId="5318"/>
    <cellStyle name="Normal 3 19 2 2 3" xfId="7711"/>
    <cellStyle name="Normal 3 19 2 2 4" xfId="10395"/>
    <cellStyle name="Normal 3 19 2 2 5" xfId="12806"/>
    <cellStyle name="Normal 3 19 2 3" xfId="3422"/>
    <cellStyle name="Normal 3 19 2 3 2" xfId="5894"/>
    <cellStyle name="Normal 3 19 2 3 3" xfId="8290"/>
    <cellStyle name="Normal 3 19 2 3 4" xfId="10974"/>
    <cellStyle name="Normal 3 19 2 3 5" xfId="13385"/>
    <cellStyle name="Normal 3 19 2 4" xfId="3993"/>
    <cellStyle name="Normal 3 19 2 4 2" xfId="6467"/>
    <cellStyle name="Normal 3 19 2 4 3" xfId="8863"/>
    <cellStyle name="Normal 3 19 2 4 4" xfId="11547"/>
    <cellStyle name="Normal 3 19 2 4 5" xfId="13958"/>
    <cellStyle name="Normal 3 19 2 5" xfId="4643"/>
    <cellStyle name="Normal 3 19 2 6" xfId="7035"/>
    <cellStyle name="Normal 3 19 2 7" xfId="9717"/>
    <cellStyle name="Normal 3 19 2 8" xfId="12130"/>
    <cellStyle name="Normal 3 19 3" xfId="337"/>
    <cellStyle name="Normal 3 19 3 2" xfId="2185"/>
    <cellStyle name="Normal 3 19 3 2 2" xfId="5274"/>
    <cellStyle name="Normal 3 19 3 2 3" xfId="7667"/>
    <cellStyle name="Normal 3 19 3 2 4" xfId="10351"/>
    <cellStyle name="Normal 3 19 3 2 5" xfId="12762"/>
    <cellStyle name="Normal 3 19 3 3" xfId="3379"/>
    <cellStyle name="Normal 3 19 3 3 2" xfId="5850"/>
    <cellStyle name="Normal 3 19 3 3 3" xfId="8246"/>
    <cellStyle name="Normal 3 19 3 3 4" xfId="10930"/>
    <cellStyle name="Normal 3 19 3 3 5" xfId="13341"/>
    <cellStyle name="Normal 3 19 3 4" xfId="3949"/>
    <cellStyle name="Normal 3 19 3 4 2" xfId="6423"/>
    <cellStyle name="Normal 3 19 3 4 3" xfId="8819"/>
    <cellStyle name="Normal 3 19 3 4 4" xfId="11503"/>
    <cellStyle name="Normal 3 19 3 4 5" xfId="13914"/>
    <cellStyle name="Normal 3 19 3 5" xfId="4599"/>
    <cellStyle name="Normal 3 19 3 6" xfId="6991"/>
    <cellStyle name="Normal 3 19 3 7" xfId="9673"/>
    <cellStyle name="Normal 3 19 3 8" xfId="12086"/>
    <cellStyle name="Normal 3 19 4" xfId="338"/>
    <cellStyle name="Normal 3 19 4 2" xfId="2991"/>
    <cellStyle name="Normal 3 19 4 2 2" xfId="5401"/>
    <cellStyle name="Normal 3 19 4 2 3" xfId="7794"/>
    <cellStyle name="Normal 3 19 4 2 4" xfId="10478"/>
    <cellStyle name="Normal 3 19 4 2 5" xfId="12889"/>
    <cellStyle name="Normal 3 19 4 3" xfId="3505"/>
    <cellStyle name="Normal 3 19 4 3 2" xfId="5977"/>
    <cellStyle name="Normal 3 19 4 3 3" xfId="8373"/>
    <cellStyle name="Normal 3 19 4 3 4" xfId="11057"/>
    <cellStyle name="Normal 3 19 4 3 5" xfId="13468"/>
    <cellStyle name="Normal 3 19 4 4" xfId="4076"/>
    <cellStyle name="Normal 3 19 4 4 2" xfId="6550"/>
    <cellStyle name="Normal 3 19 4 4 3" xfId="8946"/>
    <cellStyle name="Normal 3 19 4 4 4" xfId="11630"/>
    <cellStyle name="Normal 3 19 4 4 5" xfId="14041"/>
    <cellStyle name="Normal 3 19 4 5" xfId="4726"/>
    <cellStyle name="Normal 3 19 4 6" xfId="7118"/>
    <cellStyle name="Normal 3 19 4 7" xfId="9800"/>
    <cellStyle name="Normal 3 19 4 8" xfId="12213"/>
    <cellStyle name="Normal 3 19 4 9" xfId="2496"/>
    <cellStyle name="Normal 3 19 5" xfId="339"/>
    <cellStyle name="Normal 3 19 5 2" xfId="2956"/>
    <cellStyle name="Normal 3 19 5 2 2" xfId="5273"/>
    <cellStyle name="Normal 3 19 5 2 3" xfId="7666"/>
    <cellStyle name="Normal 3 19 5 2 4" xfId="10350"/>
    <cellStyle name="Normal 3 19 5 2 5" xfId="12761"/>
    <cellStyle name="Normal 3 19 5 3" xfId="3378"/>
    <cellStyle name="Normal 3 19 5 3 2" xfId="5849"/>
    <cellStyle name="Normal 3 19 5 3 3" xfId="8245"/>
    <cellStyle name="Normal 3 19 5 3 4" xfId="10929"/>
    <cellStyle name="Normal 3 19 5 3 5" xfId="13340"/>
    <cellStyle name="Normal 3 19 5 4" xfId="3948"/>
    <cellStyle name="Normal 3 19 5 4 2" xfId="6422"/>
    <cellStyle name="Normal 3 19 5 4 3" xfId="8818"/>
    <cellStyle name="Normal 3 19 5 4 4" xfId="11502"/>
    <cellStyle name="Normal 3 19 5 4 5" xfId="13913"/>
    <cellStyle name="Normal 3 19 5 5" xfId="4598"/>
    <cellStyle name="Normal 3 19 5 6" xfId="6990"/>
    <cellStyle name="Normal 3 19 5 7" xfId="9672"/>
    <cellStyle name="Normal 3 19 5 8" xfId="12085"/>
    <cellStyle name="Normal 3 19 5 9" xfId="2467"/>
    <cellStyle name="Normal 3 19 6" xfId="340"/>
    <cellStyle name="Normal 3 19 6 2" xfId="3117"/>
    <cellStyle name="Normal 3 19 6 2 2" xfId="5586"/>
    <cellStyle name="Normal 3 19 6 2 3" xfId="7981"/>
    <cellStyle name="Normal 3 19 6 2 4" xfId="10665"/>
    <cellStyle name="Normal 3 19 6 2 5" xfId="13076"/>
    <cellStyle name="Normal 3 19 6 3" xfId="3691"/>
    <cellStyle name="Normal 3 19 6 3 2" xfId="6164"/>
    <cellStyle name="Normal 3 19 6 3 3" xfId="8560"/>
    <cellStyle name="Normal 3 19 6 3 4" xfId="11244"/>
    <cellStyle name="Normal 3 19 6 3 5" xfId="13655"/>
    <cellStyle name="Normal 3 19 6 4" xfId="4263"/>
    <cellStyle name="Normal 3 19 6 4 2" xfId="6737"/>
    <cellStyle name="Normal 3 19 6 4 3" xfId="9133"/>
    <cellStyle name="Normal 3 19 6 4 4" xfId="11817"/>
    <cellStyle name="Normal 3 19 6 4 5" xfId="14228"/>
    <cellStyle name="Normal 3 19 6 5" xfId="4913"/>
    <cellStyle name="Normal 3 19 6 6" xfId="7305"/>
    <cellStyle name="Normal 3 19 6 7" xfId="9987"/>
    <cellStyle name="Normal 3 19 6 8" xfId="12400"/>
    <cellStyle name="Normal 3 19 6 9" xfId="2612"/>
    <cellStyle name="Normal 3 19 7" xfId="341"/>
    <cellStyle name="Normal 3 19 7 2" xfId="5144"/>
    <cellStyle name="Normal 3 19 7 3" xfId="7536"/>
    <cellStyle name="Normal 3 19 7 4" xfId="10219"/>
    <cellStyle name="Normal 3 19 7 5" xfId="12631"/>
    <cellStyle name="Normal 3 19 7 6" xfId="2842"/>
    <cellStyle name="Normal 3 19 8" xfId="342"/>
    <cellStyle name="Normal 3 19 8 2" xfId="5115"/>
    <cellStyle name="Normal 3 19 8 3" xfId="7507"/>
    <cellStyle name="Normal 3 19 8 4" xfId="10190"/>
    <cellStyle name="Normal 3 19 8 5" xfId="12602"/>
    <cellStyle name="Normal 3 19 8 6" xfId="2813"/>
    <cellStyle name="Normal 3 19 9" xfId="343"/>
    <cellStyle name="Normal 3 19 9 2" xfId="5227"/>
    <cellStyle name="Normal 3 19 9 3" xfId="7619"/>
    <cellStyle name="Normal 3 19 9 4" xfId="10302"/>
    <cellStyle name="Normal 3 19 9 5" xfId="12714"/>
    <cellStyle name="Normal 3 19 9 6" xfId="2925"/>
    <cellStyle name="Normal 3 2" xfId="344"/>
    <cellStyle name="Normal 3 2 2" xfId="1812"/>
    <cellStyle name="Normal 3 2 3" xfId="2158"/>
    <cellStyle name="Normal 3 2 3 2" xfId="2277"/>
    <cellStyle name="Normal 3 2 3 3" xfId="2395"/>
    <cellStyle name="Normal 3 2 4" xfId="2393"/>
    <cellStyle name="Normal 3 20" xfId="345"/>
    <cellStyle name="Normal 3 20 10" xfId="346"/>
    <cellStyle name="Normal 3 20 10 2" xfId="4487"/>
    <cellStyle name="Normal 3 20 11" xfId="347"/>
    <cellStyle name="Normal 3 20 11 2" xfId="4462"/>
    <cellStyle name="Normal 3 20 12" xfId="348"/>
    <cellStyle name="Normal 3 20 12 2" xfId="9341"/>
    <cellStyle name="Normal 3 20 13" xfId="349"/>
    <cellStyle name="Normal 3 20 13 2" xfId="9314"/>
    <cellStyle name="Normal 3 20 14" xfId="350"/>
    <cellStyle name="Normal 3 20 14 2" xfId="9427"/>
    <cellStyle name="Normal 3 20 15" xfId="1813"/>
    <cellStyle name="Normal 3 20 16" xfId="9618"/>
    <cellStyle name="Normal 3 20 2" xfId="351"/>
    <cellStyle name="Normal 3 20 2 2" xfId="2000"/>
    <cellStyle name="Normal 3 20 2 2 2" xfId="5320"/>
    <cellStyle name="Normal 3 20 2 2 3" xfId="7713"/>
    <cellStyle name="Normal 3 20 2 2 4" xfId="10397"/>
    <cellStyle name="Normal 3 20 2 2 5" xfId="12808"/>
    <cellStyle name="Normal 3 20 2 3" xfId="3424"/>
    <cellStyle name="Normal 3 20 2 3 2" xfId="5896"/>
    <cellStyle name="Normal 3 20 2 3 3" xfId="8292"/>
    <cellStyle name="Normal 3 20 2 3 4" xfId="10976"/>
    <cellStyle name="Normal 3 20 2 3 5" xfId="13387"/>
    <cellStyle name="Normal 3 20 2 4" xfId="3995"/>
    <cellStyle name="Normal 3 20 2 4 2" xfId="6469"/>
    <cellStyle name="Normal 3 20 2 4 3" xfId="8865"/>
    <cellStyle name="Normal 3 20 2 4 4" xfId="11549"/>
    <cellStyle name="Normal 3 20 2 4 5" xfId="13960"/>
    <cellStyle name="Normal 3 20 2 5" xfId="4645"/>
    <cellStyle name="Normal 3 20 2 6" xfId="7037"/>
    <cellStyle name="Normal 3 20 2 7" xfId="9719"/>
    <cellStyle name="Normal 3 20 2 8" xfId="12132"/>
    <cellStyle name="Normal 3 20 3" xfId="352"/>
    <cellStyle name="Normal 3 20 3 2" xfId="2186"/>
    <cellStyle name="Normal 3 20 3 2 2" xfId="5272"/>
    <cellStyle name="Normal 3 20 3 2 3" xfId="7665"/>
    <cellStyle name="Normal 3 20 3 2 4" xfId="10349"/>
    <cellStyle name="Normal 3 20 3 2 5" xfId="12760"/>
    <cellStyle name="Normal 3 20 3 3" xfId="3377"/>
    <cellStyle name="Normal 3 20 3 3 2" xfId="5848"/>
    <cellStyle name="Normal 3 20 3 3 3" xfId="8244"/>
    <cellStyle name="Normal 3 20 3 3 4" xfId="10928"/>
    <cellStyle name="Normal 3 20 3 3 5" xfId="13339"/>
    <cellStyle name="Normal 3 20 3 4" xfId="3947"/>
    <cellStyle name="Normal 3 20 3 4 2" xfId="6421"/>
    <cellStyle name="Normal 3 20 3 4 3" xfId="8817"/>
    <cellStyle name="Normal 3 20 3 4 4" xfId="11501"/>
    <cellStyle name="Normal 3 20 3 4 5" xfId="13912"/>
    <cellStyle name="Normal 3 20 3 5" xfId="4597"/>
    <cellStyle name="Normal 3 20 3 6" xfId="6989"/>
    <cellStyle name="Normal 3 20 3 7" xfId="9671"/>
    <cellStyle name="Normal 3 20 3 8" xfId="12084"/>
    <cellStyle name="Normal 3 20 4" xfId="353"/>
    <cellStyle name="Normal 3 20 4 2" xfId="2993"/>
    <cellStyle name="Normal 3 20 4 2 2" xfId="5403"/>
    <cellStyle name="Normal 3 20 4 2 3" xfId="7796"/>
    <cellStyle name="Normal 3 20 4 2 4" xfId="10480"/>
    <cellStyle name="Normal 3 20 4 2 5" xfId="12891"/>
    <cellStyle name="Normal 3 20 4 3" xfId="3507"/>
    <cellStyle name="Normal 3 20 4 3 2" xfId="5979"/>
    <cellStyle name="Normal 3 20 4 3 3" xfId="8375"/>
    <cellStyle name="Normal 3 20 4 3 4" xfId="11059"/>
    <cellStyle name="Normal 3 20 4 3 5" xfId="13470"/>
    <cellStyle name="Normal 3 20 4 4" xfId="4078"/>
    <cellStyle name="Normal 3 20 4 4 2" xfId="6552"/>
    <cellStyle name="Normal 3 20 4 4 3" xfId="8948"/>
    <cellStyle name="Normal 3 20 4 4 4" xfId="11632"/>
    <cellStyle name="Normal 3 20 4 4 5" xfId="14043"/>
    <cellStyle name="Normal 3 20 4 5" xfId="4728"/>
    <cellStyle name="Normal 3 20 4 6" xfId="7120"/>
    <cellStyle name="Normal 3 20 4 7" xfId="9802"/>
    <cellStyle name="Normal 3 20 4 8" xfId="12215"/>
    <cellStyle name="Normal 3 20 4 9" xfId="2498"/>
    <cellStyle name="Normal 3 20 5" xfId="354"/>
    <cellStyle name="Normal 3 20 5 2" xfId="3026"/>
    <cellStyle name="Normal 3 20 5 2 2" xfId="5491"/>
    <cellStyle name="Normal 3 20 5 2 3" xfId="7886"/>
    <cellStyle name="Normal 3 20 5 2 4" xfId="10570"/>
    <cellStyle name="Normal 3 20 5 2 5" xfId="12981"/>
    <cellStyle name="Normal 3 20 5 3" xfId="3596"/>
    <cellStyle name="Normal 3 20 5 3 2" xfId="6069"/>
    <cellStyle name="Normal 3 20 5 3 3" xfId="8465"/>
    <cellStyle name="Normal 3 20 5 3 4" xfId="11149"/>
    <cellStyle name="Normal 3 20 5 3 5" xfId="13560"/>
    <cellStyle name="Normal 3 20 5 4" xfId="4168"/>
    <cellStyle name="Normal 3 20 5 4 2" xfId="6642"/>
    <cellStyle name="Normal 3 20 5 4 3" xfId="9038"/>
    <cellStyle name="Normal 3 20 5 4 4" xfId="11722"/>
    <cellStyle name="Normal 3 20 5 4 5" xfId="14133"/>
    <cellStyle name="Normal 3 20 5 5" xfId="4818"/>
    <cellStyle name="Normal 3 20 5 6" xfId="7210"/>
    <cellStyle name="Normal 3 20 5 7" xfId="9892"/>
    <cellStyle name="Normal 3 20 5 8" xfId="12305"/>
    <cellStyle name="Normal 3 20 5 9" xfId="2520"/>
    <cellStyle name="Normal 3 20 6" xfId="355"/>
    <cellStyle name="Normal 3 20 6 2" xfId="3118"/>
    <cellStyle name="Normal 3 20 6 2 2" xfId="5587"/>
    <cellStyle name="Normal 3 20 6 2 3" xfId="7982"/>
    <cellStyle name="Normal 3 20 6 2 4" xfId="10666"/>
    <cellStyle name="Normal 3 20 6 2 5" xfId="13077"/>
    <cellStyle name="Normal 3 20 6 3" xfId="3692"/>
    <cellStyle name="Normal 3 20 6 3 2" xfId="6165"/>
    <cellStyle name="Normal 3 20 6 3 3" xfId="8561"/>
    <cellStyle name="Normal 3 20 6 3 4" xfId="11245"/>
    <cellStyle name="Normal 3 20 6 3 5" xfId="13656"/>
    <cellStyle name="Normal 3 20 6 4" xfId="4264"/>
    <cellStyle name="Normal 3 20 6 4 2" xfId="6738"/>
    <cellStyle name="Normal 3 20 6 4 3" xfId="9134"/>
    <cellStyle name="Normal 3 20 6 4 4" xfId="11818"/>
    <cellStyle name="Normal 3 20 6 4 5" xfId="14229"/>
    <cellStyle name="Normal 3 20 6 5" xfId="4914"/>
    <cellStyle name="Normal 3 20 6 6" xfId="7306"/>
    <cellStyle name="Normal 3 20 6 7" xfId="9988"/>
    <cellStyle name="Normal 3 20 6 8" xfId="12401"/>
    <cellStyle name="Normal 3 20 6 9" xfId="2613"/>
    <cellStyle name="Normal 3 20 7" xfId="356"/>
    <cellStyle name="Normal 3 20 7 2" xfId="5146"/>
    <cellStyle name="Normal 3 20 7 3" xfId="7538"/>
    <cellStyle name="Normal 3 20 7 4" xfId="10221"/>
    <cellStyle name="Normal 3 20 7 5" xfId="12633"/>
    <cellStyle name="Normal 3 20 7 6" xfId="2844"/>
    <cellStyle name="Normal 3 20 8" xfId="357"/>
    <cellStyle name="Normal 3 20 8 2" xfId="5114"/>
    <cellStyle name="Normal 3 20 8 3" xfId="7506"/>
    <cellStyle name="Normal 3 20 8 4" xfId="10189"/>
    <cellStyle name="Normal 3 20 8 5" xfId="12601"/>
    <cellStyle name="Normal 3 20 8 6" xfId="2812"/>
    <cellStyle name="Normal 3 20 9" xfId="358"/>
    <cellStyle name="Normal 3 20 9 2" xfId="5228"/>
    <cellStyle name="Normal 3 20 9 3" xfId="7620"/>
    <cellStyle name="Normal 3 20 9 4" xfId="10303"/>
    <cellStyle name="Normal 3 20 9 5" xfId="12715"/>
    <cellStyle name="Normal 3 20 9 6" xfId="2926"/>
    <cellStyle name="Normal 3 21" xfId="359"/>
    <cellStyle name="Normal 3 21 10" xfId="360"/>
    <cellStyle name="Normal 3 21 10 2" xfId="4488"/>
    <cellStyle name="Normal 3 21 11" xfId="361"/>
    <cellStyle name="Normal 3 21 11 2" xfId="4461"/>
    <cellStyle name="Normal 3 21 12" xfId="362"/>
    <cellStyle name="Normal 3 21 12 2" xfId="9342"/>
    <cellStyle name="Normal 3 21 13" xfId="363"/>
    <cellStyle name="Normal 3 21 13 2" xfId="9313"/>
    <cellStyle name="Normal 3 21 14" xfId="364"/>
    <cellStyle name="Normal 3 21 14 2" xfId="9428"/>
    <cellStyle name="Normal 3 21 15" xfId="1814"/>
    <cellStyle name="Normal 3 21 16" xfId="9617"/>
    <cellStyle name="Normal 3 21 2" xfId="365"/>
    <cellStyle name="Normal 3 21 2 2" xfId="2001"/>
    <cellStyle name="Normal 3 21 2 2 2" xfId="5321"/>
    <cellStyle name="Normal 3 21 2 2 3" xfId="7714"/>
    <cellStyle name="Normal 3 21 2 2 4" xfId="10398"/>
    <cellStyle name="Normal 3 21 2 2 5" xfId="12809"/>
    <cellStyle name="Normal 3 21 2 3" xfId="3425"/>
    <cellStyle name="Normal 3 21 2 3 2" xfId="5897"/>
    <cellStyle name="Normal 3 21 2 3 3" xfId="8293"/>
    <cellStyle name="Normal 3 21 2 3 4" xfId="10977"/>
    <cellStyle name="Normal 3 21 2 3 5" xfId="13388"/>
    <cellStyle name="Normal 3 21 2 4" xfId="3996"/>
    <cellStyle name="Normal 3 21 2 4 2" xfId="6470"/>
    <cellStyle name="Normal 3 21 2 4 3" xfId="8866"/>
    <cellStyle name="Normal 3 21 2 4 4" xfId="11550"/>
    <cellStyle name="Normal 3 21 2 4 5" xfId="13961"/>
    <cellStyle name="Normal 3 21 2 5" xfId="4646"/>
    <cellStyle name="Normal 3 21 2 6" xfId="7038"/>
    <cellStyle name="Normal 3 21 2 7" xfId="9720"/>
    <cellStyle name="Normal 3 21 2 8" xfId="12133"/>
    <cellStyle name="Normal 3 21 3" xfId="366"/>
    <cellStyle name="Normal 3 21 3 2" xfId="2187"/>
    <cellStyle name="Normal 3 21 3 2 2" xfId="5271"/>
    <cellStyle name="Normal 3 21 3 2 3" xfId="7664"/>
    <cellStyle name="Normal 3 21 3 2 4" xfId="10348"/>
    <cellStyle name="Normal 3 21 3 2 5" xfId="12759"/>
    <cellStyle name="Normal 3 21 3 3" xfId="3376"/>
    <cellStyle name="Normal 3 21 3 3 2" xfId="5847"/>
    <cellStyle name="Normal 3 21 3 3 3" xfId="8243"/>
    <cellStyle name="Normal 3 21 3 3 4" xfId="10927"/>
    <cellStyle name="Normal 3 21 3 3 5" xfId="13338"/>
    <cellStyle name="Normal 3 21 3 4" xfId="3946"/>
    <cellStyle name="Normal 3 21 3 4 2" xfId="6420"/>
    <cellStyle name="Normal 3 21 3 4 3" xfId="8816"/>
    <cellStyle name="Normal 3 21 3 4 4" xfId="11500"/>
    <cellStyle name="Normal 3 21 3 4 5" xfId="13911"/>
    <cellStyle name="Normal 3 21 3 5" xfId="4596"/>
    <cellStyle name="Normal 3 21 3 6" xfId="6988"/>
    <cellStyle name="Normal 3 21 3 7" xfId="9670"/>
    <cellStyle name="Normal 3 21 3 8" xfId="12083"/>
    <cellStyle name="Normal 3 21 4" xfId="367"/>
    <cellStyle name="Normal 3 21 4 2" xfId="2994"/>
    <cellStyle name="Normal 3 21 4 2 2" xfId="5404"/>
    <cellStyle name="Normal 3 21 4 2 3" xfId="7797"/>
    <cellStyle name="Normal 3 21 4 2 4" xfId="10481"/>
    <cellStyle name="Normal 3 21 4 2 5" xfId="12892"/>
    <cellStyle name="Normal 3 21 4 3" xfId="3508"/>
    <cellStyle name="Normal 3 21 4 3 2" xfId="5980"/>
    <cellStyle name="Normal 3 21 4 3 3" xfId="8376"/>
    <cellStyle name="Normal 3 21 4 3 4" xfId="11060"/>
    <cellStyle name="Normal 3 21 4 3 5" xfId="13471"/>
    <cellStyle name="Normal 3 21 4 4" xfId="4079"/>
    <cellStyle name="Normal 3 21 4 4 2" xfId="6553"/>
    <cellStyle name="Normal 3 21 4 4 3" xfId="8949"/>
    <cellStyle name="Normal 3 21 4 4 4" xfId="11633"/>
    <cellStyle name="Normal 3 21 4 4 5" xfId="14044"/>
    <cellStyle name="Normal 3 21 4 5" xfId="4729"/>
    <cellStyle name="Normal 3 21 4 6" xfId="7121"/>
    <cellStyle name="Normal 3 21 4 7" xfId="9803"/>
    <cellStyle name="Normal 3 21 4 8" xfId="12216"/>
    <cellStyle name="Normal 3 21 4 9" xfId="2499"/>
    <cellStyle name="Normal 3 21 5" xfId="368"/>
    <cellStyle name="Normal 3 21 5 2" xfId="3027"/>
    <cellStyle name="Normal 3 21 5 2 2" xfId="5492"/>
    <cellStyle name="Normal 3 21 5 2 3" xfId="7887"/>
    <cellStyle name="Normal 3 21 5 2 4" xfId="10571"/>
    <cellStyle name="Normal 3 21 5 2 5" xfId="12982"/>
    <cellStyle name="Normal 3 21 5 3" xfId="3597"/>
    <cellStyle name="Normal 3 21 5 3 2" xfId="6070"/>
    <cellStyle name="Normal 3 21 5 3 3" xfId="8466"/>
    <cellStyle name="Normal 3 21 5 3 4" xfId="11150"/>
    <cellStyle name="Normal 3 21 5 3 5" xfId="13561"/>
    <cellStyle name="Normal 3 21 5 4" xfId="4169"/>
    <cellStyle name="Normal 3 21 5 4 2" xfId="6643"/>
    <cellStyle name="Normal 3 21 5 4 3" xfId="9039"/>
    <cellStyle name="Normal 3 21 5 4 4" xfId="11723"/>
    <cellStyle name="Normal 3 21 5 4 5" xfId="14134"/>
    <cellStyle name="Normal 3 21 5 5" xfId="4819"/>
    <cellStyle name="Normal 3 21 5 6" xfId="7211"/>
    <cellStyle name="Normal 3 21 5 7" xfId="9893"/>
    <cellStyle name="Normal 3 21 5 8" xfId="12306"/>
    <cellStyle name="Normal 3 21 5 9" xfId="2521"/>
    <cellStyle name="Normal 3 21 6" xfId="369"/>
    <cellStyle name="Normal 3 21 6 2" xfId="3119"/>
    <cellStyle name="Normal 3 21 6 2 2" xfId="5588"/>
    <cellStyle name="Normal 3 21 6 2 3" xfId="7983"/>
    <cellStyle name="Normal 3 21 6 2 4" xfId="10667"/>
    <cellStyle name="Normal 3 21 6 2 5" xfId="13078"/>
    <cellStyle name="Normal 3 21 6 3" xfId="3693"/>
    <cellStyle name="Normal 3 21 6 3 2" xfId="6166"/>
    <cellStyle name="Normal 3 21 6 3 3" xfId="8562"/>
    <cellStyle name="Normal 3 21 6 3 4" xfId="11246"/>
    <cellStyle name="Normal 3 21 6 3 5" xfId="13657"/>
    <cellStyle name="Normal 3 21 6 4" xfId="4265"/>
    <cellStyle name="Normal 3 21 6 4 2" xfId="6739"/>
    <cellStyle name="Normal 3 21 6 4 3" xfId="9135"/>
    <cellStyle name="Normal 3 21 6 4 4" xfId="11819"/>
    <cellStyle name="Normal 3 21 6 4 5" xfId="14230"/>
    <cellStyle name="Normal 3 21 6 5" xfId="4915"/>
    <cellStyle name="Normal 3 21 6 6" xfId="7307"/>
    <cellStyle name="Normal 3 21 6 7" xfId="9989"/>
    <cellStyle name="Normal 3 21 6 8" xfId="12402"/>
    <cellStyle name="Normal 3 21 6 9" xfId="2614"/>
    <cellStyle name="Normal 3 21 7" xfId="370"/>
    <cellStyle name="Normal 3 21 7 2" xfId="5147"/>
    <cellStyle name="Normal 3 21 7 3" xfId="7539"/>
    <cellStyle name="Normal 3 21 7 4" xfId="10222"/>
    <cellStyle name="Normal 3 21 7 5" xfId="12634"/>
    <cellStyle name="Normal 3 21 7 6" xfId="2845"/>
    <cellStyle name="Normal 3 21 8" xfId="371"/>
    <cellStyle name="Normal 3 21 8 2" xfId="5113"/>
    <cellStyle name="Normal 3 21 8 3" xfId="7505"/>
    <cellStyle name="Normal 3 21 8 4" xfId="10188"/>
    <cellStyle name="Normal 3 21 8 5" xfId="12600"/>
    <cellStyle name="Normal 3 21 8 6" xfId="2811"/>
    <cellStyle name="Normal 3 21 9" xfId="372"/>
    <cellStyle name="Normal 3 21 9 2" xfId="5229"/>
    <cellStyle name="Normal 3 21 9 3" xfId="7621"/>
    <cellStyle name="Normal 3 21 9 4" xfId="10304"/>
    <cellStyle name="Normal 3 21 9 5" xfId="12716"/>
    <cellStyle name="Normal 3 21 9 6" xfId="2927"/>
    <cellStyle name="Normal 3 22" xfId="373"/>
    <cellStyle name="Normal 3 22 10" xfId="374"/>
    <cellStyle name="Normal 3 22 10 2" xfId="4489"/>
    <cellStyle name="Normal 3 22 11" xfId="375"/>
    <cellStyle name="Normal 3 22 11 2" xfId="4460"/>
    <cellStyle name="Normal 3 22 12" xfId="376"/>
    <cellStyle name="Normal 3 22 12 2" xfId="9343"/>
    <cellStyle name="Normal 3 22 13" xfId="377"/>
    <cellStyle name="Normal 3 22 13 2" xfId="9312"/>
    <cellStyle name="Normal 3 22 14" xfId="378"/>
    <cellStyle name="Normal 3 22 14 2" xfId="9522"/>
    <cellStyle name="Normal 3 22 15" xfId="1815"/>
    <cellStyle name="Normal 3 22 16" xfId="9616"/>
    <cellStyle name="Normal 3 22 2" xfId="379"/>
    <cellStyle name="Normal 3 22 2 2" xfId="2002"/>
    <cellStyle name="Normal 3 22 2 2 2" xfId="5322"/>
    <cellStyle name="Normal 3 22 2 2 3" xfId="7715"/>
    <cellStyle name="Normal 3 22 2 2 4" xfId="10399"/>
    <cellStyle name="Normal 3 22 2 2 5" xfId="12810"/>
    <cellStyle name="Normal 3 22 2 3" xfId="3426"/>
    <cellStyle name="Normal 3 22 2 3 2" xfId="5898"/>
    <cellStyle name="Normal 3 22 2 3 3" xfId="8294"/>
    <cellStyle name="Normal 3 22 2 3 4" xfId="10978"/>
    <cellStyle name="Normal 3 22 2 3 5" xfId="13389"/>
    <cellStyle name="Normal 3 22 2 4" xfId="3997"/>
    <cellStyle name="Normal 3 22 2 4 2" xfId="6471"/>
    <cellStyle name="Normal 3 22 2 4 3" xfId="8867"/>
    <cellStyle name="Normal 3 22 2 4 4" xfId="11551"/>
    <cellStyle name="Normal 3 22 2 4 5" xfId="13962"/>
    <cellStyle name="Normal 3 22 2 5" xfId="4647"/>
    <cellStyle name="Normal 3 22 2 6" xfId="7039"/>
    <cellStyle name="Normal 3 22 2 7" xfId="9721"/>
    <cellStyle name="Normal 3 22 2 8" xfId="12134"/>
    <cellStyle name="Normal 3 22 3" xfId="380"/>
    <cellStyle name="Normal 3 22 3 2" xfId="2188"/>
    <cellStyle name="Normal 3 22 3 2 2" xfId="5270"/>
    <cellStyle name="Normal 3 22 3 2 3" xfId="7663"/>
    <cellStyle name="Normal 3 22 3 2 4" xfId="10347"/>
    <cellStyle name="Normal 3 22 3 2 5" xfId="12758"/>
    <cellStyle name="Normal 3 22 3 3" xfId="3375"/>
    <cellStyle name="Normal 3 22 3 3 2" xfId="5846"/>
    <cellStyle name="Normal 3 22 3 3 3" xfId="8242"/>
    <cellStyle name="Normal 3 22 3 3 4" xfId="10926"/>
    <cellStyle name="Normal 3 22 3 3 5" xfId="13337"/>
    <cellStyle name="Normal 3 22 3 4" xfId="3945"/>
    <cellStyle name="Normal 3 22 3 4 2" xfId="6419"/>
    <cellStyle name="Normal 3 22 3 4 3" xfId="8815"/>
    <cellStyle name="Normal 3 22 3 4 4" xfId="11499"/>
    <cellStyle name="Normal 3 22 3 4 5" xfId="13910"/>
    <cellStyle name="Normal 3 22 3 5" xfId="4595"/>
    <cellStyle name="Normal 3 22 3 6" xfId="6987"/>
    <cellStyle name="Normal 3 22 3 7" xfId="9669"/>
    <cellStyle name="Normal 3 22 3 8" xfId="12082"/>
    <cellStyle name="Normal 3 22 4" xfId="381"/>
    <cellStyle name="Normal 3 22 4 2" xfId="2995"/>
    <cellStyle name="Normal 3 22 4 2 2" xfId="5405"/>
    <cellStyle name="Normal 3 22 4 2 3" xfId="7798"/>
    <cellStyle name="Normal 3 22 4 2 4" xfId="10482"/>
    <cellStyle name="Normal 3 22 4 2 5" xfId="12893"/>
    <cellStyle name="Normal 3 22 4 3" xfId="3509"/>
    <cellStyle name="Normal 3 22 4 3 2" xfId="5981"/>
    <cellStyle name="Normal 3 22 4 3 3" xfId="8377"/>
    <cellStyle name="Normal 3 22 4 3 4" xfId="11061"/>
    <cellStyle name="Normal 3 22 4 3 5" xfId="13472"/>
    <cellStyle name="Normal 3 22 4 4" xfId="4080"/>
    <cellStyle name="Normal 3 22 4 4 2" xfId="6554"/>
    <cellStyle name="Normal 3 22 4 4 3" xfId="8950"/>
    <cellStyle name="Normal 3 22 4 4 4" xfId="11634"/>
    <cellStyle name="Normal 3 22 4 4 5" xfId="14045"/>
    <cellStyle name="Normal 3 22 4 5" xfId="4730"/>
    <cellStyle name="Normal 3 22 4 6" xfId="7122"/>
    <cellStyle name="Normal 3 22 4 7" xfId="9804"/>
    <cellStyle name="Normal 3 22 4 8" xfId="12217"/>
    <cellStyle name="Normal 3 22 4 9" xfId="2500"/>
    <cellStyle name="Normal 3 22 5" xfId="382"/>
    <cellStyle name="Normal 3 22 5 2" xfId="3028"/>
    <cellStyle name="Normal 3 22 5 2 2" xfId="5493"/>
    <cellStyle name="Normal 3 22 5 2 3" xfId="7888"/>
    <cellStyle name="Normal 3 22 5 2 4" xfId="10572"/>
    <cellStyle name="Normal 3 22 5 2 5" xfId="12983"/>
    <cellStyle name="Normal 3 22 5 3" xfId="3598"/>
    <cellStyle name="Normal 3 22 5 3 2" xfId="6071"/>
    <cellStyle name="Normal 3 22 5 3 3" xfId="8467"/>
    <cellStyle name="Normal 3 22 5 3 4" xfId="11151"/>
    <cellStyle name="Normal 3 22 5 3 5" xfId="13562"/>
    <cellStyle name="Normal 3 22 5 4" xfId="4170"/>
    <cellStyle name="Normal 3 22 5 4 2" xfId="6644"/>
    <cellStyle name="Normal 3 22 5 4 3" xfId="9040"/>
    <cellStyle name="Normal 3 22 5 4 4" xfId="11724"/>
    <cellStyle name="Normal 3 22 5 4 5" xfId="14135"/>
    <cellStyle name="Normal 3 22 5 5" xfId="4820"/>
    <cellStyle name="Normal 3 22 5 6" xfId="7212"/>
    <cellStyle name="Normal 3 22 5 7" xfId="9894"/>
    <cellStyle name="Normal 3 22 5 8" xfId="12307"/>
    <cellStyle name="Normal 3 22 5 9" xfId="2522"/>
    <cellStyle name="Normal 3 22 6" xfId="383"/>
    <cellStyle name="Normal 3 22 6 2" xfId="3120"/>
    <cellStyle name="Normal 3 22 6 2 2" xfId="5589"/>
    <cellStyle name="Normal 3 22 6 2 3" xfId="7984"/>
    <cellStyle name="Normal 3 22 6 2 4" xfId="10668"/>
    <cellStyle name="Normal 3 22 6 2 5" xfId="13079"/>
    <cellStyle name="Normal 3 22 6 3" xfId="3694"/>
    <cellStyle name="Normal 3 22 6 3 2" xfId="6167"/>
    <cellStyle name="Normal 3 22 6 3 3" xfId="8563"/>
    <cellStyle name="Normal 3 22 6 3 4" xfId="11247"/>
    <cellStyle name="Normal 3 22 6 3 5" xfId="13658"/>
    <cellStyle name="Normal 3 22 6 4" xfId="4266"/>
    <cellStyle name="Normal 3 22 6 4 2" xfId="6740"/>
    <cellStyle name="Normal 3 22 6 4 3" xfId="9136"/>
    <cellStyle name="Normal 3 22 6 4 4" xfId="11820"/>
    <cellStyle name="Normal 3 22 6 4 5" xfId="14231"/>
    <cellStyle name="Normal 3 22 6 5" xfId="4916"/>
    <cellStyle name="Normal 3 22 6 6" xfId="7308"/>
    <cellStyle name="Normal 3 22 6 7" xfId="9990"/>
    <cellStyle name="Normal 3 22 6 8" xfId="12403"/>
    <cellStyle name="Normal 3 22 6 9" xfId="2615"/>
    <cellStyle name="Normal 3 22 7" xfId="384"/>
    <cellStyle name="Normal 3 22 7 2" xfId="5148"/>
    <cellStyle name="Normal 3 22 7 3" xfId="7540"/>
    <cellStyle name="Normal 3 22 7 4" xfId="10223"/>
    <cellStyle name="Normal 3 22 7 5" xfId="12635"/>
    <cellStyle name="Normal 3 22 7 6" xfId="2846"/>
    <cellStyle name="Normal 3 22 8" xfId="385"/>
    <cellStyle name="Normal 3 22 8 2" xfId="5112"/>
    <cellStyle name="Normal 3 22 8 3" xfId="7504"/>
    <cellStyle name="Normal 3 22 8 4" xfId="10187"/>
    <cellStyle name="Normal 3 22 8 5" xfId="12599"/>
    <cellStyle name="Normal 3 22 8 6" xfId="2810"/>
    <cellStyle name="Normal 3 22 9" xfId="386"/>
    <cellStyle name="Normal 3 22 9 2" xfId="5230"/>
    <cellStyle name="Normal 3 22 9 3" xfId="7622"/>
    <cellStyle name="Normal 3 22 9 4" xfId="10305"/>
    <cellStyle name="Normal 3 22 9 5" xfId="12717"/>
    <cellStyle name="Normal 3 22 9 6" xfId="2928"/>
    <cellStyle name="Normal 3 23" xfId="387"/>
    <cellStyle name="Normal 3 23 10" xfId="388"/>
    <cellStyle name="Normal 3 23 10 2" xfId="4490"/>
    <cellStyle name="Normal 3 23 11" xfId="389"/>
    <cellStyle name="Normal 3 23 11 2" xfId="4459"/>
    <cellStyle name="Normal 3 23 12" xfId="390"/>
    <cellStyle name="Normal 3 23 12 2" xfId="9344"/>
    <cellStyle name="Normal 3 23 13" xfId="391"/>
    <cellStyle name="Normal 3 23 13 2" xfId="9311"/>
    <cellStyle name="Normal 3 23 14" xfId="392"/>
    <cellStyle name="Normal 3 23 14 2" xfId="9523"/>
    <cellStyle name="Normal 3 23 15" xfId="1816"/>
    <cellStyle name="Normal 3 23 16" xfId="9615"/>
    <cellStyle name="Normal 3 23 2" xfId="393"/>
    <cellStyle name="Normal 3 23 2 2" xfId="2003"/>
    <cellStyle name="Normal 3 23 2 2 2" xfId="5323"/>
    <cellStyle name="Normal 3 23 2 2 3" xfId="7716"/>
    <cellStyle name="Normal 3 23 2 2 4" xfId="10400"/>
    <cellStyle name="Normal 3 23 2 2 5" xfId="12811"/>
    <cellStyle name="Normal 3 23 2 3" xfId="3427"/>
    <cellStyle name="Normal 3 23 2 3 2" xfId="5899"/>
    <cellStyle name="Normal 3 23 2 3 3" xfId="8295"/>
    <cellStyle name="Normal 3 23 2 3 4" xfId="10979"/>
    <cellStyle name="Normal 3 23 2 3 5" xfId="13390"/>
    <cellStyle name="Normal 3 23 2 4" xfId="3998"/>
    <cellStyle name="Normal 3 23 2 4 2" xfId="6472"/>
    <cellStyle name="Normal 3 23 2 4 3" xfId="8868"/>
    <cellStyle name="Normal 3 23 2 4 4" xfId="11552"/>
    <cellStyle name="Normal 3 23 2 4 5" xfId="13963"/>
    <cellStyle name="Normal 3 23 2 5" xfId="4648"/>
    <cellStyle name="Normal 3 23 2 6" xfId="7040"/>
    <cellStyle name="Normal 3 23 2 7" xfId="9722"/>
    <cellStyle name="Normal 3 23 2 8" xfId="12135"/>
    <cellStyle name="Normal 3 23 3" xfId="394"/>
    <cellStyle name="Normal 3 23 3 2" xfId="2189"/>
    <cellStyle name="Normal 3 23 3 2 2" xfId="5269"/>
    <cellStyle name="Normal 3 23 3 2 3" xfId="7662"/>
    <cellStyle name="Normal 3 23 3 2 4" xfId="10346"/>
    <cellStyle name="Normal 3 23 3 2 5" xfId="12757"/>
    <cellStyle name="Normal 3 23 3 3" xfId="3374"/>
    <cellStyle name="Normal 3 23 3 3 2" xfId="5845"/>
    <cellStyle name="Normal 3 23 3 3 3" xfId="8241"/>
    <cellStyle name="Normal 3 23 3 3 4" xfId="10925"/>
    <cellStyle name="Normal 3 23 3 3 5" xfId="13336"/>
    <cellStyle name="Normal 3 23 3 4" xfId="3944"/>
    <cellStyle name="Normal 3 23 3 4 2" xfId="6418"/>
    <cellStyle name="Normal 3 23 3 4 3" xfId="8814"/>
    <cellStyle name="Normal 3 23 3 4 4" xfId="11498"/>
    <cellStyle name="Normal 3 23 3 4 5" xfId="13909"/>
    <cellStyle name="Normal 3 23 3 5" xfId="4594"/>
    <cellStyle name="Normal 3 23 3 6" xfId="6986"/>
    <cellStyle name="Normal 3 23 3 7" xfId="9668"/>
    <cellStyle name="Normal 3 23 3 8" xfId="12081"/>
    <cellStyle name="Normal 3 23 4" xfId="395"/>
    <cellStyle name="Normal 3 23 4 2" xfId="2996"/>
    <cellStyle name="Normal 3 23 4 2 2" xfId="5406"/>
    <cellStyle name="Normal 3 23 4 2 3" xfId="7799"/>
    <cellStyle name="Normal 3 23 4 2 4" xfId="10483"/>
    <cellStyle name="Normal 3 23 4 2 5" xfId="12894"/>
    <cellStyle name="Normal 3 23 4 3" xfId="3510"/>
    <cellStyle name="Normal 3 23 4 3 2" xfId="5982"/>
    <cellStyle name="Normal 3 23 4 3 3" xfId="8378"/>
    <cellStyle name="Normal 3 23 4 3 4" xfId="11062"/>
    <cellStyle name="Normal 3 23 4 3 5" xfId="13473"/>
    <cellStyle name="Normal 3 23 4 4" xfId="4081"/>
    <cellStyle name="Normal 3 23 4 4 2" xfId="6555"/>
    <cellStyle name="Normal 3 23 4 4 3" xfId="8951"/>
    <cellStyle name="Normal 3 23 4 4 4" xfId="11635"/>
    <cellStyle name="Normal 3 23 4 4 5" xfId="14046"/>
    <cellStyle name="Normal 3 23 4 5" xfId="4731"/>
    <cellStyle name="Normal 3 23 4 6" xfId="7123"/>
    <cellStyle name="Normal 3 23 4 7" xfId="9805"/>
    <cellStyle name="Normal 3 23 4 8" xfId="12218"/>
    <cellStyle name="Normal 3 23 4 9" xfId="2501"/>
    <cellStyle name="Normal 3 23 5" xfId="396"/>
    <cellStyle name="Normal 3 23 5 2" xfId="3029"/>
    <cellStyle name="Normal 3 23 5 2 2" xfId="5494"/>
    <cellStyle name="Normal 3 23 5 2 3" xfId="7889"/>
    <cellStyle name="Normal 3 23 5 2 4" xfId="10573"/>
    <cellStyle name="Normal 3 23 5 2 5" xfId="12984"/>
    <cellStyle name="Normal 3 23 5 3" xfId="3599"/>
    <cellStyle name="Normal 3 23 5 3 2" xfId="6072"/>
    <cellStyle name="Normal 3 23 5 3 3" xfId="8468"/>
    <cellStyle name="Normal 3 23 5 3 4" xfId="11152"/>
    <cellStyle name="Normal 3 23 5 3 5" xfId="13563"/>
    <cellStyle name="Normal 3 23 5 4" xfId="4171"/>
    <cellStyle name="Normal 3 23 5 4 2" xfId="6645"/>
    <cellStyle name="Normal 3 23 5 4 3" xfId="9041"/>
    <cellStyle name="Normal 3 23 5 4 4" xfId="11725"/>
    <cellStyle name="Normal 3 23 5 4 5" xfId="14136"/>
    <cellStyle name="Normal 3 23 5 5" xfId="4821"/>
    <cellStyle name="Normal 3 23 5 6" xfId="7213"/>
    <cellStyle name="Normal 3 23 5 7" xfId="9895"/>
    <cellStyle name="Normal 3 23 5 8" xfId="12308"/>
    <cellStyle name="Normal 3 23 5 9" xfId="2523"/>
    <cellStyle name="Normal 3 23 6" xfId="397"/>
    <cellStyle name="Normal 3 23 6 2" xfId="3121"/>
    <cellStyle name="Normal 3 23 6 2 2" xfId="5590"/>
    <cellStyle name="Normal 3 23 6 2 3" xfId="7985"/>
    <cellStyle name="Normal 3 23 6 2 4" xfId="10669"/>
    <cellStyle name="Normal 3 23 6 2 5" xfId="13080"/>
    <cellStyle name="Normal 3 23 6 3" xfId="3695"/>
    <cellStyle name="Normal 3 23 6 3 2" xfId="6168"/>
    <cellStyle name="Normal 3 23 6 3 3" xfId="8564"/>
    <cellStyle name="Normal 3 23 6 3 4" xfId="11248"/>
    <cellStyle name="Normal 3 23 6 3 5" xfId="13659"/>
    <cellStyle name="Normal 3 23 6 4" xfId="4267"/>
    <cellStyle name="Normal 3 23 6 4 2" xfId="6741"/>
    <cellStyle name="Normal 3 23 6 4 3" xfId="9137"/>
    <cellStyle name="Normal 3 23 6 4 4" xfId="11821"/>
    <cellStyle name="Normal 3 23 6 4 5" xfId="14232"/>
    <cellStyle name="Normal 3 23 6 5" xfId="4917"/>
    <cellStyle name="Normal 3 23 6 6" xfId="7309"/>
    <cellStyle name="Normal 3 23 6 7" xfId="9991"/>
    <cellStyle name="Normal 3 23 6 8" xfId="12404"/>
    <cellStyle name="Normal 3 23 6 9" xfId="2616"/>
    <cellStyle name="Normal 3 23 7" xfId="398"/>
    <cellStyle name="Normal 3 23 7 2" xfId="5149"/>
    <cellStyle name="Normal 3 23 7 3" xfId="7541"/>
    <cellStyle name="Normal 3 23 7 4" xfId="10224"/>
    <cellStyle name="Normal 3 23 7 5" xfId="12636"/>
    <cellStyle name="Normal 3 23 7 6" xfId="2847"/>
    <cellStyle name="Normal 3 23 8" xfId="399"/>
    <cellStyle name="Normal 3 23 8 2" xfId="5111"/>
    <cellStyle name="Normal 3 23 8 3" xfId="7503"/>
    <cellStyle name="Normal 3 23 8 4" xfId="10186"/>
    <cellStyle name="Normal 3 23 8 5" xfId="12598"/>
    <cellStyle name="Normal 3 23 8 6" xfId="2809"/>
    <cellStyle name="Normal 3 23 9" xfId="400"/>
    <cellStyle name="Normal 3 23 9 2" xfId="5231"/>
    <cellStyle name="Normal 3 23 9 3" xfId="7623"/>
    <cellStyle name="Normal 3 23 9 4" xfId="10306"/>
    <cellStyle name="Normal 3 23 9 5" xfId="12718"/>
    <cellStyle name="Normal 3 23 9 6" xfId="2929"/>
    <cellStyle name="Normal 3 24" xfId="401"/>
    <cellStyle name="Normal 3 24 10" xfId="402"/>
    <cellStyle name="Normal 3 24 10 2" xfId="4491"/>
    <cellStyle name="Normal 3 24 11" xfId="403"/>
    <cellStyle name="Normal 3 24 11 2" xfId="4458"/>
    <cellStyle name="Normal 3 24 12" xfId="404"/>
    <cellStyle name="Normal 3 24 12 2" xfId="9345"/>
    <cellStyle name="Normal 3 24 13" xfId="405"/>
    <cellStyle name="Normal 3 24 13 2" xfId="9310"/>
    <cellStyle name="Normal 3 24 14" xfId="406"/>
    <cellStyle name="Normal 3 24 14 2" xfId="9524"/>
    <cellStyle name="Normal 3 24 15" xfId="1817"/>
    <cellStyle name="Normal 3 24 16" xfId="9614"/>
    <cellStyle name="Normal 3 24 2" xfId="407"/>
    <cellStyle name="Normal 3 24 2 2" xfId="2004"/>
    <cellStyle name="Normal 3 24 2 2 2" xfId="5324"/>
    <cellStyle name="Normal 3 24 2 2 3" xfId="7717"/>
    <cellStyle name="Normal 3 24 2 2 4" xfId="10401"/>
    <cellStyle name="Normal 3 24 2 2 5" xfId="12812"/>
    <cellStyle name="Normal 3 24 2 3" xfId="3428"/>
    <cellStyle name="Normal 3 24 2 3 2" xfId="5900"/>
    <cellStyle name="Normal 3 24 2 3 3" xfId="8296"/>
    <cellStyle name="Normal 3 24 2 3 4" xfId="10980"/>
    <cellStyle name="Normal 3 24 2 3 5" xfId="13391"/>
    <cellStyle name="Normal 3 24 2 4" xfId="3999"/>
    <cellStyle name="Normal 3 24 2 4 2" xfId="6473"/>
    <cellStyle name="Normal 3 24 2 4 3" xfId="8869"/>
    <cellStyle name="Normal 3 24 2 4 4" xfId="11553"/>
    <cellStyle name="Normal 3 24 2 4 5" xfId="13964"/>
    <cellStyle name="Normal 3 24 2 5" xfId="4649"/>
    <cellStyle name="Normal 3 24 2 6" xfId="7041"/>
    <cellStyle name="Normal 3 24 2 7" xfId="9723"/>
    <cellStyle name="Normal 3 24 2 8" xfId="12136"/>
    <cellStyle name="Normal 3 24 3" xfId="408"/>
    <cellStyle name="Normal 3 24 3 2" xfId="2190"/>
    <cellStyle name="Normal 3 24 3 2 2" xfId="5268"/>
    <cellStyle name="Normal 3 24 3 2 3" xfId="7661"/>
    <cellStyle name="Normal 3 24 3 2 4" xfId="10345"/>
    <cellStyle name="Normal 3 24 3 2 5" xfId="12756"/>
    <cellStyle name="Normal 3 24 3 3" xfId="3373"/>
    <cellStyle name="Normal 3 24 3 3 2" xfId="5844"/>
    <cellStyle name="Normal 3 24 3 3 3" xfId="8240"/>
    <cellStyle name="Normal 3 24 3 3 4" xfId="10924"/>
    <cellStyle name="Normal 3 24 3 3 5" xfId="13335"/>
    <cellStyle name="Normal 3 24 3 4" xfId="3943"/>
    <cellStyle name="Normal 3 24 3 4 2" xfId="6417"/>
    <cellStyle name="Normal 3 24 3 4 3" xfId="8813"/>
    <cellStyle name="Normal 3 24 3 4 4" xfId="11497"/>
    <cellStyle name="Normal 3 24 3 4 5" xfId="13908"/>
    <cellStyle name="Normal 3 24 3 5" xfId="4593"/>
    <cellStyle name="Normal 3 24 3 6" xfId="6985"/>
    <cellStyle name="Normal 3 24 3 7" xfId="9667"/>
    <cellStyle name="Normal 3 24 3 8" xfId="12080"/>
    <cellStyle name="Normal 3 24 4" xfId="409"/>
    <cellStyle name="Normal 3 24 4 2" xfId="2997"/>
    <cellStyle name="Normal 3 24 4 2 2" xfId="5407"/>
    <cellStyle name="Normal 3 24 4 2 3" xfId="7800"/>
    <cellStyle name="Normal 3 24 4 2 4" xfId="10484"/>
    <cellStyle name="Normal 3 24 4 2 5" xfId="12895"/>
    <cellStyle name="Normal 3 24 4 3" xfId="3511"/>
    <cellStyle name="Normal 3 24 4 3 2" xfId="5983"/>
    <cellStyle name="Normal 3 24 4 3 3" xfId="8379"/>
    <cellStyle name="Normal 3 24 4 3 4" xfId="11063"/>
    <cellStyle name="Normal 3 24 4 3 5" xfId="13474"/>
    <cellStyle name="Normal 3 24 4 4" xfId="4082"/>
    <cellStyle name="Normal 3 24 4 4 2" xfId="6556"/>
    <cellStyle name="Normal 3 24 4 4 3" xfId="8952"/>
    <cellStyle name="Normal 3 24 4 4 4" xfId="11636"/>
    <cellStyle name="Normal 3 24 4 4 5" xfId="14047"/>
    <cellStyle name="Normal 3 24 4 5" xfId="4732"/>
    <cellStyle name="Normal 3 24 4 6" xfId="7124"/>
    <cellStyle name="Normal 3 24 4 7" xfId="9806"/>
    <cellStyle name="Normal 3 24 4 8" xfId="12219"/>
    <cellStyle name="Normal 3 24 4 9" xfId="2502"/>
    <cellStyle name="Normal 3 24 5" xfId="410"/>
    <cellStyle name="Normal 3 24 5 2" xfId="3030"/>
    <cellStyle name="Normal 3 24 5 2 2" xfId="5495"/>
    <cellStyle name="Normal 3 24 5 2 3" xfId="7890"/>
    <cellStyle name="Normal 3 24 5 2 4" xfId="10574"/>
    <cellStyle name="Normal 3 24 5 2 5" xfId="12985"/>
    <cellStyle name="Normal 3 24 5 3" xfId="3600"/>
    <cellStyle name="Normal 3 24 5 3 2" xfId="6073"/>
    <cellStyle name="Normal 3 24 5 3 3" xfId="8469"/>
    <cellStyle name="Normal 3 24 5 3 4" xfId="11153"/>
    <cellStyle name="Normal 3 24 5 3 5" xfId="13564"/>
    <cellStyle name="Normal 3 24 5 4" xfId="4172"/>
    <cellStyle name="Normal 3 24 5 4 2" xfId="6646"/>
    <cellStyle name="Normal 3 24 5 4 3" xfId="9042"/>
    <cellStyle name="Normal 3 24 5 4 4" xfId="11726"/>
    <cellStyle name="Normal 3 24 5 4 5" xfId="14137"/>
    <cellStyle name="Normal 3 24 5 5" xfId="4822"/>
    <cellStyle name="Normal 3 24 5 6" xfId="7214"/>
    <cellStyle name="Normal 3 24 5 7" xfId="9896"/>
    <cellStyle name="Normal 3 24 5 8" xfId="12309"/>
    <cellStyle name="Normal 3 24 5 9" xfId="2524"/>
    <cellStyle name="Normal 3 24 6" xfId="411"/>
    <cellStyle name="Normal 3 24 6 2" xfId="3122"/>
    <cellStyle name="Normal 3 24 6 2 2" xfId="5591"/>
    <cellStyle name="Normal 3 24 6 2 3" xfId="7986"/>
    <cellStyle name="Normal 3 24 6 2 4" xfId="10670"/>
    <cellStyle name="Normal 3 24 6 2 5" xfId="13081"/>
    <cellStyle name="Normal 3 24 6 3" xfId="3696"/>
    <cellStyle name="Normal 3 24 6 3 2" xfId="6169"/>
    <cellStyle name="Normal 3 24 6 3 3" xfId="8565"/>
    <cellStyle name="Normal 3 24 6 3 4" xfId="11249"/>
    <cellStyle name="Normal 3 24 6 3 5" xfId="13660"/>
    <cellStyle name="Normal 3 24 6 4" xfId="4268"/>
    <cellStyle name="Normal 3 24 6 4 2" xfId="6742"/>
    <cellStyle name="Normal 3 24 6 4 3" xfId="9138"/>
    <cellStyle name="Normal 3 24 6 4 4" xfId="11822"/>
    <cellStyle name="Normal 3 24 6 4 5" xfId="14233"/>
    <cellStyle name="Normal 3 24 6 5" xfId="4918"/>
    <cellStyle name="Normal 3 24 6 6" xfId="7310"/>
    <cellStyle name="Normal 3 24 6 7" xfId="9992"/>
    <cellStyle name="Normal 3 24 6 8" xfId="12405"/>
    <cellStyle name="Normal 3 24 6 9" xfId="2617"/>
    <cellStyle name="Normal 3 24 7" xfId="412"/>
    <cellStyle name="Normal 3 24 7 2" xfId="5150"/>
    <cellStyle name="Normal 3 24 7 3" xfId="7542"/>
    <cellStyle name="Normal 3 24 7 4" xfId="10225"/>
    <cellStyle name="Normal 3 24 7 5" xfId="12637"/>
    <cellStyle name="Normal 3 24 7 6" xfId="2848"/>
    <cellStyle name="Normal 3 24 8" xfId="413"/>
    <cellStyle name="Normal 3 24 8 2" xfId="5110"/>
    <cellStyle name="Normal 3 24 8 3" xfId="7502"/>
    <cellStyle name="Normal 3 24 8 4" xfId="10185"/>
    <cellStyle name="Normal 3 24 8 5" xfId="12597"/>
    <cellStyle name="Normal 3 24 8 6" xfId="2808"/>
    <cellStyle name="Normal 3 24 9" xfId="414"/>
    <cellStyle name="Normal 3 24 9 2" xfId="5232"/>
    <cellStyle name="Normal 3 24 9 3" xfId="7624"/>
    <cellStyle name="Normal 3 24 9 4" xfId="10307"/>
    <cellStyle name="Normal 3 24 9 5" xfId="12719"/>
    <cellStyle name="Normal 3 24 9 6" xfId="2930"/>
    <cellStyle name="Normal 3 25" xfId="415"/>
    <cellStyle name="Normal 3 25 10" xfId="416"/>
    <cellStyle name="Normal 3 25 10 2" xfId="4492"/>
    <cellStyle name="Normal 3 25 11" xfId="417"/>
    <cellStyle name="Normal 3 25 11 2" xfId="4457"/>
    <cellStyle name="Normal 3 25 12" xfId="418"/>
    <cellStyle name="Normal 3 25 12 2" xfId="9346"/>
    <cellStyle name="Normal 3 25 13" xfId="419"/>
    <cellStyle name="Normal 3 25 13 2" xfId="9441"/>
    <cellStyle name="Normal 3 25 14" xfId="420"/>
    <cellStyle name="Normal 3 25 14 2" xfId="9525"/>
    <cellStyle name="Normal 3 25 15" xfId="1818"/>
    <cellStyle name="Normal 3 25 16" xfId="9613"/>
    <cellStyle name="Normal 3 25 2" xfId="421"/>
    <cellStyle name="Normal 3 25 2 2" xfId="2005"/>
    <cellStyle name="Normal 3 25 2 2 2" xfId="5325"/>
    <cellStyle name="Normal 3 25 2 2 3" xfId="7718"/>
    <cellStyle name="Normal 3 25 2 2 4" xfId="10402"/>
    <cellStyle name="Normal 3 25 2 2 5" xfId="12813"/>
    <cellStyle name="Normal 3 25 2 3" xfId="3429"/>
    <cellStyle name="Normal 3 25 2 3 2" xfId="5901"/>
    <cellStyle name="Normal 3 25 2 3 3" xfId="8297"/>
    <cellStyle name="Normal 3 25 2 3 4" xfId="10981"/>
    <cellStyle name="Normal 3 25 2 3 5" xfId="13392"/>
    <cellStyle name="Normal 3 25 2 4" xfId="4000"/>
    <cellStyle name="Normal 3 25 2 4 2" xfId="6474"/>
    <cellStyle name="Normal 3 25 2 4 3" xfId="8870"/>
    <cellStyle name="Normal 3 25 2 4 4" xfId="11554"/>
    <cellStyle name="Normal 3 25 2 4 5" xfId="13965"/>
    <cellStyle name="Normal 3 25 2 5" xfId="4650"/>
    <cellStyle name="Normal 3 25 2 6" xfId="7042"/>
    <cellStyle name="Normal 3 25 2 7" xfId="9724"/>
    <cellStyle name="Normal 3 25 2 8" xfId="12137"/>
    <cellStyle name="Normal 3 25 3" xfId="422"/>
    <cellStyle name="Normal 3 25 3 2" xfId="2191"/>
    <cellStyle name="Normal 3 25 3 2 2" xfId="5267"/>
    <cellStyle name="Normal 3 25 3 2 3" xfId="7660"/>
    <cellStyle name="Normal 3 25 3 2 4" xfId="10344"/>
    <cellStyle name="Normal 3 25 3 2 5" xfId="12755"/>
    <cellStyle name="Normal 3 25 3 3" xfId="3372"/>
    <cellStyle name="Normal 3 25 3 3 2" xfId="5843"/>
    <cellStyle name="Normal 3 25 3 3 3" xfId="8239"/>
    <cellStyle name="Normal 3 25 3 3 4" xfId="10923"/>
    <cellStyle name="Normal 3 25 3 3 5" xfId="13334"/>
    <cellStyle name="Normal 3 25 3 4" xfId="3942"/>
    <cellStyle name="Normal 3 25 3 4 2" xfId="6416"/>
    <cellStyle name="Normal 3 25 3 4 3" xfId="8812"/>
    <cellStyle name="Normal 3 25 3 4 4" xfId="11496"/>
    <cellStyle name="Normal 3 25 3 4 5" xfId="13907"/>
    <cellStyle name="Normal 3 25 3 5" xfId="4592"/>
    <cellStyle name="Normal 3 25 3 6" xfId="6984"/>
    <cellStyle name="Normal 3 25 3 7" xfId="9666"/>
    <cellStyle name="Normal 3 25 3 8" xfId="12079"/>
    <cellStyle name="Normal 3 25 4" xfId="423"/>
    <cellStyle name="Normal 3 25 4 2" xfId="2998"/>
    <cellStyle name="Normal 3 25 4 2 2" xfId="5408"/>
    <cellStyle name="Normal 3 25 4 2 3" xfId="7801"/>
    <cellStyle name="Normal 3 25 4 2 4" xfId="10485"/>
    <cellStyle name="Normal 3 25 4 2 5" xfId="12896"/>
    <cellStyle name="Normal 3 25 4 3" xfId="3512"/>
    <cellStyle name="Normal 3 25 4 3 2" xfId="5984"/>
    <cellStyle name="Normal 3 25 4 3 3" xfId="8380"/>
    <cellStyle name="Normal 3 25 4 3 4" xfId="11064"/>
    <cellStyle name="Normal 3 25 4 3 5" xfId="13475"/>
    <cellStyle name="Normal 3 25 4 4" xfId="4083"/>
    <cellStyle name="Normal 3 25 4 4 2" xfId="6557"/>
    <cellStyle name="Normal 3 25 4 4 3" xfId="8953"/>
    <cellStyle name="Normal 3 25 4 4 4" xfId="11637"/>
    <cellStyle name="Normal 3 25 4 4 5" xfId="14048"/>
    <cellStyle name="Normal 3 25 4 5" xfId="4733"/>
    <cellStyle name="Normal 3 25 4 6" xfId="7125"/>
    <cellStyle name="Normal 3 25 4 7" xfId="9807"/>
    <cellStyle name="Normal 3 25 4 8" xfId="12220"/>
    <cellStyle name="Normal 3 25 4 9" xfId="2503"/>
    <cellStyle name="Normal 3 25 5" xfId="424"/>
    <cellStyle name="Normal 3 25 5 2" xfId="3031"/>
    <cellStyle name="Normal 3 25 5 2 2" xfId="5496"/>
    <cellStyle name="Normal 3 25 5 2 3" xfId="7891"/>
    <cellStyle name="Normal 3 25 5 2 4" xfId="10575"/>
    <cellStyle name="Normal 3 25 5 2 5" xfId="12986"/>
    <cellStyle name="Normal 3 25 5 3" xfId="3601"/>
    <cellStyle name="Normal 3 25 5 3 2" xfId="6074"/>
    <cellStyle name="Normal 3 25 5 3 3" xfId="8470"/>
    <cellStyle name="Normal 3 25 5 3 4" xfId="11154"/>
    <cellStyle name="Normal 3 25 5 3 5" xfId="13565"/>
    <cellStyle name="Normal 3 25 5 4" xfId="4173"/>
    <cellStyle name="Normal 3 25 5 4 2" xfId="6647"/>
    <cellStyle name="Normal 3 25 5 4 3" xfId="9043"/>
    <cellStyle name="Normal 3 25 5 4 4" xfId="11727"/>
    <cellStyle name="Normal 3 25 5 4 5" xfId="14138"/>
    <cellStyle name="Normal 3 25 5 5" xfId="4823"/>
    <cellStyle name="Normal 3 25 5 6" xfId="7215"/>
    <cellStyle name="Normal 3 25 5 7" xfId="9897"/>
    <cellStyle name="Normal 3 25 5 8" xfId="12310"/>
    <cellStyle name="Normal 3 25 5 9" xfId="2525"/>
    <cellStyle name="Normal 3 25 6" xfId="425"/>
    <cellStyle name="Normal 3 25 6 2" xfId="3123"/>
    <cellStyle name="Normal 3 25 6 2 2" xfId="5592"/>
    <cellStyle name="Normal 3 25 6 2 3" xfId="7987"/>
    <cellStyle name="Normal 3 25 6 2 4" xfId="10671"/>
    <cellStyle name="Normal 3 25 6 2 5" xfId="13082"/>
    <cellStyle name="Normal 3 25 6 3" xfId="3697"/>
    <cellStyle name="Normal 3 25 6 3 2" xfId="6170"/>
    <cellStyle name="Normal 3 25 6 3 3" xfId="8566"/>
    <cellStyle name="Normal 3 25 6 3 4" xfId="11250"/>
    <cellStyle name="Normal 3 25 6 3 5" xfId="13661"/>
    <cellStyle name="Normal 3 25 6 4" xfId="4269"/>
    <cellStyle name="Normal 3 25 6 4 2" xfId="6743"/>
    <cellStyle name="Normal 3 25 6 4 3" xfId="9139"/>
    <cellStyle name="Normal 3 25 6 4 4" xfId="11823"/>
    <cellStyle name="Normal 3 25 6 4 5" xfId="14234"/>
    <cellStyle name="Normal 3 25 6 5" xfId="4919"/>
    <cellStyle name="Normal 3 25 6 6" xfId="7311"/>
    <cellStyle name="Normal 3 25 6 7" xfId="9993"/>
    <cellStyle name="Normal 3 25 6 8" xfId="12406"/>
    <cellStyle name="Normal 3 25 6 9" xfId="2618"/>
    <cellStyle name="Normal 3 25 7" xfId="426"/>
    <cellStyle name="Normal 3 25 7 2" xfId="5151"/>
    <cellStyle name="Normal 3 25 7 3" xfId="7543"/>
    <cellStyle name="Normal 3 25 7 4" xfId="10226"/>
    <cellStyle name="Normal 3 25 7 5" xfId="12638"/>
    <cellStyle name="Normal 3 25 7 6" xfId="2849"/>
    <cellStyle name="Normal 3 25 8" xfId="427"/>
    <cellStyle name="Normal 3 25 8 2" xfId="5109"/>
    <cellStyle name="Normal 3 25 8 3" xfId="7501"/>
    <cellStyle name="Normal 3 25 8 4" xfId="10184"/>
    <cellStyle name="Normal 3 25 8 5" xfId="12596"/>
    <cellStyle name="Normal 3 25 8 6" xfId="2807"/>
    <cellStyle name="Normal 3 25 9" xfId="428"/>
    <cellStyle name="Normal 3 25 9 2" xfId="5233"/>
    <cellStyle name="Normal 3 25 9 3" xfId="7625"/>
    <cellStyle name="Normal 3 25 9 4" xfId="10308"/>
    <cellStyle name="Normal 3 25 9 5" xfId="12720"/>
    <cellStyle name="Normal 3 25 9 6" xfId="2931"/>
    <cellStyle name="Normal 3 26" xfId="429"/>
    <cellStyle name="Normal 3 26 10" xfId="430"/>
    <cellStyle name="Normal 3 26 10 2" xfId="4493"/>
    <cellStyle name="Normal 3 26 11" xfId="431"/>
    <cellStyle name="Normal 3 26 11 2" xfId="4456"/>
    <cellStyle name="Normal 3 26 12" xfId="432"/>
    <cellStyle name="Normal 3 26 12 2" xfId="9347"/>
    <cellStyle name="Normal 3 26 13" xfId="433"/>
    <cellStyle name="Normal 3 26 13 2" xfId="9442"/>
    <cellStyle name="Normal 3 26 14" xfId="434"/>
    <cellStyle name="Normal 3 26 14 2" xfId="9526"/>
    <cellStyle name="Normal 3 26 15" xfId="1819"/>
    <cellStyle name="Normal 3 26 16" xfId="9612"/>
    <cellStyle name="Normal 3 26 2" xfId="435"/>
    <cellStyle name="Normal 3 26 2 2" xfId="2006"/>
    <cellStyle name="Normal 3 26 2 2 2" xfId="5326"/>
    <cellStyle name="Normal 3 26 2 2 3" xfId="7719"/>
    <cellStyle name="Normal 3 26 2 2 4" xfId="10403"/>
    <cellStyle name="Normal 3 26 2 2 5" xfId="12814"/>
    <cellStyle name="Normal 3 26 2 3" xfId="3430"/>
    <cellStyle name="Normal 3 26 2 3 2" xfId="5902"/>
    <cellStyle name="Normal 3 26 2 3 3" xfId="8298"/>
    <cellStyle name="Normal 3 26 2 3 4" xfId="10982"/>
    <cellStyle name="Normal 3 26 2 3 5" xfId="13393"/>
    <cellStyle name="Normal 3 26 2 4" xfId="4001"/>
    <cellStyle name="Normal 3 26 2 4 2" xfId="6475"/>
    <cellStyle name="Normal 3 26 2 4 3" xfId="8871"/>
    <cellStyle name="Normal 3 26 2 4 4" xfId="11555"/>
    <cellStyle name="Normal 3 26 2 4 5" xfId="13966"/>
    <cellStyle name="Normal 3 26 2 5" xfId="4651"/>
    <cellStyle name="Normal 3 26 2 6" xfId="7043"/>
    <cellStyle name="Normal 3 26 2 7" xfId="9725"/>
    <cellStyle name="Normal 3 26 2 8" xfId="12138"/>
    <cellStyle name="Normal 3 26 3" xfId="436"/>
    <cellStyle name="Normal 3 26 3 2" xfId="2192"/>
    <cellStyle name="Normal 3 26 3 2 2" xfId="5266"/>
    <cellStyle name="Normal 3 26 3 2 3" xfId="7659"/>
    <cellStyle name="Normal 3 26 3 2 4" xfId="10343"/>
    <cellStyle name="Normal 3 26 3 2 5" xfId="12754"/>
    <cellStyle name="Normal 3 26 3 3" xfId="3371"/>
    <cellStyle name="Normal 3 26 3 3 2" xfId="5842"/>
    <cellStyle name="Normal 3 26 3 3 3" xfId="8238"/>
    <cellStyle name="Normal 3 26 3 3 4" xfId="10922"/>
    <cellStyle name="Normal 3 26 3 3 5" xfId="13333"/>
    <cellStyle name="Normal 3 26 3 4" xfId="3941"/>
    <cellStyle name="Normal 3 26 3 4 2" xfId="6415"/>
    <cellStyle name="Normal 3 26 3 4 3" xfId="8811"/>
    <cellStyle name="Normal 3 26 3 4 4" xfId="11495"/>
    <cellStyle name="Normal 3 26 3 4 5" xfId="13906"/>
    <cellStyle name="Normal 3 26 3 5" xfId="4591"/>
    <cellStyle name="Normal 3 26 3 6" xfId="6983"/>
    <cellStyle name="Normal 3 26 3 7" xfId="9665"/>
    <cellStyle name="Normal 3 26 3 8" xfId="12078"/>
    <cellStyle name="Normal 3 26 4" xfId="437"/>
    <cellStyle name="Normal 3 26 4 2" xfId="2999"/>
    <cellStyle name="Normal 3 26 4 2 2" xfId="5410"/>
    <cellStyle name="Normal 3 26 4 2 3" xfId="7803"/>
    <cellStyle name="Normal 3 26 4 2 4" xfId="10487"/>
    <cellStyle name="Normal 3 26 4 2 5" xfId="12898"/>
    <cellStyle name="Normal 3 26 4 3" xfId="3514"/>
    <cellStyle name="Normal 3 26 4 3 2" xfId="5986"/>
    <cellStyle name="Normal 3 26 4 3 3" xfId="8382"/>
    <cellStyle name="Normal 3 26 4 3 4" xfId="11066"/>
    <cellStyle name="Normal 3 26 4 3 5" xfId="13477"/>
    <cellStyle name="Normal 3 26 4 4" xfId="4085"/>
    <cellStyle name="Normal 3 26 4 4 2" xfId="6559"/>
    <cellStyle name="Normal 3 26 4 4 3" xfId="8955"/>
    <cellStyle name="Normal 3 26 4 4 4" xfId="11639"/>
    <cellStyle name="Normal 3 26 4 4 5" xfId="14050"/>
    <cellStyle name="Normal 3 26 4 5" xfId="4735"/>
    <cellStyle name="Normal 3 26 4 6" xfId="7127"/>
    <cellStyle name="Normal 3 26 4 7" xfId="9809"/>
    <cellStyle name="Normal 3 26 4 8" xfId="12222"/>
    <cellStyle name="Normal 3 26 4 9" xfId="2505"/>
    <cellStyle name="Normal 3 26 5" xfId="438"/>
    <cellStyle name="Normal 3 26 5 2" xfId="3032"/>
    <cellStyle name="Normal 3 26 5 2 2" xfId="5497"/>
    <cellStyle name="Normal 3 26 5 2 3" xfId="7892"/>
    <cellStyle name="Normal 3 26 5 2 4" xfId="10576"/>
    <cellStyle name="Normal 3 26 5 2 5" xfId="12987"/>
    <cellStyle name="Normal 3 26 5 3" xfId="3602"/>
    <cellStyle name="Normal 3 26 5 3 2" xfId="6075"/>
    <cellStyle name="Normal 3 26 5 3 3" xfId="8471"/>
    <cellStyle name="Normal 3 26 5 3 4" xfId="11155"/>
    <cellStyle name="Normal 3 26 5 3 5" xfId="13566"/>
    <cellStyle name="Normal 3 26 5 4" xfId="4174"/>
    <cellStyle name="Normal 3 26 5 4 2" xfId="6648"/>
    <cellStyle name="Normal 3 26 5 4 3" xfId="9044"/>
    <cellStyle name="Normal 3 26 5 4 4" xfId="11728"/>
    <cellStyle name="Normal 3 26 5 4 5" xfId="14139"/>
    <cellStyle name="Normal 3 26 5 5" xfId="4824"/>
    <cellStyle name="Normal 3 26 5 6" xfId="7216"/>
    <cellStyle name="Normal 3 26 5 7" xfId="9898"/>
    <cellStyle name="Normal 3 26 5 8" xfId="12311"/>
    <cellStyle name="Normal 3 26 5 9" xfId="2526"/>
    <cellStyle name="Normal 3 26 6" xfId="439"/>
    <cellStyle name="Normal 3 26 6 2" xfId="3125"/>
    <cellStyle name="Normal 3 26 6 2 2" xfId="5594"/>
    <cellStyle name="Normal 3 26 6 2 3" xfId="7989"/>
    <cellStyle name="Normal 3 26 6 2 4" xfId="10673"/>
    <cellStyle name="Normal 3 26 6 2 5" xfId="13084"/>
    <cellStyle name="Normal 3 26 6 3" xfId="3699"/>
    <cellStyle name="Normal 3 26 6 3 2" xfId="6172"/>
    <cellStyle name="Normal 3 26 6 3 3" xfId="8568"/>
    <cellStyle name="Normal 3 26 6 3 4" xfId="11252"/>
    <cellStyle name="Normal 3 26 6 3 5" xfId="13663"/>
    <cellStyle name="Normal 3 26 6 4" xfId="4271"/>
    <cellStyle name="Normal 3 26 6 4 2" xfId="6745"/>
    <cellStyle name="Normal 3 26 6 4 3" xfId="9141"/>
    <cellStyle name="Normal 3 26 6 4 4" xfId="11825"/>
    <cellStyle name="Normal 3 26 6 4 5" xfId="14236"/>
    <cellStyle name="Normal 3 26 6 5" xfId="4921"/>
    <cellStyle name="Normal 3 26 6 6" xfId="7313"/>
    <cellStyle name="Normal 3 26 6 7" xfId="9995"/>
    <cellStyle name="Normal 3 26 6 8" xfId="12408"/>
    <cellStyle name="Normal 3 26 6 9" xfId="2620"/>
    <cellStyle name="Normal 3 26 7" xfId="440"/>
    <cellStyle name="Normal 3 26 7 2" xfId="5152"/>
    <cellStyle name="Normal 3 26 7 3" xfId="7544"/>
    <cellStyle name="Normal 3 26 7 4" xfId="10227"/>
    <cellStyle name="Normal 3 26 7 5" xfId="12639"/>
    <cellStyle name="Normal 3 26 7 6" xfId="2850"/>
    <cellStyle name="Normal 3 26 8" xfId="441"/>
    <cellStyle name="Normal 3 26 8 2" xfId="5108"/>
    <cellStyle name="Normal 3 26 8 3" xfId="7500"/>
    <cellStyle name="Normal 3 26 8 4" xfId="10183"/>
    <cellStyle name="Normal 3 26 8 5" xfId="12595"/>
    <cellStyle name="Normal 3 26 8 6" xfId="2806"/>
    <cellStyle name="Normal 3 26 9" xfId="442"/>
    <cellStyle name="Normal 3 26 9 2" xfId="5235"/>
    <cellStyle name="Normal 3 26 9 3" xfId="7627"/>
    <cellStyle name="Normal 3 26 9 4" xfId="10310"/>
    <cellStyle name="Normal 3 26 9 5" xfId="12722"/>
    <cellStyle name="Normal 3 26 9 6" xfId="2933"/>
    <cellStyle name="Normal 3 27" xfId="443"/>
    <cellStyle name="Normal 3 27 10" xfId="444"/>
    <cellStyle name="Normal 3 27 10 2" xfId="4494"/>
    <cellStyle name="Normal 3 27 11" xfId="445"/>
    <cellStyle name="Normal 3 27 11 2" xfId="4455"/>
    <cellStyle name="Normal 3 27 12" xfId="446"/>
    <cellStyle name="Normal 3 27 12 2" xfId="9348"/>
    <cellStyle name="Normal 3 27 13" xfId="447"/>
    <cellStyle name="Normal 3 27 13 2" xfId="9443"/>
    <cellStyle name="Normal 3 27 14" xfId="448"/>
    <cellStyle name="Normal 3 27 14 2" xfId="9527"/>
    <cellStyle name="Normal 3 27 15" xfId="1820"/>
    <cellStyle name="Normal 3 27 16" xfId="9611"/>
    <cellStyle name="Normal 3 27 2" xfId="449"/>
    <cellStyle name="Normal 3 27 2 2" xfId="2007"/>
    <cellStyle name="Normal 3 27 2 2 2" xfId="5327"/>
    <cellStyle name="Normal 3 27 2 2 3" xfId="7720"/>
    <cellStyle name="Normal 3 27 2 2 4" xfId="10404"/>
    <cellStyle name="Normal 3 27 2 2 5" xfId="12815"/>
    <cellStyle name="Normal 3 27 2 3" xfId="3431"/>
    <cellStyle name="Normal 3 27 2 3 2" xfId="5903"/>
    <cellStyle name="Normal 3 27 2 3 3" xfId="8299"/>
    <cellStyle name="Normal 3 27 2 3 4" xfId="10983"/>
    <cellStyle name="Normal 3 27 2 3 5" xfId="13394"/>
    <cellStyle name="Normal 3 27 2 4" xfId="4002"/>
    <cellStyle name="Normal 3 27 2 4 2" xfId="6476"/>
    <cellStyle name="Normal 3 27 2 4 3" xfId="8872"/>
    <cellStyle name="Normal 3 27 2 4 4" xfId="11556"/>
    <cellStyle name="Normal 3 27 2 4 5" xfId="13967"/>
    <cellStyle name="Normal 3 27 2 5" xfId="4652"/>
    <cellStyle name="Normal 3 27 2 6" xfId="7044"/>
    <cellStyle name="Normal 3 27 2 7" xfId="9726"/>
    <cellStyle name="Normal 3 27 2 8" xfId="12139"/>
    <cellStyle name="Normal 3 27 3" xfId="450"/>
    <cellStyle name="Normal 3 27 3 2" xfId="2193"/>
    <cellStyle name="Normal 3 27 3 2 2" xfId="5265"/>
    <cellStyle name="Normal 3 27 3 2 3" xfId="7658"/>
    <cellStyle name="Normal 3 27 3 2 4" xfId="10342"/>
    <cellStyle name="Normal 3 27 3 2 5" xfId="12753"/>
    <cellStyle name="Normal 3 27 3 3" xfId="3370"/>
    <cellStyle name="Normal 3 27 3 3 2" xfId="5841"/>
    <cellStyle name="Normal 3 27 3 3 3" xfId="8237"/>
    <cellStyle name="Normal 3 27 3 3 4" xfId="10921"/>
    <cellStyle name="Normal 3 27 3 3 5" xfId="13332"/>
    <cellStyle name="Normal 3 27 3 4" xfId="3940"/>
    <cellStyle name="Normal 3 27 3 4 2" xfId="6414"/>
    <cellStyle name="Normal 3 27 3 4 3" xfId="8810"/>
    <cellStyle name="Normal 3 27 3 4 4" xfId="11494"/>
    <cellStyle name="Normal 3 27 3 4 5" xfId="13905"/>
    <cellStyle name="Normal 3 27 3 5" xfId="4590"/>
    <cellStyle name="Normal 3 27 3 6" xfId="6982"/>
    <cellStyle name="Normal 3 27 3 7" xfId="9664"/>
    <cellStyle name="Normal 3 27 3 8" xfId="12077"/>
    <cellStyle name="Normal 3 27 4" xfId="451"/>
    <cellStyle name="Normal 3 27 4 2" xfId="3000"/>
    <cellStyle name="Normal 3 27 4 2 2" xfId="5411"/>
    <cellStyle name="Normal 3 27 4 2 3" xfId="7804"/>
    <cellStyle name="Normal 3 27 4 2 4" xfId="10488"/>
    <cellStyle name="Normal 3 27 4 2 5" xfId="12899"/>
    <cellStyle name="Normal 3 27 4 3" xfId="3515"/>
    <cellStyle name="Normal 3 27 4 3 2" xfId="5987"/>
    <cellStyle name="Normal 3 27 4 3 3" xfId="8383"/>
    <cellStyle name="Normal 3 27 4 3 4" xfId="11067"/>
    <cellStyle name="Normal 3 27 4 3 5" xfId="13478"/>
    <cellStyle name="Normal 3 27 4 4" xfId="4086"/>
    <cellStyle name="Normal 3 27 4 4 2" xfId="6560"/>
    <cellStyle name="Normal 3 27 4 4 3" xfId="8956"/>
    <cellStyle name="Normal 3 27 4 4 4" xfId="11640"/>
    <cellStyle name="Normal 3 27 4 4 5" xfId="14051"/>
    <cellStyle name="Normal 3 27 4 5" xfId="4736"/>
    <cellStyle name="Normal 3 27 4 6" xfId="7128"/>
    <cellStyle name="Normal 3 27 4 7" xfId="9810"/>
    <cellStyle name="Normal 3 27 4 8" xfId="12223"/>
    <cellStyle name="Normal 3 27 4 9" xfId="2506"/>
    <cellStyle name="Normal 3 27 5" xfId="452"/>
    <cellStyle name="Normal 3 27 5 2" xfId="3033"/>
    <cellStyle name="Normal 3 27 5 2 2" xfId="5498"/>
    <cellStyle name="Normal 3 27 5 2 3" xfId="7893"/>
    <cellStyle name="Normal 3 27 5 2 4" xfId="10577"/>
    <cellStyle name="Normal 3 27 5 2 5" xfId="12988"/>
    <cellStyle name="Normal 3 27 5 3" xfId="3603"/>
    <cellStyle name="Normal 3 27 5 3 2" xfId="6076"/>
    <cellStyle name="Normal 3 27 5 3 3" xfId="8472"/>
    <cellStyle name="Normal 3 27 5 3 4" xfId="11156"/>
    <cellStyle name="Normal 3 27 5 3 5" xfId="13567"/>
    <cellStyle name="Normal 3 27 5 4" xfId="4175"/>
    <cellStyle name="Normal 3 27 5 4 2" xfId="6649"/>
    <cellStyle name="Normal 3 27 5 4 3" xfId="9045"/>
    <cellStyle name="Normal 3 27 5 4 4" xfId="11729"/>
    <cellStyle name="Normal 3 27 5 4 5" xfId="14140"/>
    <cellStyle name="Normal 3 27 5 5" xfId="4825"/>
    <cellStyle name="Normal 3 27 5 6" xfId="7217"/>
    <cellStyle name="Normal 3 27 5 7" xfId="9899"/>
    <cellStyle name="Normal 3 27 5 8" xfId="12312"/>
    <cellStyle name="Normal 3 27 5 9" xfId="2527"/>
    <cellStyle name="Normal 3 27 6" xfId="453"/>
    <cellStyle name="Normal 3 27 6 2" xfId="3126"/>
    <cellStyle name="Normal 3 27 6 2 2" xfId="5595"/>
    <cellStyle name="Normal 3 27 6 2 3" xfId="7990"/>
    <cellStyle name="Normal 3 27 6 2 4" xfId="10674"/>
    <cellStyle name="Normal 3 27 6 2 5" xfId="13085"/>
    <cellStyle name="Normal 3 27 6 3" xfId="3700"/>
    <cellStyle name="Normal 3 27 6 3 2" xfId="6173"/>
    <cellStyle name="Normal 3 27 6 3 3" xfId="8569"/>
    <cellStyle name="Normal 3 27 6 3 4" xfId="11253"/>
    <cellStyle name="Normal 3 27 6 3 5" xfId="13664"/>
    <cellStyle name="Normal 3 27 6 4" xfId="4272"/>
    <cellStyle name="Normal 3 27 6 4 2" xfId="6746"/>
    <cellStyle name="Normal 3 27 6 4 3" xfId="9142"/>
    <cellStyle name="Normal 3 27 6 4 4" xfId="11826"/>
    <cellStyle name="Normal 3 27 6 4 5" xfId="14237"/>
    <cellStyle name="Normal 3 27 6 5" xfId="4922"/>
    <cellStyle name="Normal 3 27 6 6" xfId="7314"/>
    <cellStyle name="Normal 3 27 6 7" xfId="9996"/>
    <cellStyle name="Normal 3 27 6 8" xfId="12409"/>
    <cellStyle name="Normal 3 27 6 9" xfId="2621"/>
    <cellStyle name="Normal 3 27 7" xfId="454"/>
    <cellStyle name="Normal 3 27 7 2" xfId="5153"/>
    <cellStyle name="Normal 3 27 7 3" xfId="7545"/>
    <cellStyle name="Normal 3 27 7 4" xfId="10228"/>
    <cellStyle name="Normal 3 27 7 5" xfId="12640"/>
    <cellStyle name="Normal 3 27 7 6" xfId="2851"/>
    <cellStyle name="Normal 3 27 8" xfId="455"/>
    <cellStyle name="Normal 3 27 8 2" xfId="5107"/>
    <cellStyle name="Normal 3 27 8 3" xfId="7499"/>
    <cellStyle name="Normal 3 27 8 4" xfId="10182"/>
    <cellStyle name="Normal 3 27 8 5" xfId="12594"/>
    <cellStyle name="Normal 3 27 8 6" xfId="2805"/>
    <cellStyle name="Normal 3 27 9" xfId="456"/>
    <cellStyle name="Normal 3 27 9 2" xfId="5236"/>
    <cellStyle name="Normal 3 27 9 3" xfId="7628"/>
    <cellStyle name="Normal 3 27 9 4" xfId="10311"/>
    <cellStyle name="Normal 3 27 9 5" xfId="12723"/>
    <cellStyle name="Normal 3 27 9 6" xfId="2934"/>
    <cellStyle name="Normal 3 28" xfId="457"/>
    <cellStyle name="Normal 3 28 10" xfId="458"/>
    <cellStyle name="Normal 3 28 10 2" xfId="4495"/>
    <cellStyle name="Normal 3 28 11" xfId="459"/>
    <cellStyle name="Normal 3 28 11 2" xfId="4454"/>
    <cellStyle name="Normal 3 28 12" xfId="460"/>
    <cellStyle name="Normal 3 28 12 2" xfId="9349"/>
    <cellStyle name="Normal 3 28 13" xfId="461"/>
    <cellStyle name="Normal 3 28 13 2" xfId="9444"/>
    <cellStyle name="Normal 3 28 14" xfId="462"/>
    <cellStyle name="Normal 3 28 14 2" xfId="9528"/>
    <cellStyle name="Normal 3 28 15" xfId="1821"/>
    <cellStyle name="Normal 3 28 16" xfId="9610"/>
    <cellStyle name="Normal 3 28 2" xfId="463"/>
    <cellStyle name="Normal 3 28 2 2" xfId="2008"/>
    <cellStyle name="Normal 3 28 2 2 2" xfId="5328"/>
    <cellStyle name="Normal 3 28 2 2 3" xfId="7721"/>
    <cellStyle name="Normal 3 28 2 2 4" xfId="10405"/>
    <cellStyle name="Normal 3 28 2 2 5" xfId="12816"/>
    <cellStyle name="Normal 3 28 2 3" xfId="3432"/>
    <cellStyle name="Normal 3 28 2 3 2" xfId="5904"/>
    <cellStyle name="Normal 3 28 2 3 3" xfId="8300"/>
    <cellStyle name="Normal 3 28 2 3 4" xfId="10984"/>
    <cellStyle name="Normal 3 28 2 3 5" xfId="13395"/>
    <cellStyle name="Normal 3 28 2 4" xfId="4003"/>
    <cellStyle name="Normal 3 28 2 4 2" xfId="6477"/>
    <cellStyle name="Normal 3 28 2 4 3" xfId="8873"/>
    <cellStyle name="Normal 3 28 2 4 4" xfId="11557"/>
    <cellStyle name="Normal 3 28 2 4 5" xfId="13968"/>
    <cellStyle name="Normal 3 28 2 5" xfId="4653"/>
    <cellStyle name="Normal 3 28 2 6" xfId="7045"/>
    <cellStyle name="Normal 3 28 2 7" xfId="9727"/>
    <cellStyle name="Normal 3 28 2 8" xfId="12140"/>
    <cellStyle name="Normal 3 28 3" xfId="464"/>
    <cellStyle name="Normal 3 28 3 2" xfId="2194"/>
    <cellStyle name="Normal 3 28 3 2 2" xfId="5264"/>
    <cellStyle name="Normal 3 28 3 2 3" xfId="7657"/>
    <cellStyle name="Normal 3 28 3 2 4" xfId="10341"/>
    <cellStyle name="Normal 3 28 3 2 5" xfId="12752"/>
    <cellStyle name="Normal 3 28 3 3" xfId="3369"/>
    <cellStyle name="Normal 3 28 3 3 2" xfId="5840"/>
    <cellStyle name="Normal 3 28 3 3 3" xfId="8236"/>
    <cellStyle name="Normal 3 28 3 3 4" xfId="10920"/>
    <cellStyle name="Normal 3 28 3 3 5" xfId="13331"/>
    <cellStyle name="Normal 3 28 3 4" xfId="3939"/>
    <cellStyle name="Normal 3 28 3 4 2" xfId="6413"/>
    <cellStyle name="Normal 3 28 3 4 3" xfId="8809"/>
    <cellStyle name="Normal 3 28 3 4 4" xfId="11493"/>
    <cellStyle name="Normal 3 28 3 4 5" xfId="13904"/>
    <cellStyle name="Normal 3 28 3 5" xfId="4589"/>
    <cellStyle name="Normal 3 28 3 6" xfId="6981"/>
    <cellStyle name="Normal 3 28 3 7" xfId="9663"/>
    <cellStyle name="Normal 3 28 3 8" xfId="12076"/>
    <cellStyle name="Normal 3 28 4" xfId="465"/>
    <cellStyle name="Normal 3 28 4 2" xfId="3001"/>
    <cellStyle name="Normal 3 28 4 2 2" xfId="5412"/>
    <cellStyle name="Normal 3 28 4 2 3" xfId="7805"/>
    <cellStyle name="Normal 3 28 4 2 4" xfId="10489"/>
    <cellStyle name="Normal 3 28 4 2 5" xfId="12900"/>
    <cellStyle name="Normal 3 28 4 3" xfId="3516"/>
    <cellStyle name="Normal 3 28 4 3 2" xfId="5988"/>
    <cellStyle name="Normal 3 28 4 3 3" xfId="8384"/>
    <cellStyle name="Normal 3 28 4 3 4" xfId="11068"/>
    <cellStyle name="Normal 3 28 4 3 5" xfId="13479"/>
    <cellStyle name="Normal 3 28 4 4" xfId="4087"/>
    <cellStyle name="Normal 3 28 4 4 2" xfId="6561"/>
    <cellStyle name="Normal 3 28 4 4 3" xfId="8957"/>
    <cellStyle name="Normal 3 28 4 4 4" xfId="11641"/>
    <cellStyle name="Normal 3 28 4 4 5" xfId="14052"/>
    <cellStyle name="Normal 3 28 4 5" xfId="4737"/>
    <cellStyle name="Normal 3 28 4 6" xfId="7129"/>
    <cellStyle name="Normal 3 28 4 7" xfId="9811"/>
    <cellStyle name="Normal 3 28 4 8" xfId="12224"/>
    <cellStyle name="Normal 3 28 4 9" xfId="2507"/>
    <cellStyle name="Normal 3 28 5" xfId="466"/>
    <cellStyle name="Normal 3 28 5 2" xfId="3034"/>
    <cellStyle name="Normal 3 28 5 2 2" xfId="5499"/>
    <cellStyle name="Normal 3 28 5 2 3" xfId="7894"/>
    <cellStyle name="Normal 3 28 5 2 4" xfId="10578"/>
    <cellStyle name="Normal 3 28 5 2 5" xfId="12989"/>
    <cellStyle name="Normal 3 28 5 3" xfId="3604"/>
    <cellStyle name="Normal 3 28 5 3 2" xfId="6077"/>
    <cellStyle name="Normal 3 28 5 3 3" xfId="8473"/>
    <cellStyle name="Normal 3 28 5 3 4" xfId="11157"/>
    <cellStyle name="Normal 3 28 5 3 5" xfId="13568"/>
    <cellStyle name="Normal 3 28 5 4" xfId="4176"/>
    <cellStyle name="Normal 3 28 5 4 2" xfId="6650"/>
    <cellStyle name="Normal 3 28 5 4 3" xfId="9046"/>
    <cellStyle name="Normal 3 28 5 4 4" xfId="11730"/>
    <cellStyle name="Normal 3 28 5 4 5" xfId="14141"/>
    <cellStyle name="Normal 3 28 5 5" xfId="4826"/>
    <cellStyle name="Normal 3 28 5 6" xfId="7218"/>
    <cellStyle name="Normal 3 28 5 7" xfId="9900"/>
    <cellStyle name="Normal 3 28 5 8" xfId="12313"/>
    <cellStyle name="Normal 3 28 5 9" xfId="2528"/>
    <cellStyle name="Normal 3 28 6" xfId="467"/>
    <cellStyle name="Normal 3 28 6 2" xfId="3127"/>
    <cellStyle name="Normal 3 28 6 2 2" xfId="5596"/>
    <cellStyle name="Normal 3 28 6 2 3" xfId="7991"/>
    <cellStyle name="Normal 3 28 6 2 4" xfId="10675"/>
    <cellStyle name="Normal 3 28 6 2 5" xfId="13086"/>
    <cellStyle name="Normal 3 28 6 3" xfId="3701"/>
    <cellStyle name="Normal 3 28 6 3 2" xfId="6174"/>
    <cellStyle name="Normal 3 28 6 3 3" xfId="8570"/>
    <cellStyle name="Normal 3 28 6 3 4" xfId="11254"/>
    <cellStyle name="Normal 3 28 6 3 5" xfId="13665"/>
    <cellStyle name="Normal 3 28 6 4" xfId="4273"/>
    <cellStyle name="Normal 3 28 6 4 2" xfId="6747"/>
    <cellStyle name="Normal 3 28 6 4 3" xfId="9143"/>
    <cellStyle name="Normal 3 28 6 4 4" xfId="11827"/>
    <cellStyle name="Normal 3 28 6 4 5" xfId="14238"/>
    <cellStyle name="Normal 3 28 6 5" xfId="4923"/>
    <cellStyle name="Normal 3 28 6 6" xfId="7315"/>
    <cellStyle name="Normal 3 28 6 7" xfId="9997"/>
    <cellStyle name="Normal 3 28 6 8" xfId="12410"/>
    <cellStyle name="Normal 3 28 6 9" xfId="2622"/>
    <cellStyle name="Normal 3 28 7" xfId="468"/>
    <cellStyle name="Normal 3 28 7 2" xfId="5154"/>
    <cellStyle name="Normal 3 28 7 3" xfId="7546"/>
    <cellStyle name="Normal 3 28 7 4" xfId="10229"/>
    <cellStyle name="Normal 3 28 7 5" xfId="12641"/>
    <cellStyle name="Normal 3 28 7 6" xfId="2852"/>
    <cellStyle name="Normal 3 28 8" xfId="469"/>
    <cellStyle name="Normal 3 28 8 2" xfId="5106"/>
    <cellStyle name="Normal 3 28 8 3" xfId="7498"/>
    <cellStyle name="Normal 3 28 8 4" xfId="10181"/>
    <cellStyle name="Normal 3 28 8 5" xfId="12593"/>
    <cellStyle name="Normal 3 28 8 6" xfId="2804"/>
    <cellStyle name="Normal 3 28 9" xfId="470"/>
    <cellStyle name="Normal 3 28 9 2" xfId="5237"/>
    <cellStyle name="Normal 3 28 9 3" xfId="7629"/>
    <cellStyle name="Normal 3 28 9 4" xfId="10312"/>
    <cellStyle name="Normal 3 28 9 5" xfId="12724"/>
    <cellStyle name="Normal 3 28 9 6" xfId="2935"/>
    <cellStyle name="Normal 3 29" xfId="471"/>
    <cellStyle name="Normal 3 29 10" xfId="472"/>
    <cellStyle name="Normal 3 29 10 2" xfId="4496"/>
    <cellStyle name="Normal 3 29 11" xfId="473"/>
    <cellStyle name="Normal 3 29 11 2" xfId="4453"/>
    <cellStyle name="Normal 3 29 12" xfId="474"/>
    <cellStyle name="Normal 3 29 12 2" xfId="9350"/>
    <cellStyle name="Normal 3 29 13" xfId="475"/>
    <cellStyle name="Normal 3 29 13 2" xfId="9445"/>
    <cellStyle name="Normal 3 29 14" xfId="476"/>
    <cellStyle name="Normal 3 29 14 2" xfId="9529"/>
    <cellStyle name="Normal 3 29 15" xfId="1822"/>
    <cellStyle name="Normal 3 29 16" xfId="9609"/>
    <cellStyle name="Normal 3 29 2" xfId="477"/>
    <cellStyle name="Normal 3 29 2 2" xfId="2009"/>
    <cellStyle name="Normal 3 29 2 2 2" xfId="5329"/>
    <cellStyle name="Normal 3 29 2 2 3" xfId="7722"/>
    <cellStyle name="Normal 3 29 2 2 4" xfId="10406"/>
    <cellStyle name="Normal 3 29 2 2 5" xfId="12817"/>
    <cellStyle name="Normal 3 29 2 3" xfId="3433"/>
    <cellStyle name="Normal 3 29 2 3 2" xfId="5905"/>
    <cellStyle name="Normal 3 29 2 3 3" xfId="8301"/>
    <cellStyle name="Normal 3 29 2 3 4" xfId="10985"/>
    <cellStyle name="Normal 3 29 2 3 5" xfId="13396"/>
    <cellStyle name="Normal 3 29 2 4" xfId="4004"/>
    <cellStyle name="Normal 3 29 2 4 2" xfId="6478"/>
    <cellStyle name="Normal 3 29 2 4 3" xfId="8874"/>
    <cellStyle name="Normal 3 29 2 4 4" xfId="11558"/>
    <cellStyle name="Normal 3 29 2 4 5" xfId="13969"/>
    <cellStyle name="Normal 3 29 2 5" xfId="4654"/>
    <cellStyle name="Normal 3 29 2 6" xfId="7046"/>
    <cellStyle name="Normal 3 29 2 7" xfId="9728"/>
    <cellStyle name="Normal 3 29 2 8" xfId="12141"/>
    <cellStyle name="Normal 3 29 3" xfId="478"/>
    <cellStyle name="Normal 3 29 3 2" xfId="2195"/>
    <cellStyle name="Normal 3 29 3 2 2" xfId="5263"/>
    <cellStyle name="Normal 3 29 3 2 3" xfId="7656"/>
    <cellStyle name="Normal 3 29 3 2 4" xfId="10340"/>
    <cellStyle name="Normal 3 29 3 2 5" xfId="12751"/>
    <cellStyle name="Normal 3 29 3 3" xfId="3368"/>
    <cellStyle name="Normal 3 29 3 3 2" xfId="5839"/>
    <cellStyle name="Normal 3 29 3 3 3" xfId="8235"/>
    <cellStyle name="Normal 3 29 3 3 4" xfId="10919"/>
    <cellStyle name="Normal 3 29 3 3 5" xfId="13330"/>
    <cellStyle name="Normal 3 29 3 4" xfId="3938"/>
    <cellStyle name="Normal 3 29 3 4 2" xfId="6412"/>
    <cellStyle name="Normal 3 29 3 4 3" xfId="8808"/>
    <cellStyle name="Normal 3 29 3 4 4" xfId="11492"/>
    <cellStyle name="Normal 3 29 3 4 5" xfId="13903"/>
    <cellStyle name="Normal 3 29 3 5" xfId="4588"/>
    <cellStyle name="Normal 3 29 3 6" xfId="6980"/>
    <cellStyle name="Normal 3 29 3 7" xfId="9662"/>
    <cellStyle name="Normal 3 29 3 8" xfId="12075"/>
    <cellStyle name="Normal 3 29 4" xfId="479"/>
    <cellStyle name="Normal 3 29 4 2" xfId="3002"/>
    <cellStyle name="Normal 3 29 4 2 2" xfId="5413"/>
    <cellStyle name="Normal 3 29 4 2 3" xfId="7806"/>
    <cellStyle name="Normal 3 29 4 2 4" xfId="10490"/>
    <cellStyle name="Normal 3 29 4 2 5" xfId="12901"/>
    <cellStyle name="Normal 3 29 4 3" xfId="3517"/>
    <cellStyle name="Normal 3 29 4 3 2" xfId="5989"/>
    <cellStyle name="Normal 3 29 4 3 3" xfId="8385"/>
    <cellStyle name="Normal 3 29 4 3 4" xfId="11069"/>
    <cellStyle name="Normal 3 29 4 3 5" xfId="13480"/>
    <cellStyle name="Normal 3 29 4 4" xfId="4088"/>
    <cellStyle name="Normal 3 29 4 4 2" xfId="6562"/>
    <cellStyle name="Normal 3 29 4 4 3" xfId="8958"/>
    <cellStyle name="Normal 3 29 4 4 4" xfId="11642"/>
    <cellStyle name="Normal 3 29 4 4 5" xfId="14053"/>
    <cellStyle name="Normal 3 29 4 5" xfId="4738"/>
    <cellStyle name="Normal 3 29 4 6" xfId="7130"/>
    <cellStyle name="Normal 3 29 4 7" xfId="9812"/>
    <cellStyle name="Normal 3 29 4 8" xfId="12225"/>
    <cellStyle name="Normal 3 29 4 9" xfId="2508"/>
    <cellStyle name="Normal 3 29 5" xfId="480"/>
    <cellStyle name="Normal 3 29 5 2" xfId="3035"/>
    <cellStyle name="Normal 3 29 5 2 2" xfId="5501"/>
    <cellStyle name="Normal 3 29 5 2 3" xfId="7896"/>
    <cellStyle name="Normal 3 29 5 2 4" xfId="10580"/>
    <cellStyle name="Normal 3 29 5 2 5" xfId="12991"/>
    <cellStyle name="Normal 3 29 5 3" xfId="3606"/>
    <cellStyle name="Normal 3 29 5 3 2" xfId="6079"/>
    <cellStyle name="Normal 3 29 5 3 3" xfId="8475"/>
    <cellStyle name="Normal 3 29 5 3 4" xfId="11159"/>
    <cellStyle name="Normal 3 29 5 3 5" xfId="13570"/>
    <cellStyle name="Normal 3 29 5 4" xfId="4178"/>
    <cellStyle name="Normal 3 29 5 4 2" xfId="6652"/>
    <cellStyle name="Normal 3 29 5 4 3" xfId="9048"/>
    <cellStyle name="Normal 3 29 5 4 4" xfId="11732"/>
    <cellStyle name="Normal 3 29 5 4 5" xfId="14143"/>
    <cellStyle name="Normal 3 29 5 5" xfId="4828"/>
    <cellStyle name="Normal 3 29 5 6" xfId="7220"/>
    <cellStyle name="Normal 3 29 5 7" xfId="9902"/>
    <cellStyle name="Normal 3 29 5 8" xfId="12315"/>
    <cellStyle name="Normal 3 29 5 9" xfId="2530"/>
    <cellStyle name="Normal 3 29 6" xfId="481"/>
    <cellStyle name="Normal 3 29 6 2" xfId="3128"/>
    <cellStyle name="Normal 3 29 6 2 2" xfId="5597"/>
    <cellStyle name="Normal 3 29 6 2 3" xfId="7992"/>
    <cellStyle name="Normal 3 29 6 2 4" xfId="10676"/>
    <cellStyle name="Normal 3 29 6 2 5" xfId="13087"/>
    <cellStyle name="Normal 3 29 6 3" xfId="3702"/>
    <cellStyle name="Normal 3 29 6 3 2" xfId="6175"/>
    <cellStyle name="Normal 3 29 6 3 3" xfId="8571"/>
    <cellStyle name="Normal 3 29 6 3 4" xfId="11255"/>
    <cellStyle name="Normal 3 29 6 3 5" xfId="13666"/>
    <cellStyle name="Normal 3 29 6 4" xfId="4274"/>
    <cellStyle name="Normal 3 29 6 4 2" xfId="6748"/>
    <cellStyle name="Normal 3 29 6 4 3" xfId="9144"/>
    <cellStyle name="Normal 3 29 6 4 4" xfId="11828"/>
    <cellStyle name="Normal 3 29 6 4 5" xfId="14239"/>
    <cellStyle name="Normal 3 29 6 5" xfId="4924"/>
    <cellStyle name="Normal 3 29 6 6" xfId="7316"/>
    <cellStyle name="Normal 3 29 6 7" xfId="9998"/>
    <cellStyle name="Normal 3 29 6 8" xfId="12411"/>
    <cellStyle name="Normal 3 29 6 9" xfId="2623"/>
    <cellStyle name="Normal 3 29 7" xfId="482"/>
    <cellStyle name="Normal 3 29 7 2" xfId="5155"/>
    <cellStyle name="Normal 3 29 7 3" xfId="7547"/>
    <cellStyle name="Normal 3 29 7 4" xfId="10230"/>
    <cellStyle name="Normal 3 29 7 5" xfId="12642"/>
    <cellStyle name="Normal 3 29 7 6" xfId="2853"/>
    <cellStyle name="Normal 3 29 8" xfId="483"/>
    <cellStyle name="Normal 3 29 8 2" xfId="5105"/>
    <cellStyle name="Normal 3 29 8 3" xfId="7497"/>
    <cellStyle name="Normal 3 29 8 4" xfId="10180"/>
    <cellStyle name="Normal 3 29 8 5" xfId="12592"/>
    <cellStyle name="Normal 3 29 8 6" xfId="2803"/>
    <cellStyle name="Normal 3 29 9" xfId="484"/>
    <cellStyle name="Normal 3 29 9 2" xfId="5238"/>
    <cellStyle name="Normal 3 29 9 3" xfId="7630"/>
    <cellStyle name="Normal 3 29 9 4" xfId="10313"/>
    <cellStyle name="Normal 3 29 9 5" xfId="12725"/>
    <cellStyle name="Normal 3 29 9 6" xfId="2936"/>
    <cellStyle name="Normal 3 3" xfId="485"/>
    <cellStyle name="Normal 3 3 10" xfId="486"/>
    <cellStyle name="Normal 3 3 10 10" xfId="487"/>
    <cellStyle name="Normal 3 3 10 10 2" xfId="4498"/>
    <cellStyle name="Normal 3 3 10 11" xfId="488"/>
    <cellStyle name="Normal 3 3 10 11 2" xfId="4451"/>
    <cellStyle name="Normal 3 3 10 12" xfId="489"/>
    <cellStyle name="Normal 3 3 10 12 2" xfId="9352"/>
    <cellStyle name="Normal 3 3 10 13" xfId="490"/>
    <cellStyle name="Normal 3 3 10 13 2" xfId="9447"/>
    <cellStyle name="Normal 3 3 10 14" xfId="491"/>
    <cellStyle name="Normal 3 3 10 14 2" xfId="9531"/>
    <cellStyle name="Normal 3 3 10 15" xfId="1824"/>
    <cellStyle name="Normal 3 3 10 16" xfId="11988"/>
    <cellStyle name="Normal 3 3 10 2" xfId="492"/>
    <cellStyle name="Normal 3 3 10 2 2" xfId="2011"/>
    <cellStyle name="Normal 3 3 10 2 2 2" xfId="5331"/>
    <cellStyle name="Normal 3 3 10 2 2 3" xfId="7724"/>
    <cellStyle name="Normal 3 3 10 2 2 4" xfId="10408"/>
    <cellStyle name="Normal 3 3 10 2 2 5" xfId="12819"/>
    <cellStyle name="Normal 3 3 10 2 3" xfId="3435"/>
    <cellStyle name="Normal 3 3 10 2 3 2" xfId="5907"/>
    <cellStyle name="Normal 3 3 10 2 3 3" xfId="8303"/>
    <cellStyle name="Normal 3 3 10 2 3 4" xfId="10987"/>
    <cellStyle name="Normal 3 3 10 2 3 5" xfId="13398"/>
    <cellStyle name="Normal 3 3 10 2 4" xfId="4006"/>
    <cellStyle name="Normal 3 3 10 2 4 2" xfId="6480"/>
    <cellStyle name="Normal 3 3 10 2 4 3" xfId="8876"/>
    <cellStyle name="Normal 3 3 10 2 4 4" xfId="11560"/>
    <cellStyle name="Normal 3 3 10 2 4 5" xfId="13971"/>
    <cellStyle name="Normal 3 3 10 2 5" xfId="4656"/>
    <cellStyle name="Normal 3 3 10 2 6" xfId="7048"/>
    <cellStyle name="Normal 3 3 10 2 7" xfId="9730"/>
    <cellStyle name="Normal 3 3 10 2 8" xfId="12143"/>
    <cellStyle name="Normal 3 3 10 3" xfId="493"/>
    <cellStyle name="Normal 3 3 10 3 2" xfId="2197"/>
    <cellStyle name="Normal 3 3 10 3 2 2" xfId="5261"/>
    <cellStyle name="Normal 3 3 10 3 2 3" xfId="7654"/>
    <cellStyle name="Normal 3 3 10 3 2 4" xfId="10338"/>
    <cellStyle name="Normal 3 3 10 3 2 5" xfId="12749"/>
    <cellStyle name="Normal 3 3 10 3 3" xfId="3366"/>
    <cellStyle name="Normal 3 3 10 3 3 2" xfId="5837"/>
    <cellStyle name="Normal 3 3 10 3 3 3" xfId="8233"/>
    <cellStyle name="Normal 3 3 10 3 3 4" xfId="10917"/>
    <cellStyle name="Normal 3 3 10 3 3 5" xfId="13328"/>
    <cellStyle name="Normal 3 3 10 3 4" xfId="3936"/>
    <cellStyle name="Normal 3 3 10 3 4 2" xfId="6410"/>
    <cellStyle name="Normal 3 3 10 3 4 3" xfId="8806"/>
    <cellStyle name="Normal 3 3 10 3 4 4" xfId="11490"/>
    <cellStyle name="Normal 3 3 10 3 4 5" xfId="13901"/>
    <cellStyle name="Normal 3 3 10 3 5" xfId="4586"/>
    <cellStyle name="Normal 3 3 10 3 6" xfId="6978"/>
    <cellStyle name="Normal 3 3 10 3 7" xfId="9660"/>
    <cellStyle name="Normal 3 3 10 3 8" xfId="12073"/>
    <cellStyle name="Normal 3 3 10 4" xfId="494"/>
    <cellStyle name="Normal 3 3 10 4 2" xfId="2952"/>
    <cellStyle name="Normal 3 3 10 4 2 2" xfId="5254"/>
    <cellStyle name="Normal 3 3 10 4 2 3" xfId="7647"/>
    <cellStyle name="Normal 3 3 10 4 2 4" xfId="10331"/>
    <cellStyle name="Normal 3 3 10 4 2 5" xfId="12742"/>
    <cellStyle name="Normal 3 3 10 4 3" xfId="3359"/>
    <cellStyle name="Normal 3 3 10 4 3 2" xfId="5830"/>
    <cellStyle name="Normal 3 3 10 4 3 3" xfId="8226"/>
    <cellStyle name="Normal 3 3 10 4 3 4" xfId="10910"/>
    <cellStyle name="Normal 3 3 10 4 3 5" xfId="13321"/>
    <cellStyle name="Normal 3 3 10 4 4" xfId="3929"/>
    <cellStyle name="Normal 3 3 10 4 4 2" xfId="6403"/>
    <cellStyle name="Normal 3 3 10 4 4 3" xfId="8799"/>
    <cellStyle name="Normal 3 3 10 4 4 4" xfId="11483"/>
    <cellStyle name="Normal 3 3 10 4 4 5" xfId="13894"/>
    <cellStyle name="Normal 3 3 10 4 5" xfId="4579"/>
    <cellStyle name="Normal 3 3 10 4 6" xfId="6971"/>
    <cellStyle name="Normal 3 3 10 4 7" xfId="9653"/>
    <cellStyle name="Normal 3 3 10 4 8" xfId="12066"/>
    <cellStyle name="Normal 3 3 10 4 9" xfId="2447"/>
    <cellStyle name="Normal 3 3 10 5" xfId="495"/>
    <cellStyle name="Normal 3 3 10 5 2" xfId="3037"/>
    <cellStyle name="Normal 3 3 10 5 2 2" xfId="5503"/>
    <cellStyle name="Normal 3 3 10 5 2 3" xfId="7898"/>
    <cellStyle name="Normal 3 3 10 5 2 4" xfId="10582"/>
    <cellStyle name="Normal 3 3 10 5 2 5" xfId="12993"/>
    <cellStyle name="Normal 3 3 10 5 3" xfId="3608"/>
    <cellStyle name="Normal 3 3 10 5 3 2" xfId="6081"/>
    <cellStyle name="Normal 3 3 10 5 3 3" xfId="8477"/>
    <cellStyle name="Normal 3 3 10 5 3 4" xfId="11161"/>
    <cellStyle name="Normal 3 3 10 5 3 5" xfId="13572"/>
    <cellStyle name="Normal 3 3 10 5 4" xfId="4180"/>
    <cellStyle name="Normal 3 3 10 5 4 2" xfId="6654"/>
    <cellStyle name="Normal 3 3 10 5 4 3" xfId="9050"/>
    <cellStyle name="Normal 3 3 10 5 4 4" xfId="11734"/>
    <cellStyle name="Normal 3 3 10 5 4 5" xfId="14145"/>
    <cellStyle name="Normal 3 3 10 5 5" xfId="4830"/>
    <cellStyle name="Normal 3 3 10 5 6" xfId="7222"/>
    <cellStyle name="Normal 3 3 10 5 7" xfId="9904"/>
    <cellStyle name="Normal 3 3 10 5 8" xfId="12317"/>
    <cellStyle name="Normal 3 3 10 5 9" xfId="2532"/>
    <cellStyle name="Normal 3 3 10 6" xfId="496"/>
    <cellStyle name="Normal 3 3 10 6 2" xfId="3043"/>
    <cellStyle name="Normal 3 3 10 6 2 2" xfId="5509"/>
    <cellStyle name="Normal 3 3 10 6 2 3" xfId="7904"/>
    <cellStyle name="Normal 3 3 10 6 2 4" xfId="10588"/>
    <cellStyle name="Normal 3 3 10 6 2 5" xfId="12999"/>
    <cellStyle name="Normal 3 3 10 6 3" xfId="3614"/>
    <cellStyle name="Normal 3 3 10 6 3 2" xfId="6087"/>
    <cellStyle name="Normal 3 3 10 6 3 3" xfId="8483"/>
    <cellStyle name="Normal 3 3 10 6 3 4" xfId="11167"/>
    <cellStyle name="Normal 3 3 10 6 3 5" xfId="13578"/>
    <cellStyle name="Normal 3 3 10 6 4" xfId="4186"/>
    <cellStyle name="Normal 3 3 10 6 4 2" xfId="6660"/>
    <cellStyle name="Normal 3 3 10 6 4 3" xfId="9056"/>
    <cellStyle name="Normal 3 3 10 6 4 4" xfId="11740"/>
    <cellStyle name="Normal 3 3 10 6 4 5" xfId="14151"/>
    <cellStyle name="Normal 3 3 10 6 5" xfId="4836"/>
    <cellStyle name="Normal 3 3 10 6 6" xfId="7228"/>
    <cellStyle name="Normal 3 3 10 6 7" xfId="9910"/>
    <cellStyle name="Normal 3 3 10 6 8" xfId="12323"/>
    <cellStyle name="Normal 3 3 10 6 9" xfId="2538"/>
    <cellStyle name="Normal 3 3 10 7" xfId="497"/>
    <cellStyle name="Normal 3 3 10 7 2" xfId="5157"/>
    <cellStyle name="Normal 3 3 10 7 3" xfId="7549"/>
    <cellStyle name="Normal 3 3 10 7 4" xfId="10232"/>
    <cellStyle name="Normal 3 3 10 7 5" xfId="12644"/>
    <cellStyle name="Normal 3 3 10 7 6" xfId="2855"/>
    <cellStyle name="Normal 3 3 10 8" xfId="498"/>
    <cellStyle name="Normal 3 3 10 8 2" xfId="5103"/>
    <cellStyle name="Normal 3 3 10 8 3" xfId="7495"/>
    <cellStyle name="Normal 3 3 10 8 4" xfId="10178"/>
    <cellStyle name="Normal 3 3 10 8 5" xfId="12590"/>
    <cellStyle name="Normal 3 3 10 8 6" xfId="2801"/>
    <cellStyle name="Normal 3 3 10 9" xfId="499"/>
    <cellStyle name="Normal 3 3 10 9 2" xfId="5089"/>
    <cellStyle name="Normal 3 3 10 9 3" xfId="7481"/>
    <cellStyle name="Normal 3 3 10 9 4" xfId="10164"/>
    <cellStyle name="Normal 3 3 10 9 5" xfId="12576"/>
    <cellStyle name="Normal 3 3 10 9 6" xfId="2787"/>
    <cellStyle name="Normal 3 3 11" xfId="500"/>
    <cellStyle name="Normal 3 3 11 2" xfId="2010"/>
    <cellStyle name="Normal 3 3 11 2 2" xfId="5330"/>
    <cellStyle name="Normal 3 3 11 2 3" xfId="7723"/>
    <cellStyle name="Normal 3 3 11 2 4" xfId="10407"/>
    <cellStyle name="Normal 3 3 11 2 5" xfId="12818"/>
    <cellStyle name="Normal 3 3 11 3" xfId="3434"/>
    <cellStyle name="Normal 3 3 11 3 2" xfId="5906"/>
    <cellStyle name="Normal 3 3 11 3 3" xfId="8302"/>
    <cellStyle name="Normal 3 3 11 3 4" xfId="10986"/>
    <cellStyle name="Normal 3 3 11 3 5" xfId="13397"/>
    <cellStyle name="Normal 3 3 11 4" xfId="4005"/>
    <cellStyle name="Normal 3 3 11 4 2" xfId="6479"/>
    <cellStyle name="Normal 3 3 11 4 3" xfId="8875"/>
    <cellStyle name="Normal 3 3 11 4 4" xfId="11559"/>
    <cellStyle name="Normal 3 3 11 4 5" xfId="13970"/>
    <cellStyle name="Normal 3 3 11 5" xfId="4655"/>
    <cellStyle name="Normal 3 3 11 6" xfId="7047"/>
    <cellStyle name="Normal 3 3 11 7" xfId="9729"/>
    <cellStyle name="Normal 3 3 11 8" xfId="12142"/>
    <cellStyle name="Normal 3 3 12" xfId="501"/>
    <cellStyle name="Normal 3 3 12 2" xfId="2196"/>
    <cellStyle name="Normal 3 3 12 2 2" xfId="5262"/>
    <cellStyle name="Normal 3 3 12 2 3" xfId="7655"/>
    <cellStyle name="Normal 3 3 12 2 4" xfId="10339"/>
    <cellStyle name="Normal 3 3 12 2 5" xfId="12750"/>
    <cellStyle name="Normal 3 3 12 3" xfId="3367"/>
    <cellStyle name="Normal 3 3 12 3 2" xfId="5838"/>
    <cellStyle name="Normal 3 3 12 3 3" xfId="8234"/>
    <cellStyle name="Normal 3 3 12 3 4" xfId="10918"/>
    <cellStyle name="Normal 3 3 12 3 5" xfId="13329"/>
    <cellStyle name="Normal 3 3 12 4" xfId="3937"/>
    <cellStyle name="Normal 3 3 12 4 2" xfId="6411"/>
    <cellStyle name="Normal 3 3 12 4 3" xfId="8807"/>
    <cellStyle name="Normal 3 3 12 4 4" xfId="11491"/>
    <cellStyle name="Normal 3 3 12 4 5" xfId="13902"/>
    <cellStyle name="Normal 3 3 12 5" xfId="4587"/>
    <cellStyle name="Normal 3 3 12 6" xfId="6979"/>
    <cellStyle name="Normal 3 3 12 7" xfId="9661"/>
    <cellStyle name="Normal 3 3 12 8" xfId="12074"/>
    <cellStyle name="Normal 3 3 13" xfId="502"/>
    <cellStyle name="Normal 3 3 13 2" xfId="3003"/>
    <cellStyle name="Normal 3 3 13 2 2" xfId="5414"/>
    <cellStyle name="Normal 3 3 13 2 3" xfId="7807"/>
    <cellStyle name="Normal 3 3 13 2 4" xfId="10491"/>
    <cellStyle name="Normal 3 3 13 2 5" xfId="12902"/>
    <cellStyle name="Normal 3 3 13 3" xfId="3518"/>
    <cellStyle name="Normal 3 3 13 3 2" xfId="5990"/>
    <cellStyle name="Normal 3 3 13 3 3" xfId="8386"/>
    <cellStyle name="Normal 3 3 13 3 4" xfId="11070"/>
    <cellStyle name="Normal 3 3 13 3 5" xfId="13481"/>
    <cellStyle name="Normal 3 3 13 4" xfId="4089"/>
    <cellStyle name="Normal 3 3 13 4 2" xfId="6563"/>
    <cellStyle name="Normal 3 3 13 4 3" xfId="8959"/>
    <cellStyle name="Normal 3 3 13 4 4" xfId="11643"/>
    <cellStyle name="Normal 3 3 13 4 5" xfId="14054"/>
    <cellStyle name="Normal 3 3 13 5" xfId="4739"/>
    <cellStyle name="Normal 3 3 13 6" xfId="7131"/>
    <cellStyle name="Normal 3 3 13 7" xfId="9813"/>
    <cellStyle name="Normal 3 3 13 8" xfId="12226"/>
    <cellStyle name="Normal 3 3 13 9" xfId="2509"/>
    <cellStyle name="Normal 3 3 14" xfId="503"/>
    <cellStyle name="Normal 3 3 14 2" xfId="3036"/>
    <cellStyle name="Normal 3 3 14 2 2" xfId="5502"/>
    <cellStyle name="Normal 3 3 14 2 3" xfId="7897"/>
    <cellStyle name="Normal 3 3 14 2 4" xfId="10581"/>
    <cellStyle name="Normal 3 3 14 2 5" xfId="12992"/>
    <cellStyle name="Normal 3 3 14 3" xfId="3607"/>
    <cellStyle name="Normal 3 3 14 3 2" xfId="6080"/>
    <cellStyle name="Normal 3 3 14 3 3" xfId="8476"/>
    <cellStyle name="Normal 3 3 14 3 4" xfId="11160"/>
    <cellStyle name="Normal 3 3 14 3 5" xfId="13571"/>
    <cellStyle name="Normal 3 3 14 4" xfId="4179"/>
    <cellStyle name="Normal 3 3 14 4 2" xfId="6653"/>
    <cellStyle name="Normal 3 3 14 4 3" xfId="9049"/>
    <cellStyle name="Normal 3 3 14 4 4" xfId="11733"/>
    <cellStyle name="Normal 3 3 14 4 5" xfId="14144"/>
    <cellStyle name="Normal 3 3 14 5" xfId="4829"/>
    <cellStyle name="Normal 3 3 14 6" xfId="7221"/>
    <cellStyle name="Normal 3 3 14 7" xfId="9903"/>
    <cellStyle name="Normal 3 3 14 8" xfId="12316"/>
    <cellStyle name="Normal 3 3 14 9" xfId="2531"/>
    <cellStyle name="Normal 3 3 15" xfId="504"/>
    <cellStyle name="Normal 3 3 15 2" xfId="3129"/>
    <cellStyle name="Normal 3 3 15 2 2" xfId="5598"/>
    <cellStyle name="Normal 3 3 15 2 3" xfId="7993"/>
    <cellStyle name="Normal 3 3 15 2 4" xfId="10677"/>
    <cellStyle name="Normal 3 3 15 2 5" xfId="13088"/>
    <cellStyle name="Normal 3 3 15 3" xfId="3703"/>
    <cellStyle name="Normal 3 3 15 3 2" xfId="6176"/>
    <cellStyle name="Normal 3 3 15 3 3" xfId="8572"/>
    <cellStyle name="Normal 3 3 15 3 4" xfId="11256"/>
    <cellStyle name="Normal 3 3 15 3 5" xfId="13667"/>
    <cellStyle name="Normal 3 3 15 4" xfId="4275"/>
    <cellStyle name="Normal 3 3 15 4 2" xfId="6749"/>
    <cellStyle name="Normal 3 3 15 4 3" xfId="9145"/>
    <cellStyle name="Normal 3 3 15 4 4" xfId="11829"/>
    <cellStyle name="Normal 3 3 15 4 5" xfId="14240"/>
    <cellStyle name="Normal 3 3 15 5" xfId="4925"/>
    <cellStyle name="Normal 3 3 15 6" xfId="7317"/>
    <cellStyle name="Normal 3 3 15 7" xfId="9999"/>
    <cellStyle name="Normal 3 3 15 8" xfId="12412"/>
    <cellStyle name="Normal 3 3 15 9" xfId="2624"/>
    <cellStyle name="Normal 3 3 16" xfId="505"/>
    <cellStyle name="Normal 3 3 16 2" xfId="5156"/>
    <cellStyle name="Normal 3 3 16 3" xfId="7548"/>
    <cellStyle name="Normal 3 3 16 4" xfId="10231"/>
    <cellStyle name="Normal 3 3 16 5" xfId="12643"/>
    <cellStyle name="Normal 3 3 16 6" xfId="2854"/>
    <cellStyle name="Normal 3 3 17" xfId="506"/>
    <cellStyle name="Normal 3 3 17 2" xfId="5104"/>
    <cellStyle name="Normal 3 3 17 3" xfId="7496"/>
    <cellStyle name="Normal 3 3 17 4" xfId="10179"/>
    <cellStyle name="Normal 3 3 17 5" xfId="12591"/>
    <cellStyle name="Normal 3 3 17 6" xfId="2802"/>
    <cellStyle name="Normal 3 3 18" xfId="507"/>
    <cellStyle name="Normal 3 3 18 2" xfId="5239"/>
    <cellStyle name="Normal 3 3 18 3" xfId="7631"/>
    <cellStyle name="Normal 3 3 18 4" xfId="10314"/>
    <cellStyle name="Normal 3 3 18 5" xfId="12726"/>
    <cellStyle name="Normal 3 3 18 6" xfId="2937"/>
    <cellStyle name="Normal 3 3 19" xfId="508"/>
    <cellStyle name="Normal 3 3 19 2" xfId="4497"/>
    <cellStyle name="Normal 3 3 2" xfId="509"/>
    <cellStyle name="Normal 3 3 2 10" xfId="510"/>
    <cellStyle name="Normal 3 3 2 10 2" xfId="4499"/>
    <cellStyle name="Normal 3 3 2 11" xfId="511"/>
    <cellStyle name="Normal 3 3 2 11 2" xfId="4450"/>
    <cellStyle name="Normal 3 3 2 12" xfId="512"/>
    <cellStyle name="Normal 3 3 2 12 2" xfId="9353"/>
    <cellStyle name="Normal 3 3 2 13" xfId="513"/>
    <cellStyle name="Normal 3 3 2 13 2" xfId="9448"/>
    <cellStyle name="Normal 3 3 2 14" xfId="514"/>
    <cellStyle name="Normal 3 3 2 14 2" xfId="9532"/>
    <cellStyle name="Normal 3 3 2 15" xfId="1825"/>
    <cellStyle name="Normal 3 3 2 16" xfId="11989"/>
    <cellStyle name="Normal 3 3 2 2" xfId="515"/>
    <cellStyle name="Normal 3 3 2 2 2" xfId="2012"/>
    <cellStyle name="Normal 3 3 2 2 2 2" xfId="5332"/>
    <cellStyle name="Normal 3 3 2 2 2 3" xfId="7725"/>
    <cellStyle name="Normal 3 3 2 2 2 4" xfId="10409"/>
    <cellStyle name="Normal 3 3 2 2 2 5" xfId="12820"/>
    <cellStyle name="Normal 3 3 2 2 3" xfId="3436"/>
    <cellStyle name="Normal 3 3 2 2 3 2" xfId="5908"/>
    <cellStyle name="Normal 3 3 2 2 3 3" xfId="8304"/>
    <cellStyle name="Normal 3 3 2 2 3 4" xfId="10988"/>
    <cellStyle name="Normal 3 3 2 2 3 5" xfId="13399"/>
    <cellStyle name="Normal 3 3 2 2 4" xfId="4007"/>
    <cellStyle name="Normal 3 3 2 2 4 2" xfId="6481"/>
    <cellStyle name="Normal 3 3 2 2 4 3" xfId="8877"/>
    <cellStyle name="Normal 3 3 2 2 4 4" xfId="11561"/>
    <cellStyle name="Normal 3 3 2 2 4 5" xfId="13972"/>
    <cellStyle name="Normal 3 3 2 2 5" xfId="4657"/>
    <cellStyle name="Normal 3 3 2 2 6" xfId="7049"/>
    <cellStyle name="Normal 3 3 2 2 7" xfId="9731"/>
    <cellStyle name="Normal 3 3 2 2 8" xfId="12144"/>
    <cellStyle name="Normal 3 3 2 3" xfId="516"/>
    <cellStyle name="Normal 3 3 2 3 2" xfId="2198"/>
    <cellStyle name="Normal 3 3 2 3 2 2" xfId="5260"/>
    <cellStyle name="Normal 3 3 2 3 2 3" xfId="7653"/>
    <cellStyle name="Normal 3 3 2 3 2 4" xfId="10337"/>
    <cellStyle name="Normal 3 3 2 3 2 5" xfId="12748"/>
    <cellStyle name="Normal 3 3 2 3 3" xfId="3365"/>
    <cellStyle name="Normal 3 3 2 3 3 2" xfId="5836"/>
    <cellStyle name="Normal 3 3 2 3 3 3" xfId="8232"/>
    <cellStyle name="Normal 3 3 2 3 3 4" xfId="10916"/>
    <cellStyle name="Normal 3 3 2 3 3 5" xfId="13327"/>
    <cellStyle name="Normal 3 3 2 3 4" xfId="3935"/>
    <cellStyle name="Normal 3 3 2 3 4 2" xfId="6409"/>
    <cellStyle name="Normal 3 3 2 3 4 3" xfId="8805"/>
    <cellStyle name="Normal 3 3 2 3 4 4" xfId="11489"/>
    <cellStyle name="Normal 3 3 2 3 4 5" xfId="13900"/>
    <cellStyle name="Normal 3 3 2 3 5" xfId="4585"/>
    <cellStyle name="Normal 3 3 2 3 6" xfId="6977"/>
    <cellStyle name="Normal 3 3 2 3 7" xfId="9659"/>
    <cellStyle name="Normal 3 3 2 3 8" xfId="12072"/>
    <cellStyle name="Normal 3 3 2 4" xfId="517"/>
    <cellStyle name="Normal 3 3 2 4 2" xfId="2953"/>
    <cellStyle name="Normal 3 3 2 4 2 2" xfId="5255"/>
    <cellStyle name="Normal 3 3 2 4 2 3" xfId="7648"/>
    <cellStyle name="Normal 3 3 2 4 2 4" xfId="10332"/>
    <cellStyle name="Normal 3 3 2 4 2 5" xfId="12743"/>
    <cellStyle name="Normal 3 3 2 4 3" xfId="3360"/>
    <cellStyle name="Normal 3 3 2 4 3 2" xfId="5831"/>
    <cellStyle name="Normal 3 3 2 4 3 3" xfId="8227"/>
    <cellStyle name="Normal 3 3 2 4 3 4" xfId="10911"/>
    <cellStyle name="Normal 3 3 2 4 3 5" xfId="13322"/>
    <cellStyle name="Normal 3 3 2 4 4" xfId="3930"/>
    <cellStyle name="Normal 3 3 2 4 4 2" xfId="6404"/>
    <cellStyle name="Normal 3 3 2 4 4 3" xfId="8800"/>
    <cellStyle name="Normal 3 3 2 4 4 4" xfId="11484"/>
    <cellStyle name="Normal 3 3 2 4 4 5" xfId="13895"/>
    <cellStyle name="Normal 3 3 2 4 5" xfId="4580"/>
    <cellStyle name="Normal 3 3 2 4 6" xfId="6972"/>
    <cellStyle name="Normal 3 3 2 4 7" xfId="9654"/>
    <cellStyle name="Normal 3 3 2 4 8" xfId="12067"/>
    <cellStyle name="Normal 3 3 2 4 9" xfId="2446"/>
    <cellStyle name="Normal 3 3 2 5" xfId="518"/>
    <cellStyle name="Normal 3 3 2 5 2" xfId="3038"/>
    <cellStyle name="Normal 3 3 2 5 2 2" xfId="5504"/>
    <cellStyle name="Normal 3 3 2 5 2 3" xfId="7899"/>
    <cellStyle name="Normal 3 3 2 5 2 4" xfId="10583"/>
    <cellStyle name="Normal 3 3 2 5 2 5" xfId="12994"/>
    <cellStyle name="Normal 3 3 2 5 3" xfId="3609"/>
    <cellStyle name="Normal 3 3 2 5 3 2" xfId="6082"/>
    <cellStyle name="Normal 3 3 2 5 3 3" xfId="8478"/>
    <cellStyle name="Normal 3 3 2 5 3 4" xfId="11162"/>
    <cellStyle name="Normal 3 3 2 5 3 5" xfId="13573"/>
    <cellStyle name="Normal 3 3 2 5 4" xfId="4181"/>
    <cellStyle name="Normal 3 3 2 5 4 2" xfId="6655"/>
    <cellStyle name="Normal 3 3 2 5 4 3" xfId="9051"/>
    <cellStyle name="Normal 3 3 2 5 4 4" xfId="11735"/>
    <cellStyle name="Normal 3 3 2 5 4 5" xfId="14146"/>
    <cellStyle name="Normal 3 3 2 5 5" xfId="4831"/>
    <cellStyle name="Normal 3 3 2 5 6" xfId="7223"/>
    <cellStyle name="Normal 3 3 2 5 7" xfId="9905"/>
    <cellStyle name="Normal 3 3 2 5 8" xfId="12318"/>
    <cellStyle name="Normal 3 3 2 5 9" xfId="2533"/>
    <cellStyle name="Normal 3 3 2 6" xfId="519"/>
    <cellStyle name="Normal 3 3 2 6 2" xfId="3042"/>
    <cellStyle name="Normal 3 3 2 6 2 2" xfId="5508"/>
    <cellStyle name="Normal 3 3 2 6 2 3" xfId="7903"/>
    <cellStyle name="Normal 3 3 2 6 2 4" xfId="10587"/>
    <cellStyle name="Normal 3 3 2 6 2 5" xfId="12998"/>
    <cellStyle name="Normal 3 3 2 6 3" xfId="3613"/>
    <cellStyle name="Normal 3 3 2 6 3 2" xfId="6086"/>
    <cellStyle name="Normal 3 3 2 6 3 3" xfId="8482"/>
    <cellStyle name="Normal 3 3 2 6 3 4" xfId="11166"/>
    <cellStyle name="Normal 3 3 2 6 3 5" xfId="13577"/>
    <cellStyle name="Normal 3 3 2 6 4" xfId="4185"/>
    <cellStyle name="Normal 3 3 2 6 4 2" xfId="6659"/>
    <cellStyle name="Normal 3 3 2 6 4 3" xfId="9055"/>
    <cellStyle name="Normal 3 3 2 6 4 4" xfId="11739"/>
    <cellStyle name="Normal 3 3 2 6 4 5" xfId="14150"/>
    <cellStyle name="Normal 3 3 2 6 5" xfId="4835"/>
    <cellStyle name="Normal 3 3 2 6 6" xfId="7227"/>
    <cellStyle name="Normal 3 3 2 6 7" xfId="9909"/>
    <cellStyle name="Normal 3 3 2 6 8" xfId="12322"/>
    <cellStyle name="Normal 3 3 2 6 9" xfId="2537"/>
    <cellStyle name="Normal 3 3 2 7" xfId="520"/>
    <cellStyle name="Normal 3 3 2 7 2" xfId="5158"/>
    <cellStyle name="Normal 3 3 2 7 3" xfId="7550"/>
    <cellStyle name="Normal 3 3 2 7 4" xfId="10233"/>
    <cellStyle name="Normal 3 3 2 7 5" xfId="12645"/>
    <cellStyle name="Normal 3 3 2 7 6" xfId="2856"/>
    <cellStyle name="Normal 3 3 2 8" xfId="521"/>
    <cellStyle name="Normal 3 3 2 8 2" xfId="5102"/>
    <cellStyle name="Normal 3 3 2 8 3" xfId="7494"/>
    <cellStyle name="Normal 3 3 2 8 4" xfId="10177"/>
    <cellStyle name="Normal 3 3 2 8 5" xfId="12589"/>
    <cellStyle name="Normal 3 3 2 8 6" xfId="2800"/>
    <cellStyle name="Normal 3 3 2 9" xfId="522"/>
    <cellStyle name="Normal 3 3 2 9 2" xfId="5090"/>
    <cellStyle name="Normal 3 3 2 9 3" xfId="7482"/>
    <cellStyle name="Normal 3 3 2 9 4" xfId="10165"/>
    <cellStyle name="Normal 3 3 2 9 5" xfId="12577"/>
    <cellStyle name="Normal 3 3 2 9 6" xfId="2788"/>
    <cellStyle name="Normal 3 3 20" xfId="523"/>
    <cellStyle name="Normal 3 3 20 2" xfId="4452"/>
    <cellStyle name="Normal 3 3 21" xfId="524"/>
    <cellStyle name="Normal 3 3 21 2" xfId="9351"/>
    <cellStyle name="Normal 3 3 22" xfId="525"/>
    <cellStyle name="Normal 3 3 22 2" xfId="9446"/>
    <cellStyle name="Normal 3 3 23" xfId="526"/>
    <cellStyle name="Normal 3 3 23 2" xfId="9530"/>
    <cellStyle name="Normal 3 3 24" xfId="1823"/>
    <cellStyle name="Normal 3 3 25" xfId="9608"/>
    <cellStyle name="Normal 3 3 3" xfId="527"/>
    <cellStyle name="Normal 3 3 3 10" xfId="528"/>
    <cellStyle name="Normal 3 3 3 10 2" xfId="4500"/>
    <cellStyle name="Normal 3 3 3 11" xfId="529"/>
    <cellStyle name="Normal 3 3 3 11 2" xfId="4449"/>
    <cellStyle name="Normal 3 3 3 12" xfId="530"/>
    <cellStyle name="Normal 3 3 3 12 2" xfId="9354"/>
    <cellStyle name="Normal 3 3 3 13" xfId="531"/>
    <cellStyle name="Normal 3 3 3 13 2" xfId="9449"/>
    <cellStyle name="Normal 3 3 3 14" xfId="532"/>
    <cellStyle name="Normal 3 3 3 14 2" xfId="9533"/>
    <cellStyle name="Normal 3 3 3 15" xfId="1826"/>
    <cellStyle name="Normal 3 3 3 16" xfId="11990"/>
    <cellStyle name="Normal 3 3 3 2" xfId="533"/>
    <cellStyle name="Normal 3 3 3 2 2" xfId="2013"/>
    <cellStyle name="Normal 3 3 3 2 2 2" xfId="5333"/>
    <cellStyle name="Normal 3 3 3 2 2 3" xfId="7726"/>
    <cellStyle name="Normal 3 3 3 2 2 4" xfId="10410"/>
    <cellStyle name="Normal 3 3 3 2 2 5" xfId="12821"/>
    <cellStyle name="Normal 3 3 3 2 3" xfId="3437"/>
    <cellStyle name="Normal 3 3 3 2 3 2" xfId="5909"/>
    <cellStyle name="Normal 3 3 3 2 3 3" xfId="8305"/>
    <cellStyle name="Normal 3 3 3 2 3 4" xfId="10989"/>
    <cellStyle name="Normal 3 3 3 2 3 5" xfId="13400"/>
    <cellStyle name="Normal 3 3 3 2 4" xfId="4008"/>
    <cellStyle name="Normal 3 3 3 2 4 2" xfId="6482"/>
    <cellStyle name="Normal 3 3 3 2 4 3" xfId="8878"/>
    <cellStyle name="Normal 3 3 3 2 4 4" xfId="11562"/>
    <cellStyle name="Normal 3 3 3 2 4 5" xfId="13973"/>
    <cellStyle name="Normal 3 3 3 2 5" xfId="4658"/>
    <cellStyle name="Normal 3 3 3 2 6" xfId="7050"/>
    <cellStyle name="Normal 3 3 3 2 7" xfId="9732"/>
    <cellStyle name="Normal 3 3 3 2 8" xfId="12145"/>
    <cellStyle name="Normal 3 3 3 3" xfId="534"/>
    <cellStyle name="Normal 3 3 3 3 2" xfId="2199"/>
    <cellStyle name="Normal 3 3 3 3 2 2" xfId="5259"/>
    <cellStyle name="Normal 3 3 3 3 2 3" xfId="7652"/>
    <cellStyle name="Normal 3 3 3 3 2 4" xfId="10336"/>
    <cellStyle name="Normal 3 3 3 3 2 5" xfId="12747"/>
    <cellStyle name="Normal 3 3 3 3 3" xfId="3364"/>
    <cellStyle name="Normal 3 3 3 3 3 2" xfId="5835"/>
    <cellStyle name="Normal 3 3 3 3 3 3" xfId="8231"/>
    <cellStyle name="Normal 3 3 3 3 3 4" xfId="10915"/>
    <cellStyle name="Normal 3 3 3 3 3 5" xfId="13326"/>
    <cellStyle name="Normal 3 3 3 3 4" xfId="3934"/>
    <cellStyle name="Normal 3 3 3 3 4 2" xfId="6408"/>
    <cellStyle name="Normal 3 3 3 3 4 3" xfId="8804"/>
    <cellStyle name="Normal 3 3 3 3 4 4" xfId="11488"/>
    <cellStyle name="Normal 3 3 3 3 4 5" xfId="13899"/>
    <cellStyle name="Normal 3 3 3 3 5" xfId="4584"/>
    <cellStyle name="Normal 3 3 3 3 6" xfId="6976"/>
    <cellStyle name="Normal 3 3 3 3 7" xfId="9658"/>
    <cellStyle name="Normal 3 3 3 3 8" xfId="12071"/>
    <cellStyle name="Normal 3 3 3 4" xfId="535"/>
    <cellStyle name="Normal 3 3 3 4 2" xfId="2954"/>
    <cellStyle name="Normal 3 3 3 4 2 2" xfId="5256"/>
    <cellStyle name="Normal 3 3 3 4 2 3" xfId="7649"/>
    <cellStyle name="Normal 3 3 3 4 2 4" xfId="10333"/>
    <cellStyle name="Normal 3 3 3 4 2 5" xfId="12744"/>
    <cellStyle name="Normal 3 3 3 4 3" xfId="3361"/>
    <cellStyle name="Normal 3 3 3 4 3 2" xfId="5832"/>
    <cellStyle name="Normal 3 3 3 4 3 3" xfId="8228"/>
    <cellStyle name="Normal 3 3 3 4 3 4" xfId="10912"/>
    <cellStyle name="Normal 3 3 3 4 3 5" xfId="13323"/>
    <cellStyle name="Normal 3 3 3 4 4" xfId="3931"/>
    <cellStyle name="Normal 3 3 3 4 4 2" xfId="6405"/>
    <cellStyle name="Normal 3 3 3 4 4 3" xfId="8801"/>
    <cellStyle name="Normal 3 3 3 4 4 4" xfId="11485"/>
    <cellStyle name="Normal 3 3 3 4 4 5" xfId="13896"/>
    <cellStyle name="Normal 3 3 3 4 5" xfId="4581"/>
    <cellStyle name="Normal 3 3 3 4 6" xfId="6973"/>
    <cellStyle name="Normal 3 3 3 4 7" xfId="9655"/>
    <cellStyle name="Normal 3 3 3 4 8" xfId="12068"/>
    <cellStyle name="Normal 3 3 3 4 9" xfId="2454"/>
    <cellStyle name="Normal 3 3 3 5" xfId="536"/>
    <cellStyle name="Normal 3 3 3 5 2" xfId="3039"/>
    <cellStyle name="Normal 3 3 3 5 2 2" xfId="5505"/>
    <cellStyle name="Normal 3 3 3 5 2 3" xfId="7900"/>
    <cellStyle name="Normal 3 3 3 5 2 4" xfId="10584"/>
    <cellStyle name="Normal 3 3 3 5 2 5" xfId="12995"/>
    <cellStyle name="Normal 3 3 3 5 3" xfId="3610"/>
    <cellStyle name="Normal 3 3 3 5 3 2" xfId="6083"/>
    <cellStyle name="Normal 3 3 3 5 3 3" xfId="8479"/>
    <cellStyle name="Normal 3 3 3 5 3 4" xfId="11163"/>
    <cellStyle name="Normal 3 3 3 5 3 5" xfId="13574"/>
    <cellStyle name="Normal 3 3 3 5 4" xfId="4182"/>
    <cellStyle name="Normal 3 3 3 5 4 2" xfId="6656"/>
    <cellStyle name="Normal 3 3 3 5 4 3" xfId="9052"/>
    <cellStyle name="Normal 3 3 3 5 4 4" xfId="11736"/>
    <cellStyle name="Normal 3 3 3 5 4 5" xfId="14147"/>
    <cellStyle name="Normal 3 3 3 5 5" xfId="4832"/>
    <cellStyle name="Normal 3 3 3 5 6" xfId="7224"/>
    <cellStyle name="Normal 3 3 3 5 7" xfId="9906"/>
    <cellStyle name="Normal 3 3 3 5 8" xfId="12319"/>
    <cellStyle name="Normal 3 3 3 5 9" xfId="2534"/>
    <cellStyle name="Normal 3 3 3 6" xfId="537"/>
    <cellStyle name="Normal 3 3 3 6 2" xfId="3041"/>
    <cellStyle name="Normal 3 3 3 6 2 2" xfId="5507"/>
    <cellStyle name="Normal 3 3 3 6 2 3" xfId="7902"/>
    <cellStyle name="Normal 3 3 3 6 2 4" xfId="10586"/>
    <cellStyle name="Normal 3 3 3 6 2 5" xfId="12997"/>
    <cellStyle name="Normal 3 3 3 6 3" xfId="3612"/>
    <cellStyle name="Normal 3 3 3 6 3 2" xfId="6085"/>
    <cellStyle name="Normal 3 3 3 6 3 3" xfId="8481"/>
    <cellStyle name="Normal 3 3 3 6 3 4" xfId="11165"/>
    <cellStyle name="Normal 3 3 3 6 3 5" xfId="13576"/>
    <cellStyle name="Normal 3 3 3 6 4" xfId="4184"/>
    <cellStyle name="Normal 3 3 3 6 4 2" xfId="6658"/>
    <cellStyle name="Normal 3 3 3 6 4 3" xfId="9054"/>
    <cellStyle name="Normal 3 3 3 6 4 4" xfId="11738"/>
    <cellStyle name="Normal 3 3 3 6 4 5" xfId="14149"/>
    <cellStyle name="Normal 3 3 3 6 5" xfId="4834"/>
    <cellStyle name="Normal 3 3 3 6 6" xfId="7226"/>
    <cellStyle name="Normal 3 3 3 6 7" xfId="9908"/>
    <cellStyle name="Normal 3 3 3 6 8" xfId="12321"/>
    <cellStyle name="Normal 3 3 3 6 9" xfId="2536"/>
    <cellStyle name="Normal 3 3 3 7" xfId="538"/>
    <cellStyle name="Normal 3 3 3 7 2" xfId="5159"/>
    <cellStyle name="Normal 3 3 3 7 3" xfId="7551"/>
    <cellStyle name="Normal 3 3 3 7 4" xfId="10234"/>
    <cellStyle name="Normal 3 3 3 7 5" xfId="12646"/>
    <cellStyle name="Normal 3 3 3 7 6" xfId="2857"/>
    <cellStyle name="Normal 3 3 3 8" xfId="539"/>
    <cellStyle name="Normal 3 3 3 8 2" xfId="5101"/>
    <cellStyle name="Normal 3 3 3 8 3" xfId="7493"/>
    <cellStyle name="Normal 3 3 3 8 4" xfId="10176"/>
    <cellStyle name="Normal 3 3 3 8 5" xfId="12588"/>
    <cellStyle name="Normal 3 3 3 8 6" xfId="2799"/>
    <cellStyle name="Normal 3 3 3 9" xfId="540"/>
    <cellStyle name="Normal 3 3 3 9 2" xfId="5091"/>
    <cellStyle name="Normal 3 3 3 9 3" xfId="7483"/>
    <cellStyle name="Normal 3 3 3 9 4" xfId="10166"/>
    <cellStyle name="Normal 3 3 3 9 5" xfId="12578"/>
    <cellStyle name="Normal 3 3 3 9 6" xfId="2789"/>
    <cellStyle name="Normal 3 3 4" xfId="541"/>
    <cellStyle name="Normal 3 3 4 10" xfId="542"/>
    <cellStyle name="Normal 3 3 4 10 2" xfId="4501"/>
    <cellStyle name="Normal 3 3 4 11" xfId="543"/>
    <cellStyle name="Normal 3 3 4 11 2" xfId="4448"/>
    <cellStyle name="Normal 3 3 4 12" xfId="544"/>
    <cellStyle name="Normal 3 3 4 12 2" xfId="9355"/>
    <cellStyle name="Normal 3 3 4 13" xfId="545"/>
    <cellStyle name="Normal 3 3 4 13 2" xfId="9450"/>
    <cellStyle name="Normal 3 3 4 14" xfId="546"/>
    <cellStyle name="Normal 3 3 4 14 2" xfId="9534"/>
    <cellStyle name="Normal 3 3 4 15" xfId="1827"/>
    <cellStyle name="Normal 3 3 4 16" xfId="11991"/>
    <cellStyle name="Normal 3 3 4 2" xfId="547"/>
    <cellStyle name="Normal 3 3 4 2 2" xfId="2014"/>
    <cellStyle name="Normal 3 3 4 2 2 2" xfId="5334"/>
    <cellStyle name="Normal 3 3 4 2 2 3" xfId="7727"/>
    <cellStyle name="Normal 3 3 4 2 2 4" xfId="10411"/>
    <cellStyle name="Normal 3 3 4 2 2 5" xfId="12822"/>
    <cellStyle name="Normal 3 3 4 2 3" xfId="3438"/>
    <cellStyle name="Normal 3 3 4 2 3 2" xfId="5910"/>
    <cellStyle name="Normal 3 3 4 2 3 3" xfId="8306"/>
    <cellStyle name="Normal 3 3 4 2 3 4" xfId="10990"/>
    <cellStyle name="Normal 3 3 4 2 3 5" xfId="13401"/>
    <cellStyle name="Normal 3 3 4 2 4" xfId="4009"/>
    <cellStyle name="Normal 3 3 4 2 4 2" xfId="6483"/>
    <cellStyle name="Normal 3 3 4 2 4 3" xfId="8879"/>
    <cellStyle name="Normal 3 3 4 2 4 4" xfId="11563"/>
    <cellStyle name="Normal 3 3 4 2 4 5" xfId="13974"/>
    <cellStyle name="Normal 3 3 4 2 5" xfId="4659"/>
    <cellStyle name="Normal 3 3 4 2 6" xfId="7051"/>
    <cellStyle name="Normal 3 3 4 2 7" xfId="9733"/>
    <cellStyle name="Normal 3 3 4 2 8" xfId="12146"/>
    <cellStyle name="Normal 3 3 4 3" xfId="548"/>
    <cellStyle name="Normal 3 3 4 3 2" xfId="2200"/>
    <cellStyle name="Normal 3 3 4 3 2 2" xfId="5258"/>
    <cellStyle name="Normal 3 3 4 3 2 3" xfId="7651"/>
    <cellStyle name="Normal 3 3 4 3 2 4" xfId="10335"/>
    <cellStyle name="Normal 3 3 4 3 2 5" xfId="12746"/>
    <cellStyle name="Normal 3 3 4 3 3" xfId="3363"/>
    <cellStyle name="Normal 3 3 4 3 3 2" xfId="5834"/>
    <cellStyle name="Normal 3 3 4 3 3 3" xfId="8230"/>
    <cellStyle name="Normal 3 3 4 3 3 4" xfId="10914"/>
    <cellStyle name="Normal 3 3 4 3 3 5" xfId="13325"/>
    <cellStyle name="Normal 3 3 4 3 4" xfId="3933"/>
    <cellStyle name="Normal 3 3 4 3 4 2" xfId="6407"/>
    <cellStyle name="Normal 3 3 4 3 4 3" xfId="8803"/>
    <cellStyle name="Normal 3 3 4 3 4 4" xfId="11487"/>
    <cellStyle name="Normal 3 3 4 3 4 5" xfId="13898"/>
    <cellStyle name="Normal 3 3 4 3 5" xfId="4583"/>
    <cellStyle name="Normal 3 3 4 3 6" xfId="6975"/>
    <cellStyle name="Normal 3 3 4 3 7" xfId="9657"/>
    <cellStyle name="Normal 3 3 4 3 8" xfId="12070"/>
    <cellStyle name="Normal 3 3 4 4" xfId="549"/>
    <cellStyle name="Normal 3 3 4 4 2" xfId="2955"/>
    <cellStyle name="Normal 3 3 4 4 2 2" xfId="5257"/>
    <cellStyle name="Normal 3 3 4 4 2 3" xfId="7650"/>
    <cellStyle name="Normal 3 3 4 4 2 4" xfId="10334"/>
    <cellStyle name="Normal 3 3 4 4 2 5" xfId="12745"/>
    <cellStyle name="Normal 3 3 4 4 3" xfId="3362"/>
    <cellStyle name="Normal 3 3 4 4 3 2" xfId="5833"/>
    <cellStyle name="Normal 3 3 4 4 3 3" xfId="8229"/>
    <cellStyle name="Normal 3 3 4 4 3 4" xfId="10913"/>
    <cellStyle name="Normal 3 3 4 4 3 5" xfId="13324"/>
    <cellStyle name="Normal 3 3 4 4 4" xfId="3932"/>
    <cellStyle name="Normal 3 3 4 4 4 2" xfId="6406"/>
    <cellStyle name="Normal 3 3 4 4 4 3" xfId="8802"/>
    <cellStyle name="Normal 3 3 4 4 4 4" xfId="11486"/>
    <cellStyle name="Normal 3 3 4 4 4 5" xfId="13897"/>
    <cellStyle name="Normal 3 3 4 4 5" xfId="4582"/>
    <cellStyle name="Normal 3 3 4 4 6" xfId="6974"/>
    <cellStyle name="Normal 3 3 4 4 7" xfId="9656"/>
    <cellStyle name="Normal 3 3 4 4 8" xfId="12069"/>
    <cellStyle name="Normal 3 3 4 4 9" xfId="1938"/>
    <cellStyle name="Normal 3 3 4 5" xfId="550"/>
    <cellStyle name="Normal 3 3 4 5 2" xfId="3007"/>
    <cellStyle name="Normal 3 3 4 5 2 2" xfId="5418"/>
    <cellStyle name="Normal 3 3 4 5 2 3" xfId="7811"/>
    <cellStyle name="Normal 3 3 4 5 2 4" xfId="10495"/>
    <cellStyle name="Normal 3 3 4 5 2 5" xfId="12906"/>
    <cellStyle name="Normal 3 3 4 5 3" xfId="3522"/>
    <cellStyle name="Normal 3 3 4 5 3 2" xfId="5994"/>
    <cellStyle name="Normal 3 3 4 5 3 3" xfId="8390"/>
    <cellStyle name="Normal 3 3 4 5 3 4" xfId="11074"/>
    <cellStyle name="Normal 3 3 4 5 3 5" xfId="13485"/>
    <cellStyle name="Normal 3 3 4 5 4" xfId="4093"/>
    <cellStyle name="Normal 3 3 4 5 4 2" xfId="6567"/>
    <cellStyle name="Normal 3 3 4 5 4 3" xfId="8963"/>
    <cellStyle name="Normal 3 3 4 5 4 4" xfId="11647"/>
    <cellStyle name="Normal 3 3 4 5 4 5" xfId="14058"/>
    <cellStyle name="Normal 3 3 4 5 5" xfId="4743"/>
    <cellStyle name="Normal 3 3 4 5 6" xfId="7135"/>
    <cellStyle name="Normal 3 3 4 5 7" xfId="9817"/>
    <cellStyle name="Normal 3 3 4 5 8" xfId="12230"/>
    <cellStyle name="Normal 3 3 4 5 9" xfId="2513"/>
    <cellStyle name="Normal 3 3 4 6" xfId="551"/>
    <cellStyle name="Normal 3 3 4 6 2" xfId="3040"/>
    <cellStyle name="Normal 3 3 4 6 2 2" xfId="5506"/>
    <cellStyle name="Normal 3 3 4 6 2 3" xfId="7901"/>
    <cellStyle name="Normal 3 3 4 6 2 4" xfId="10585"/>
    <cellStyle name="Normal 3 3 4 6 2 5" xfId="12996"/>
    <cellStyle name="Normal 3 3 4 6 3" xfId="3611"/>
    <cellStyle name="Normal 3 3 4 6 3 2" xfId="6084"/>
    <cellStyle name="Normal 3 3 4 6 3 3" xfId="8480"/>
    <cellStyle name="Normal 3 3 4 6 3 4" xfId="11164"/>
    <cellStyle name="Normal 3 3 4 6 3 5" xfId="13575"/>
    <cellStyle name="Normal 3 3 4 6 4" xfId="4183"/>
    <cellStyle name="Normal 3 3 4 6 4 2" xfId="6657"/>
    <cellStyle name="Normal 3 3 4 6 4 3" xfId="9053"/>
    <cellStyle name="Normal 3 3 4 6 4 4" xfId="11737"/>
    <cellStyle name="Normal 3 3 4 6 4 5" xfId="14148"/>
    <cellStyle name="Normal 3 3 4 6 5" xfId="4833"/>
    <cellStyle name="Normal 3 3 4 6 6" xfId="7225"/>
    <cellStyle name="Normal 3 3 4 6 7" xfId="9907"/>
    <cellStyle name="Normal 3 3 4 6 8" xfId="12320"/>
    <cellStyle name="Normal 3 3 4 6 9" xfId="2535"/>
    <cellStyle name="Normal 3 3 4 7" xfId="552"/>
    <cellStyle name="Normal 3 3 4 7 2" xfId="5160"/>
    <cellStyle name="Normal 3 3 4 7 3" xfId="7552"/>
    <cellStyle name="Normal 3 3 4 7 4" xfId="10235"/>
    <cellStyle name="Normal 3 3 4 7 5" xfId="12647"/>
    <cellStyle name="Normal 3 3 4 7 6" xfId="2858"/>
    <cellStyle name="Normal 3 3 4 8" xfId="553"/>
    <cellStyle name="Normal 3 3 4 8 2" xfId="5100"/>
    <cellStyle name="Normal 3 3 4 8 3" xfId="7492"/>
    <cellStyle name="Normal 3 3 4 8 4" xfId="10175"/>
    <cellStyle name="Normal 3 3 4 8 5" xfId="12587"/>
    <cellStyle name="Normal 3 3 4 8 6" xfId="2798"/>
    <cellStyle name="Normal 3 3 4 9" xfId="554"/>
    <cellStyle name="Normal 3 3 4 9 2" xfId="5092"/>
    <cellStyle name="Normal 3 3 4 9 3" xfId="7484"/>
    <cellStyle name="Normal 3 3 4 9 4" xfId="10167"/>
    <cellStyle name="Normal 3 3 4 9 5" xfId="12579"/>
    <cellStyle name="Normal 3 3 4 9 6" xfId="2790"/>
    <cellStyle name="Normal 3 3 5" xfId="555"/>
    <cellStyle name="Normal 3 3 5 10" xfId="556"/>
    <cellStyle name="Normal 3 3 5 10 2" xfId="4502"/>
    <cellStyle name="Normal 3 3 5 11" xfId="557"/>
    <cellStyle name="Normal 3 3 5 11 2" xfId="4447"/>
    <cellStyle name="Normal 3 3 5 12" xfId="558"/>
    <cellStyle name="Normal 3 3 5 12 2" xfId="9356"/>
    <cellStyle name="Normal 3 3 5 13" xfId="559"/>
    <cellStyle name="Normal 3 3 5 13 2" xfId="9451"/>
    <cellStyle name="Normal 3 3 5 14" xfId="560"/>
    <cellStyle name="Normal 3 3 5 14 2" xfId="9535"/>
    <cellStyle name="Normal 3 3 5 15" xfId="1828"/>
    <cellStyle name="Normal 3 3 5 16" xfId="11992"/>
    <cellStyle name="Normal 3 3 5 2" xfId="561"/>
    <cellStyle name="Normal 3 3 5 2 2" xfId="2015"/>
    <cellStyle name="Normal 3 3 5 2 2 2" xfId="5335"/>
    <cellStyle name="Normal 3 3 5 2 2 3" xfId="7728"/>
    <cellStyle name="Normal 3 3 5 2 2 4" xfId="10412"/>
    <cellStyle name="Normal 3 3 5 2 2 5" xfId="12823"/>
    <cellStyle name="Normal 3 3 5 2 3" xfId="3439"/>
    <cellStyle name="Normal 3 3 5 2 3 2" xfId="5911"/>
    <cellStyle name="Normal 3 3 5 2 3 3" xfId="8307"/>
    <cellStyle name="Normal 3 3 5 2 3 4" xfId="10991"/>
    <cellStyle name="Normal 3 3 5 2 3 5" xfId="13402"/>
    <cellStyle name="Normal 3 3 5 2 4" xfId="4010"/>
    <cellStyle name="Normal 3 3 5 2 4 2" xfId="6484"/>
    <cellStyle name="Normal 3 3 5 2 4 3" xfId="8880"/>
    <cellStyle name="Normal 3 3 5 2 4 4" xfId="11564"/>
    <cellStyle name="Normal 3 3 5 2 4 5" xfId="13975"/>
    <cellStyle name="Normal 3 3 5 2 5" xfId="4660"/>
    <cellStyle name="Normal 3 3 5 2 6" xfId="7052"/>
    <cellStyle name="Normal 3 3 5 2 7" xfId="9734"/>
    <cellStyle name="Normal 3 3 5 2 8" xfId="12147"/>
    <cellStyle name="Normal 3 3 5 3" xfId="562"/>
    <cellStyle name="Normal 3 3 5 3 2" xfId="2201"/>
    <cellStyle name="Normal 3 3 5 3 2 2" xfId="5427"/>
    <cellStyle name="Normal 3 3 5 3 2 3" xfId="7822"/>
    <cellStyle name="Normal 3 3 5 3 2 4" xfId="10506"/>
    <cellStyle name="Normal 3 3 5 3 2 5" xfId="12917"/>
    <cellStyle name="Normal 3 3 5 3 3" xfId="3532"/>
    <cellStyle name="Normal 3 3 5 3 3 2" xfId="6005"/>
    <cellStyle name="Normal 3 3 5 3 3 3" xfId="8401"/>
    <cellStyle name="Normal 3 3 5 3 3 4" xfId="11085"/>
    <cellStyle name="Normal 3 3 5 3 3 5" xfId="13496"/>
    <cellStyle name="Normal 3 3 5 3 4" xfId="4104"/>
    <cellStyle name="Normal 3 3 5 3 4 2" xfId="6578"/>
    <cellStyle name="Normal 3 3 5 3 4 3" xfId="8974"/>
    <cellStyle name="Normal 3 3 5 3 4 4" xfId="11658"/>
    <cellStyle name="Normal 3 3 5 3 4 5" xfId="14069"/>
    <cellStyle name="Normal 3 3 5 3 5" xfId="4754"/>
    <cellStyle name="Normal 3 3 5 3 6" xfId="7146"/>
    <cellStyle name="Normal 3 3 5 3 7" xfId="9828"/>
    <cellStyle name="Normal 3 3 5 3 8" xfId="12241"/>
    <cellStyle name="Normal 3 3 5 4" xfId="563"/>
    <cellStyle name="Normal 3 3 5 4 2" xfId="3051"/>
    <cellStyle name="Normal 3 3 5 4 2 2" xfId="5520"/>
    <cellStyle name="Normal 3 3 5 4 2 3" xfId="7915"/>
    <cellStyle name="Normal 3 3 5 4 2 4" xfId="10599"/>
    <cellStyle name="Normal 3 3 5 4 2 5" xfId="13010"/>
    <cellStyle name="Normal 3 3 5 4 3" xfId="3625"/>
    <cellStyle name="Normal 3 3 5 4 3 2" xfId="6098"/>
    <cellStyle name="Normal 3 3 5 4 3 3" xfId="8494"/>
    <cellStyle name="Normal 3 3 5 4 3 4" xfId="11178"/>
    <cellStyle name="Normal 3 3 5 4 3 5" xfId="13589"/>
    <cellStyle name="Normal 3 3 5 4 4" xfId="4197"/>
    <cellStyle name="Normal 3 3 5 4 4 2" xfId="6671"/>
    <cellStyle name="Normal 3 3 5 4 4 3" xfId="9067"/>
    <cellStyle name="Normal 3 3 5 4 4 4" xfId="11751"/>
    <cellStyle name="Normal 3 3 5 4 4 5" xfId="14162"/>
    <cellStyle name="Normal 3 3 5 4 5" xfId="4847"/>
    <cellStyle name="Normal 3 3 5 4 6" xfId="7239"/>
    <cellStyle name="Normal 3 3 5 4 7" xfId="9921"/>
    <cellStyle name="Normal 3 3 5 4 8" xfId="12334"/>
    <cellStyle name="Normal 3 3 5 4 9" xfId="2546"/>
    <cellStyle name="Normal 3 3 5 5" xfId="564"/>
    <cellStyle name="Normal 3 3 5 5 2" xfId="3006"/>
    <cellStyle name="Normal 3 3 5 5 2 2" xfId="5417"/>
    <cellStyle name="Normal 3 3 5 5 2 3" xfId="7810"/>
    <cellStyle name="Normal 3 3 5 5 2 4" xfId="10494"/>
    <cellStyle name="Normal 3 3 5 5 2 5" xfId="12905"/>
    <cellStyle name="Normal 3 3 5 5 3" xfId="3521"/>
    <cellStyle name="Normal 3 3 5 5 3 2" xfId="5993"/>
    <cellStyle name="Normal 3 3 5 5 3 3" xfId="8389"/>
    <cellStyle name="Normal 3 3 5 5 3 4" xfId="11073"/>
    <cellStyle name="Normal 3 3 5 5 3 5" xfId="13484"/>
    <cellStyle name="Normal 3 3 5 5 4" xfId="4092"/>
    <cellStyle name="Normal 3 3 5 5 4 2" xfId="6566"/>
    <cellStyle name="Normal 3 3 5 5 4 3" xfId="8962"/>
    <cellStyle name="Normal 3 3 5 5 4 4" xfId="11646"/>
    <cellStyle name="Normal 3 3 5 5 4 5" xfId="14057"/>
    <cellStyle name="Normal 3 3 5 5 5" xfId="4742"/>
    <cellStyle name="Normal 3 3 5 5 6" xfId="7134"/>
    <cellStyle name="Normal 3 3 5 5 7" xfId="9816"/>
    <cellStyle name="Normal 3 3 5 5 8" xfId="12229"/>
    <cellStyle name="Normal 3 3 5 5 9" xfId="2512"/>
    <cellStyle name="Normal 3 3 5 6" xfId="565"/>
    <cellStyle name="Normal 3 3 5 6 2" xfId="3130"/>
    <cellStyle name="Normal 3 3 5 6 2 2" xfId="5599"/>
    <cellStyle name="Normal 3 3 5 6 2 3" xfId="7994"/>
    <cellStyle name="Normal 3 3 5 6 2 4" xfId="10678"/>
    <cellStyle name="Normal 3 3 5 6 2 5" xfId="13089"/>
    <cellStyle name="Normal 3 3 5 6 3" xfId="3704"/>
    <cellStyle name="Normal 3 3 5 6 3 2" xfId="6177"/>
    <cellStyle name="Normal 3 3 5 6 3 3" xfId="8573"/>
    <cellStyle name="Normal 3 3 5 6 3 4" xfId="11257"/>
    <cellStyle name="Normal 3 3 5 6 3 5" xfId="13668"/>
    <cellStyle name="Normal 3 3 5 6 4" xfId="4276"/>
    <cellStyle name="Normal 3 3 5 6 4 2" xfId="6750"/>
    <cellStyle name="Normal 3 3 5 6 4 3" xfId="9146"/>
    <cellStyle name="Normal 3 3 5 6 4 4" xfId="11830"/>
    <cellStyle name="Normal 3 3 5 6 4 5" xfId="14241"/>
    <cellStyle name="Normal 3 3 5 6 5" xfId="4926"/>
    <cellStyle name="Normal 3 3 5 6 6" xfId="7318"/>
    <cellStyle name="Normal 3 3 5 6 7" xfId="10000"/>
    <cellStyle name="Normal 3 3 5 6 8" xfId="12413"/>
    <cellStyle name="Normal 3 3 5 6 9" xfId="2625"/>
    <cellStyle name="Normal 3 3 5 7" xfId="566"/>
    <cellStyle name="Normal 3 3 5 7 2" xfId="5161"/>
    <cellStyle name="Normal 3 3 5 7 3" xfId="7553"/>
    <cellStyle name="Normal 3 3 5 7 4" xfId="10236"/>
    <cellStyle name="Normal 3 3 5 7 5" xfId="12648"/>
    <cellStyle name="Normal 3 3 5 7 6" xfId="2859"/>
    <cellStyle name="Normal 3 3 5 8" xfId="567"/>
    <cellStyle name="Normal 3 3 5 8 2" xfId="5099"/>
    <cellStyle name="Normal 3 3 5 8 3" xfId="7491"/>
    <cellStyle name="Normal 3 3 5 8 4" xfId="10174"/>
    <cellStyle name="Normal 3 3 5 8 5" xfId="12586"/>
    <cellStyle name="Normal 3 3 5 8 6" xfId="2797"/>
    <cellStyle name="Normal 3 3 5 9" xfId="568"/>
    <cellStyle name="Normal 3 3 5 9 2" xfId="5752"/>
    <cellStyle name="Normal 3 3 5 9 3" xfId="8148"/>
    <cellStyle name="Normal 3 3 5 9 4" xfId="10832"/>
    <cellStyle name="Normal 3 3 5 9 5" xfId="13243"/>
    <cellStyle name="Normal 3 3 5 9 6" xfId="3282"/>
    <cellStyle name="Normal 3 3 6" xfId="569"/>
    <cellStyle name="Normal 3 3 6 10" xfId="570"/>
    <cellStyle name="Normal 3 3 6 10 2" xfId="4503"/>
    <cellStyle name="Normal 3 3 6 11" xfId="571"/>
    <cellStyle name="Normal 3 3 6 11 2" xfId="4446"/>
    <cellStyle name="Normal 3 3 6 12" xfId="572"/>
    <cellStyle name="Normal 3 3 6 12 2" xfId="9357"/>
    <cellStyle name="Normal 3 3 6 13" xfId="573"/>
    <cellStyle name="Normal 3 3 6 13 2" xfId="9452"/>
    <cellStyle name="Normal 3 3 6 14" xfId="574"/>
    <cellStyle name="Normal 3 3 6 14 2" xfId="9536"/>
    <cellStyle name="Normal 3 3 6 15" xfId="1829"/>
    <cellStyle name="Normal 3 3 6 16" xfId="11993"/>
    <cellStyle name="Normal 3 3 6 2" xfId="575"/>
    <cellStyle name="Normal 3 3 6 2 2" xfId="2016"/>
    <cellStyle name="Normal 3 3 6 2 2 2" xfId="5336"/>
    <cellStyle name="Normal 3 3 6 2 2 3" xfId="7729"/>
    <cellStyle name="Normal 3 3 6 2 2 4" xfId="10413"/>
    <cellStyle name="Normal 3 3 6 2 2 5" xfId="12824"/>
    <cellStyle name="Normal 3 3 6 2 3" xfId="3440"/>
    <cellStyle name="Normal 3 3 6 2 3 2" xfId="5912"/>
    <cellStyle name="Normal 3 3 6 2 3 3" xfId="8308"/>
    <cellStyle name="Normal 3 3 6 2 3 4" xfId="10992"/>
    <cellStyle name="Normal 3 3 6 2 3 5" xfId="13403"/>
    <cellStyle name="Normal 3 3 6 2 4" xfId="4011"/>
    <cellStyle name="Normal 3 3 6 2 4 2" xfId="6485"/>
    <cellStyle name="Normal 3 3 6 2 4 3" xfId="8881"/>
    <cellStyle name="Normal 3 3 6 2 4 4" xfId="11565"/>
    <cellStyle name="Normal 3 3 6 2 4 5" xfId="13976"/>
    <cellStyle name="Normal 3 3 6 2 5" xfId="4661"/>
    <cellStyle name="Normal 3 3 6 2 6" xfId="7053"/>
    <cellStyle name="Normal 3 3 6 2 7" xfId="9735"/>
    <cellStyle name="Normal 3 3 6 2 8" xfId="12148"/>
    <cellStyle name="Normal 3 3 6 3" xfId="576"/>
    <cellStyle name="Normal 3 3 6 3 2" xfId="2202"/>
    <cellStyle name="Normal 3 3 6 3 2 2" xfId="5428"/>
    <cellStyle name="Normal 3 3 6 3 2 3" xfId="7823"/>
    <cellStyle name="Normal 3 3 6 3 2 4" xfId="10507"/>
    <cellStyle name="Normal 3 3 6 3 2 5" xfId="12918"/>
    <cellStyle name="Normal 3 3 6 3 3" xfId="3533"/>
    <cellStyle name="Normal 3 3 6 3 3 2" xfId="6006"/>
    <cellStyle name="Normal 3 3 6 3 3 3" xfId="8402"/>
    <cellStyle name="Normal 3 3 6 3 3 4" xfId="11086"/>
    <cellStyle name="Normal 3 3 6 3 3 5" xfId="13497"/>
    <cellStyle name="Normal 3 3 6 3 4" xfId="4105"/>
    <cellStyle name="Normal 3 3 6 3 4 2" xfId="6579"/>
    <cellStyle name="Normal 3 3 6 3 4 3" xfId="8975"/>
    <cellStyle name="Normal 3 3 6 3 4 4" xfId="11659"/>
    <cellStyle name="Normal 3 3 6 3 4 5" xfId="14070"/>
    <cellStyle name="Normal 3 3 6 3 5" xfId="4755"/>
    <cellStyle name="Normal 3 3 6 3 6" xfId="7147"/>
    <cellStyle name="Normal 3 3 6 3 7" xfId="9829"/>
    <cellStyle name="Normal 3 3 6 3 8" xfId="12242"/>
    <cellStyle name="Normal 3 3 6 4" xfId="577"/>
    <cellStyle name="Normal 3 3 6 4 2" xfId="3052"/>
    <cellStyle name="Normal 3 3 6 4 2 2" xfId="5521"/>
    <cellStyle name="Normal 3 3 6 4 2 3" xfId="7916"/>
    <cellStyle name="Normal 3 3 6 4 2 4" xfId="10600"/>
    <cellStyle name="Normal 3 3 6 4 2 5" xfId="13011"/>
    <cellStyle name="Normal 3 3 6 4 3" xfId="3626"/>
    <cellStyle name="Normal 3 3 6 4 3 2" xfId="6099"/>
    <cellStyle name="Normal 3 3 6 4 3 3" xfId="8495"/>
    <cellStyle name="Normal 3 3 6 4 3 4" xfId="11179"/>
    <cellStyle name="Normal 3 3 6 4 3 5" xfId="13590"/>
    <cellStyle name="Normal 3 3 6 4 4" xfId="4198"/>
    <cellStyle name="Normal 3 3 6 4 4 2" xfId="6672"/>
    <cellStyle name="Normal 3 3 6 4 4 3" xfId="9068"/>
    <cellStyle name="Normal 3 3 6 4 4 4" xfId="11752"/>
    <cellStyle name="Normal 3 3 6 4 4 5" xfId="14163"/>
    <cellStyle name="Normal 3 3 6 4 5" xfId="4848"/>
    <cellStyle name="Normal 3 3 6 4 6" xfId="7240"/>
    <cellStyle name="Normal 3 3 6 4 7" xfId="9922"/>
    <cellStyle name="Normal 3 3 6 4 8" xfId="12335"/>
    <cellStyle name="Normal 3 3 6 4 9" xfId="2547"/>
    <cellStyle name="Normal 3 3 6 5" xfId="578"/>
    <cellStyle name="Normal 3 3 6 5 2" xfId="3005"/>
    <cellStyle name="Normal 3 3 6 5 2 2" xfId="5416"/>
    <cellStyle name="Normal 3 3 6 5 2 3" xfId="7809"/>
    <cellStyle name="Normal 3 3 6 5 2 4" xfId="10493"/>
    <cellStyle name="Normal 3 3 6 5 2 5" xfId="12904"/>
    <cellStyle name="Normal 3 3 6 5 3" xfId="3520"/>
    <cellStyle name="Normal 3 3 6 5 3 2" xfId="5992"/>
    <cellStyle name="Normal 3 3 6 5 3 3" xfId="8388"/>
    <cellStyle name="Normal 3 3 6 5 3 4" xfId="11072"/>
    <cellStyle name="Normal 3 3 6 5 3 5" xfId="13483"/>
    <cellStyle name="Normal 3 3 6 5 4" xfId="4091"/>
    <cellStyle name="Normal 3 3 6 5 4 2" xfId="6565"/>
    <cellStyle name="Normal 3 3 6 5 4 3" xfId="8961"/>
    <cellStyle name="Normal 3 3 6 5 4 4" xfId="11645"/>
    <cellStyle name="Normal 3 3 6 5 4 5" xfId="14056"/>
    <cellStyle name="Normal 3 3 6 5 5" xfId="4741"/>
    <cellStyle name="Normal 3 3 6 5 6" xfId="7133"/>
    <cellStyle name="Normal 3 3 6 5 7" xfId="9815"/>
    <cellStyle name="Normal 3 3 6 5 8" xfId="12228"/>
    <cellStyle name="Normal 3 3 6 5 9" xfId="2511"/>
    <cellStyle name="Normal 3 3 6 6" xfId="579"/>
    <cellStyle name="Normal 3 3 6 6 2" xfId="3131"/>
    <cellStyle name="Normal 3 3 6 6 2 2" xfId="5600"/>
    <cellStyle name="Normal 3 3 6 6 2 3" xfId="7995"/>
    <cellStyle name="Normal 3 3 6 6 2 4" xfId="10679"/>
    <cellStyle name="Normal 3 3 6 6 2 5" xfId="13090"/>
    <cellStyle name="Normal 3 3 6 6 3" xfId="3705"/>
    <cellStyle name="Normal 3 3 6 6 3 2" xfId="6178"/>
    <cellStyle name="Normal 3 3 6 6 3 3" xfId="8574"/>
    <cellStyle name="Normal 3 3 6 6 3 4" xfId="11258"/>
    <cellStyle name="Normal 3 3 6 6 3 5" xfId="13669"/>
    <cellStyle name="Normal 3 3 6 6 4" xfId="4277"/>
    <cellStyle name="Normal 3 3 6 6 4 2" xfId="6751"/>
    <cellStyle name="Normal 3 3 6 6 4 3" xfId="9147"/>
    <cellStyle name="Normal 3 3 6 6 4 4" xfId="11831"/>
    <cellStyle name="Normal 3 3 6 6 4 5" xfId="14242"/>
    <cellStyle name="Normal 3 3 6 6 5" xfId="4927"/>
    <cellStyle name="Normal 3 3 6 6 6" xfId="7319"/>
    <cellStyle name="Normal 3 3 6 6 7" xfId="10001"/>
    <cellStyle name="Normal 3 3 6 6 8" xfId="12414"/>
    <cellStyle name="Normal 3 3 6 6 9" xfId="2626"/>
    <cellStyle name="Normal 3 3 6 7" xfId="580"/>
    <cellStyle name="Normal 3 3 6 7 2" xfId="5162"/>
    <cellStyle name="Normal 3 3 6 7 3" xfId="7554"/>
    <cellStyle name="Normal 3 3 6 7 4" xfId="10237"/>
    <cellStyle name="Normal 3 3 6 7 5" xfId="12649"/>
    <cellStyle name="Normal 3 3 6 7 6" xfId="2860"/>
    <cellStyle name="Normal 3 3 6 8" xfId="581"/>
    <cellStyle name="Normal 3 3 6 8 2" xfId="5098"/>
    <cellStyle name="Normal 3 3 6 8 3" xfId="7490"/>
    <cellStyle name="Normal 3 3 6 8 4" xfId="10173"/>
    <cellStyle name="Normal 3 3 6 8 5" xfId="12585"/>
    <cellStyle name="Normal 3 3 6 8 6" xfId="2796"/>
    <cellStyle name="Normal 3 3 6 9" xfId="582"/>
    <cellStyle name="Normal 3 3 6 9 2" xfId="5753"/>
    <cellStyle name="Normal 3 3 6 9 3" xfId="8149"/>
    <cellStyle name="Normal 3 3 6 9 4" xfId="10833"/>
    <cellStyle name="Normal 3 3 6 9 5" xfId="13244"/>
    <cellStyle name="Normal 3 3 6 9 6" xfId="3283"/>
    <cellStyle name="Normal 3 3 7" xfId="583"/>
    <cellStyle name="Normal 3 3 7 10" xfId="584"/>
    <cellStyle name="Normal 3 3 7 10 2" xfId="4504"/>
    <cellStyle name="Normal 3 3 7 11" xfId="585"/>
    <cellStyle name="Normal 3 3 7 11 2" xfId="4445"/>
    <cellStyle name="Normal 3 3 7 12" xfId="586"/>
    <cellStyle name="Normal 3 3 7 12 2" xfId="9358"/>
    <cellStyle name="Normal 3 3 7 13" xfId="587"/>
    <cellStyle name="Normal 3 3 7 13 2" xfId="9453"/>
    <cellStyle name="Normal 3 3 7 14" xfId="588"/>
    <cellStyle name="Normal 3 3 7 14 2" xfId="9537"/>
    <cellStyle name="Normal 3 3 7 15" xfId="1830"/>
    <cellStyle name="Normal 3 3 7 16" xfId="11994"/>
    <cellStyle name="Normal 3 3 7 2" xfId="589"/>
    <cellStyle name="Normal 3 3 7 2 2" xfId="2017"/>
    <cellStyle name="Normal 3 3 7 2 2 2" xfId="5337"/>
    <cellStyle name="Normal 3 3 7 2 2 3" xfId="7730"/>
    <cellStyle name="Normal 3 3 7 2 2 4" xfId="10414"/>
    <cellStyle name="Normal 3 3 7 2 2 5" xfId="12825"/>
    <cellStyle name="Normal 3 3 7 2 3" xfId="3441"/>
    <cellStyle name="Normal 3 3 7 2 3 2" xfId="5913"/>
    <cellStyle name="Normal 3 3 7 2 3 3" xfId="8309"/>
    <cellStyle name="Normal 3 3 7 2 3 4" xfId="10993"/>
    <cellStyle name="Normal 3 3 7 2 3 5" xfId="13404"/>
    <cellStyle name="Normal 3 3 7 2 4" xfId="4012"/>
    <cellStyle name="Normal 3 3 7 2 4 2" xfId="6486"/>
    <cellStyle name="Normal 3 3 7 2 4 3" xfId="8882"/>
    <cellStyle name="Normal 3 3 7 2 4 4" xfId="11566"/>
    <cellStyle name="Normal 3 3 7 2 4 5" xfId="13977"/>
    <cellStyle name="Normal 3 3 7 2 5" xfId="4662"/>
    <cellStyle name="Normal 3 3 7 2 6" xfId="7054"/>
    <cellStyle name="Normal 3 3 7 2 7" xfId="9736"/>
    <cellStyle name="Normal 3 3 7 2 8" xfId="12149"/>
    <cellStyle name="Normal 3 3 7 3" xfId="590"/>
    <cellStyle name="Normal 3 3 7 3 2" xfId="2203"/>
    <cellStyle name="Normal 3 3 7 3 2 2" xfId="5429"/>
    <cellStyle name="Normal 3 3 7 3 2 3" xfId="7824"/>
    <cellStyle name="Normal 3 3 7 3 2 4" xfId="10508"/>
    <cellStyle name="Normal 3 3 7 3 2 5" xfId="12919"/>
    <cellStyle name="Normal 3 3 7 3 3" xfId="3534"/>
    <cellStyle name="Normal 3 3 7 3 3 2" xfId="6007"/>
    <cellStyle name="Normal 3 3 7 3 3 3" xfId="8403"/>
    <cellStyle name="Normal 3 3 7 3 3 4" xfId="11087"/>
    <cellStyle name="Normal 3 3 7 3 3 5" xfId="13498"/>
    <cellStyle name="Normal 3 3 7 3 4" xfId="4106"/>
    <cellStyle name="Normal 3 3 7 3 4 2" xfId="6580"/>
    <cellStyle name="Normal 3 3 7 3 4 3" xfId="8976"/>
    <cellStyle name="Normal 3 3 7 3 4 4" xfId="11660"/>
    <cellStyle name="Normal 3 3 7 3 4 5" xfId="14071"/>
    <cellStyle name="Normal 3 3 7 3 5" xfId="4756"/>
    <cellStyle name="Normal 3 3 7 3 6" xfId="7148"/>
    <cellStyle name="Normal 3 3 7 3 7" xfId="9830"/>
    <cellStyle name="Normal 3 3 7 3 8" xfId="12243"/>
    <cellStyle name="Normal 3 3 7 4" xfId="591"/>
    <cellStyle name="Normal 3 3 7 4 2" xfId="3053"/>
    <cellStyle name="Normal 3 3 7 4 2 2" xfId="5522"/>
    <cellStyle name="Normal 3 3 7 4 2 3" xfId="7917"/>
    <cellStyle name="Normal 3 3 7 4 2 4" xfId="10601"/>
    <cellStyle name="Normal 3 3 7 4 2 5" xfId="13012"/>
    <cellStyle name="Normal 3 3 7 4 3" xfId="3627"/>
    <cellStyle name="Normal 3 3 7 4 3 2" xfId="6100"/>
    <cellStyle name="Normal 3 3 7 4 3 3" xfId="8496"/>
    <cellStyle name="Normal 3 3 7 4 3 4" xfId="11180"/>
    <cellStyle name="Normal 3 3 7 4 3 5" xfId="13591"/>
    <cellStyle name="Normal 3 3 7 4 4" xfId="4199"/>
    <cellStyle name="Normal 3 3 7 4 4 2" xfId="6673"/>
    <cellStyle name="Normal 3 3 7 4 4 3" xfId="9069"/>
    <cellStyle name="Normal 3 3 7 4 4 4" xfId="11753"/>
    <cellStyle name="Normal 3 3 7 4 4 5" xfId="14164"/>
    <cellStyle name="Normal 3 3 7 4 5" xfId="4849"/>
    <cellStyle name="Normal 3 3 7 4 6" xfId="7241"/>
    <cellStyle name="Normal 3 3 7 4 7" xfId="9923"/>
    <cellStyle name="Normal 3 3 7 4 8" xfId="12336"/>
    <cellStyle name="Normal 3 3 7 4 9" xfId="2548"/>
    <cellStyle name="Normal 3 3 7 5" xfId="592"/>
    <cellStyle name="Normal 3 3 7 5 2" xfId="3004"/>
    <cellStyle name="Normal 3 3 7 5 2 2" xfId="5415"/>
    <cellStyle name="Normal 3 3 7 5 2 3" xfId="7808"/>
    <cellStyle name="Normal 3 3 7 5 2 4" xfId="10492"/>
    <cellStyle name="Normal 3 3 7 5 2 5" xfId="12903"/>
    <cellStyle name="Normal 3 3 7 5 3" xfId="3519"/>
    <cellStyle name="Normal 3 3 7 5 3 2" xfId="5991"/>
    <cellStyle name="Normal 3 3 7 5 3 3" xfId="8387"/>
    <cellStyle name="Normal 3 3 7 5 3 4" xfId="11071"/>
    <cellStyle name="Normal 3 3 7 5 3 5" xfId="13482"/>
    <cellStyle name="Normal 3 3 7 5 4" xfId="4090"/>
    <cellStyle name="Normal 3 3 7 5 4 2" xfId="6564"/>
    <cellStyle name="Normal 3 3 7 5 4 3" xfId="8960"/>
    <cellStyle name="Normal 3 3 7 5 4 4" xfId="11644"/>
    <cellStyle name="Normal 3 3 7 5 4 5" xfId="14055"/>
    <cellStyle name="Normal 3 3 7 5 5" xfId="4740"/>
    <cellStyle name="Normal 3 3 7 5 6" xfId="7132"/>
    <cellStyle name="Normal 3 3 7 5 7" xfId="9814"/>
    <cellStyle name="Normal 3 3 7 5 8" xfId="12227"/>
    <cellStyle name="Normal 3 3 7 5 9" xfId="2510"/>
    <cellStyle name="Normal 3 3 7 6" xfId="593"/>
    <cellStyle name="Normal 3 3 7 6 2" xfId="3132"/>
    <cellStyle name="Normal 3 3 7 6 2 2" xfId="5601"/>
    <cellStyle name="Normal 3 3 7 6 2 3" xfId="7996"/>
    <cellStyle name="Normal 3 3 7 6 2 4" xfId="10680"/>
    <cellStyle name="Normal 3 3 7 6 2 5" xfId="13091"/>
    <cellStyle name="Normal 3 3 7 6 3" xfId="3706"/>
    <cellStyle name="Normal 3 3 7 6 3 2" xfId="6179"/>
    <cellStyle name="Normal 3 3 7 6 3 3" xfId="8575"/>
    <cellStyle name="Normal 3 3 7 6 3 4" xfId="11259"/>
    <cellStyle name="Normal 3 3 7 6 3 5" xfId="13670"/>
    <cellStyle name="Normal 3 3 7 6 4" xfId="4278"/>
    <cellStyle name="Normal 3 3 7 6 4 2" xfId="6752"/>
    <cellStyle name="Normal 3 3 7 6 4 3" xfId="9148"/>
    <cellStyle name="Normal 3 3 7 6 4 4" xfId="11832"/>
    <cellStyle name="Normal 3 3 7 6 4 5" xfId="14243"/>
    <cellStyle name="Normal 3 3 7 6 5" xfId="4928"/>
    <cellStyle name="Normal 3 3 7 6 6" xfId="7320"/>
    <cellStyle name="Normal 3 3 7 6 7" xfId="10002"/>
    <cellStyle name="Normal 3 3 7 6 8" xfId="12415"/>
    <cellStyle name="Normal 3 3 7 6 9" xfId="2627"/>
    <cellStyle name="Normal 3 3 7 7" xfId="594"/>
    <cellStyle name="Normal 3 3 7 7 2" xfId="5163"/>
    <cellStyle name="Normal 3 3 7 7 3" xfId="7555"/>
    <cellStyle name="Normal 3 3 7 7 4" xfId="10238"/>
    <cellStyle name="Normal 3 3 7 7 5" xfId="12650"/>
    <cellStyle name="Normal 3 3 7 7 6" xfId="2861"/>
    <cellStyle name="Normal 3 3 7 8" xfId="595"/>
    <cellStyle name="Normal 3 3 7 8 2" xfId="5097"/>
    <cellStyle name="Normal 3 3 7 8 3" xfId="7489"/>
    <cellStyle name="Normal 3 3 7 8 4" xfId="10172"/>
    <cellStyle name="Normal 3 3 7 8 5" xfId="12584"/>
    <cellStyle name="Normal 3 3 7 8 6" xfId="2795"/>
    <cellStyle name="Normal 3 3 7 9" xfId="596"/>
    <cellStyle name="Normal 3 3 7 9 2" xfId="5756"/>
    <cellStyle name="Normal 3 3 7 9 3" xfId="8152"/>
    <cellStyle name="Normal 3 3 7 9 4" xfId="10836"/>
    <cellStyle name="Normal 3 3 7 9 5" xfId="13247"/>
    <cellStyle name="Normal 3 3 7 9 6" xfId="3286"/>
    <cellStyle name="Normal 3 3 8" xfId="597"/>
    <cellStyle name="Normal 3 3 8 10" xfId="598"/>
    <cellStyle name="Normal 3 3 8 10 2" xfId="4505"/>
    <cellStyle name="Normal 3 3 8 11" xfId="599"/>
    <cellStyle name="Normal 3 3 8 11 2" xfId="4444"/>
    <cellStyle name="Normal 3 3 8 12" xfId="600"/>
    <cellStyle name="Normal 3 3 8 12 2" xfId="9359"/>
    <cellStyle name="Normal 3 3 8 13" xfId="601"/>
    <cellStyle name="Normal 3 3 8 13 2" xfId="9454"/>
    <cellStyle name="Normal 3 3 8 14" xfId="602"/>
    <cellStyle name="Normal 3 3 8 14 2" xfId="9538"/>
    <cellStyle name="Normal 3 3 8 15" xfId="1831"/>
    <cellStyle name="Normal 3 3 8 16" xfId="11995"/>
    <cellStyle name="Normal 3 3 8 2" xfId="603"/>
    <cellStyle name="Normal 3 3 8 2 2" xfId="2018"/>
    <cellStyle name="Normal 3 3 8 2 2 2" xfId="5338"/>
    <cellStyle name="Normal 3 3 8 2 2 3" xfId="7731"/>
    <cellStyle name="Normal 3 3 8 2 2 4" xfId="10415"/>
    <cellStyle name="Normal 3 3 8 2 2 5" xfId="12826"/>
    <cellStyle name="Normal 3 3 8 2 3" xfId="3442"/>
    <cellStyle name="Normal 3 3 8 2 3 2" xfId="5914"/>
    <cellStyle name="Normal 3 3 8 2 3 3" xfId="8310"/>
    <cellStyle name="Normal 3 3 8 2 3 4" xfId="10994"/>
    <cellStyle name="Normal 3 3 8 2 3 5" xfId="13405"/>
    <cellStyle name="Normal 3 3 8 2 4" xfId="4013"/>
    <cellStyle name="Normal 3 3 8 2 4 2" xfId="6487"/>
    <cellStyle name="Normal 3 3 8 2 4 3" xfId="8883"/>
    <cellStyle name="Normal 3 3 8 2 4 4" xfId="11567"/>
    <cellStyle name="Normal 3 3 8 2 4 5" xfId="13978"/>
    <cellStyle name="Normal 3 3 8 2 5" xfId="4663"/>
    <cellStyle name="Normal 3 3 8 2 6" xfId="7055"/>
    <cellStyle name="Normal 3 3 8 2 7" xfId="9737"/>
    <cellStyle name="Normal 3 3 8 2 8" xfId="12150"/>
    <cellStyle name="Normal 3 3 8 3" xfId="604"/>
    <cellStyle name="Normal 3 3 8 3 2" xfId="2204"/>
    <cellStyle name="Normal 3 3 8 3 2 2" xfId="5430"/>
    <cellStyle name="Normal 3 3 8 3 2 3" xfId="7825"/>
    <cellStyle name="Normal 3 3 8 3 2 4" xfId="10509"/>
    <cellStyle name="Normal 3 3 8 3 2 5" xfId="12920"/>
    <cellStyle name="Normal 3 3 8 3 3" xfId="3535"/>
    <cellStyle name="Normal 3 3 8 3 3 2" xfId="6008"/>
    <cellStyle name="Normal 3 3 8 3 3 3" xfId="8404"/>
    <cellStyle name="Normal 3 3 8 3 3 4" xfId="11088"/>
    <cellStyle name="Normal 3 3 8 3 3 5" xfId="13499"/>
    <cellStyle name="Normal 3 3 8 3 4" xfId="4107"/>
    <cellStyle name="Normal 3 3 8 3 4 2" xfId="6581"/>
    <cellStyle name="Normal 3 3 8 3 4 3" xfId="8977"/>
    <cellStyle name="Normal 3 3 8 3 4 4" xfId="11661"/>
    <cellStyle name="Normal 3 3 8 3 4 5" xfId="14072"/>
    <cellStyle name="Normal 3 3 8 3 5" xfId="4757"/>
    <cellStyle name="Normal 3 3 8 3 6" xfId="7149"/>
    <cellStyle name="Normal 3 3 8 3 7" xfId="9831"/>
    <cellStyle name="Normal 3 3 8 3 8" xfId="12244"/>
    <cellStyle name="Normal 3 3 8 4" xfId="605"/>
    <cellStyle name="Normal 3 3 8 4 2" xfId="3054"/>
    <cellStyle name="Normal 3 3 8 4 2 2" xfId="5523"/>
    <cellStyle name="Normal 3 3 8 4 2 3" xfId="7918"/>
    <cellStyle name="Normal 3 3 8 4 2 4" xfId="10602"/>
    <cellStyle name="Normal 3 3 8 4 2 5" xfId="13013"/>
    <cellStyle name="Normal 3 3 8 4 3" xfId="3628"/>
    <cellStyle name="Normal 3 3 8 4 3 2" xfId="6101"/>
    <cellStyle name="Normal 3 3 8 4 3 3" xfId="8497"/>
    <cellStyle name="Normal 3 3 8 4 3 4" xfId="11181"/>
    <cellStyle name="Normal 3 3 8 4 3 5" xfId="13592"/>
    <cellStyle name="Normal 3 3 8 4 4" xfId="4200"/>
    <cellStyle name="Normal 3 3 8 4 4 2" xfId="6674"/>
    <cellStyle name="Normal 3 3 8 4 4 3" xfId="9070"/>
    <cellStyle name="Normal 3 3 8 4 4 4" xfId="11754"/>
    <cellStyle name="Normal 3 3 8 4 4 5" xfId="14165"/>
    <cellStyle name="Normal 3 3 8 4 5" xfId="4850"/>
    <cellStyle name="Normal 3 3 8 4 6" xfId="7242"/>
    <cellStyle name="Normal 3 3 8 4 7" xfId="9924"/>
    <cellStyle name="Normal 3 3 8 4 8" xfId="12337"/>
    <cellStyle name="Normal 3 3 8 4 9" xfId="2549"/>
    <cellStyle name="Normal 3 3 8 5" xfId="606"/>
    <cellStyle name="Normal 3 3 8 5 2" xfId="3140"/>
    <cellStyle name="Normal 3 3 8 5 2 2" xfId="5609"/>
    <cellStyle name="Normal 3 3 8 5 2 3" xfId="8005"/>
    <cellStyle name="Normal 3 3 8 5 2 4" xfId="10689"/>
    <cellStyle name="Normal 3 3 8 5 2 5" xfId="13100"/>
    <cellStyle name="Normal 3 3 8 5 3" xfId="3714"/>
    <cellStyle name="Normal 3 3 8 5 3 2" xfId="6188"/>
    <cellStyle name="Normal 3 3 8 5 3 3" xfId="8584"/>
    <cellStyle name="Normal 3 3 8 5 3 4" xfId="11268"/>
    <cellStyle name="Normal 3 3 8 5 3 5" xfId="13679"/>
    <cellStyle name="Normal 3 3 8 5 4" xfId="4287"/>
    <cellStyle name="Normal 3 3 8 5 4 2" xfId="6761"/>
    <cellStyle name="Normal 3 3 8 5 4 3" xfId="9157"/>
    <cellStyle name="Normal 3 3 8 5 4 4" xfId="11841"/>
    <cellStyle name="Normal 3 3 8 5 4 5" xfId="14252"/>
    <cellStyle name="Normal 3 3 8 5 5" xfId="4937"/>
    <cellStyle name="Normal 3 3 8 5 6" xfId="7329"/>
    <cellStyle name="Normal 3 3 8 5 7" xfId="10011"/>
    <cellStyle name="Normal 3 3 8 5 8" xfId="12424"/>
    <cellStyle name="Normal 3 3 8 5 9" xfId="2633"/>
    <cellStyle name="Normal 3 3 8 6" xfId="607"/>
    <cellStyle name="Normal 3 3 8 6 2" xfId="3209"/>
    <cellStyle name="Normal 3 3 8 6 2 2" xfId="5679"/>
    <cellStyle name="Normal 3 3 8 6 2 3" xfId="8075"/>
    <cellStyle name="Normal 3 3 8 6 2 4" xfId="10759"/>
    <cellStyle name="Normal 3 3 8 6 2 5" xfId="13170"/>
    <cellStyle name="Normal 3 3 8 6 3" xfId="3784"/>
    <cellStyle name="Normal 3 3 8 6 3 2" xfId="6258"/>
    <cellStyle name="Normal 3 3 8 6 3 3" xfId="8654"/>
    <cellStyle name="Normal 3 3 8 6 3 4" xfId="11338"/>
    <cellStyle name="Normal 3 3 8 6 3 5" xfId="13749"/>
    <cellStyle name="Normal 3 3 8 6 4" xfId="4357"/>
    <cellStyle name="Normal 3 3 8 6 4 2" xfId="6831"/>
    <cellStyle name="Normal 3 3 8 6 4 3" xfId="9227"/>
    <cellStyle name="Normal 3 3 8 6 4 4" xfId="11911"/>
    <cellStyle name="Normal 3 3 8 6 4 5" xfId="14322"/>
    <cellStyle name="Normal 3 3 8 6 5" xfId="5007"/>
    <cellStyle name="Normal 3 3 8 6 6" xfId="7399"/>
    <cellStyle name="Normal 3 3 8 6 7" xfId="10081"/>
    <cellStyle name="Normal 3 3 8 6 8" xfId="12494"/>
    <cellStyle name="Normal 3 3 8 6 9" xfId="2702"/>
    <cellStyle name="Normal 3 3 8 7" xfId="608"/>
    <cellStyle name="Normal 3 3 8 7 2" xfId="5164"/>
    <cellStyle name="Normal 3 3 8 7 3" xfId="7556"/>
    <cellStyle name="Normal 3 3 8 7 4" xfId="10239"/>
    <cellStyle name="Normal 3 3 8 7 5" xfId="12651"/>
    <cellStyle name="Normal 3 3 8 7 6" xfId="2862"/>
    <cellStyle name="Normal 3 3 8 8" xfId="609"/>
    <cellStyle name="Normal 3 3 8 8 2" xfId="5096"/>
    <cellStyle name="Normal 3 3 8 8 3" xfId="7488"/>
    <cellStyle name="Normal 3 3 8 8 4" xfId="10171"/>
    <cellStyle name="Normal 3 3 8 8 5" xfId="12583"/>
    <cellStyle name="Normal 3 3 8 8 6" xfId="2794"/>
    <cellStyle name="Normal 3 3 8 9" xfId="610"/>
    <cellStyle name="Normal 3 3 8 9 2" xfId="5758"/>
    <cellStyle name="Normal 3 3 8 9 3" xfId="8154"/>
    <cellStyle name="Normal 3 3 8 9 4" xfId="10838"/>
    <cellStyle name="Normal 3 3 8 9 5" xfId="13249"/>
    <cellStyle name="Normal 3 3 8 9 6" xfId="3288"/>
    <cellStyle name="Normal 3 3 9" xfId="611"/>
    <cellStyle name="Normal 3 3 9 10" xfId="612"/>
    <cellStyle name="Normal 3 3 9 10 2" xfId="4506"/>
    <cellStyle name="Normal 3 3 9 11" xfId="613"/>
    <cellStyle name="Normal 3 3 9 11 2" xfId="4443"/>
    <cellStyle name="Normal 3 3 9 12" xfId="614"/>
    <cellStyle name="Normal 3 3 9 12 2" xfId="9360"/>
    <cellStyle name="Normal 3 3 9 13" xfId="615"/>
    <cellStyle name="Normal 3 3 9 13 2" xfId="9455"/>
    <cellStyle name="Normal 3 3 9 14" xfId="616"/>
    <cellStyle name="Normal 3 3 9 14 2" xfId="9539"/>
    <cellStyle name="Normal 3 3 9 15" xfId="1832"/>
    <cellStyle name="Normal 3 3 9 16" xfId="11996"/>
    <cellStyle name="Normal 3 3 9 2" xfId="617"/>
    <cellStyle name="Normal 3 3 9 2 2" xfId="2019"/>
    <cellStyle name="Normal 3 3 9 2 2 2" xfId="5339"/>
    <cellStyle name="Normal 3 3 9 2 2 3" xfId="7732"/>
    <cellStyle name="Normal 3 3 9 2 2 4" xfId="10416"/>
    <cellStyle name="Normal 3 3 9 2 2 5" xfId="12827"/>
    <cellStyle name="Normal 3 3 9 2 3" xfId="3443"/>
    <cellStyle name="Normal 3 3 9 2 3 2" xfId="5915"/>
    <cellStyle name="Normal 3 3 9 2 3 3" xfId="8311"/>
    <cellStyle name="Normal 3 3 9 2 3 4" xfId="10995"/>
    <cellStyle name="Normal 3 3 9 2 3 5" xfId="13406"/>
    <cellStyle name="Normal 3 3 9 2 4" xfId="4014"/>
    <cellStyle name="Normal 3 3 9 2 4 2" xfId="6488"/>
    <cellStyle name="Normal 3 3 9 2 4 3" xfId="8884"/>
    <cellStyle name="Normal 3 3 9 2 4 4" xfId="11568"/>
    <cellStyle name="Normal 3 3 9 2 4 5" xfId="13979"/>
    <cellStyle name="Normal 3 3 9 2 5" xfId="4664"/>
    <cellStyle name="Normal 3 3 9 2 6" xfId="7056"/>
    <cellStyle name="Normal 3 3 9 2 7" xfId="9738"/>
    <cellStyle name="Normal 3 3 9 2 8" xfId="12151"/>
    <cellStyle name="Normal 3 3 9 3" xfId="618"/>
    <cellStyle name="Normal 3 3 9 3 2" xfId="2205"/>
    <cellStyle name="Normal 3 3 9 3 2 2" xfId="5431"/>
    <cellStyle name="Normal 3 3 9 3 2 3" xfId="7826"/>
    <cellStyle name="Normal 3 3 9 3 2 4" xfId="10510"/>
    <cellStyle name="Normal 3 3 9 3 2 5" xfId="12921"/>
    <cellStyle name="Normal 3 3 9 3 3" xfId="3536"/>
    <cellStyle name="Normal 3 3 9 3 3 2" xfId="6009"/>
    <cellStyle name="Normal 3 3 9 3 3 3" xfId="8405"/>
    <cellStyle name="Normal 3 3 9 3 3 4" xfId="11089"/>
    <cellStyle name="Normal 3 3 9 3 3 5" xfId="13500"/>
    <cellStyle name="Normal 3 3 9 3 4" xfId="4108"/>
    <cellStyle name="Normal 3 3 9 3 4 2" xfId="6582"/>
    <cellStyle name="Normal 3 3 9 3 4 3" xfId="8978"/>
    <cellStyle name="Normal 3 3 9 3 4 4" xfId="11662"/>
    <cellStyle name="Normal 3 3 9 3 4 5" xfId="14073"/>
    <cellStyle name="Normal 3 3 9 3 5" xfId="4758"/>
    <cellStyle name="Normal 3 3 9 3 6" xfId="7150"/>
    <cellStyle name="Normal 3 3 9 3 7" xfId="9832"/>
    <cellStyle name="Normal 3 3 9 3 8" xfId="12245"/>
    <cellStyle name="Normal 3 3 9 4" xfId="619"/>
    <cellStyle name="Normal 3 3 9 4 2" xfId="3055"/>
    <cellStyle name="Normal 3 3 9 4 2 2" xfId="5524"/>
    <cellStyle name="Normal 3 3 9 4 2 3" xfId="7919"/>
    <cellStyle name="Normal 3 3 9 4 2 4" xfId="10603"/>
    <cellStyle name="Normal 3 3 9 4 2 5" xfId="13014"/>
    <cellStyle name="Normal 3 3 9 4 3" xfId="3629"/>
    <cellStyle name="Normal 3 3 9 4 3 2" xfId="6102"/>
    <cellStyle name="Normal 3 3 9 4 3 3" xfId="8498"/>
    <cellStyle name="Normal 3 3 9 4 3 4" xfId="11182"/>
    <cellStyle name="Normal 3 3 9 4 3 5" xfId="13593"/>
    <cellStyle name="Normal 3 3 9 4 4" xfId="4201"/>
    <cellStyle name="Normal 3 3 9 4 4 2" xfId="6675"/>
    <cellStyle name="Normal 3 3 9 4 4 3" xfId="9071"/>
    <cellStyle name="Normal 3 3 9 4 4 4" xfId="11755"/>
    <cellStyle name="Normal 3 3 9 4 4 5" xfId="14166"/>
    <cellStyle name="Normal 3 3 9 4 5" xfId="4851"/>
    <cellStyle name="Normal 3 3 9 4 6" xfId="7243"/>
    <cellStyle name="Normal 3 3 9 4 7" xfId="9925"/>
    <cellStyle name="Normal 3 3 9 4 8" xfId="12338"/>
    <cellStyle name="Normal 3 3 9 4 9" xfId="2550"/>
    <cellStyle name="Normal 3 3 9 5" xfId="620"/>
    <cellStyle name="Normal 3 3 9 5 2" xfId="3141"/>
    <cellStyle name="Normal 3 3 9 5 2 2" xfId="5610"/>
    <cellStyle name="Normal 3 3 9 5 2 3" xfId="8006"/>
    <cellStyle name="Normal 3 3 9 5 2 4" xfId="10690"/>
    <cellStyle name="Normal 3 3 9 5 2 5" xfId="13101"/>
    <cellStyle name="Normal 3 3 9 5 3" xfId="3715"/>
    <cellStyle name="Normal 3 3 9 5 3 2" xfId="6189"/>
    <cellStyle name="Normal 3 3 9 5 3 3" xfId="8585"/>
    <cellStyle name="Normal 3 3 9 5 3 4" xfId="11269"/>
    <cellStyle name="Normal 3 3 9 5 3 5" xfId="13680"/>
    <cellStyle name="Normal 3 3 9 5 4" xfId="4288"/>
    <cellStyle name="Normal 3 3 9 5 4 2" xfId="6762"/>
    <cellStyle name="Normal 3 3 9 5 4 3" xfId="9158"/>
    <cellStyle name="Normal 3 3 9 5 4 4" xfId="11842"/>
    <cellStyle name="Normal 3 3 9 5 4 5" xfId="14253"/>
    <cellStyle name="Normal 3 3 9 5 5" xfId="4938"/>
    <cellStyle name="Normal 3 3 9 5 6" xfId="7330"/>
    <cellStyle name="Normal 3 3 9 5 7" xfId="10012"/>
    <cellStyle name="Normal 3 3 9 5 8" xfId="12425"/>
    <cellStyle name="Normal 3 3 9 5 9" xfId="2634"/>
    <cellStyle name="Normal 3 3 9 6" xfId="621"/>
    <cellStyle name="Normal 3 3 9 6 2" xfId="3210"/>
    <cellStyle name="Normal 3 3 9 6 2 2" xfId="5680"/>
    <cellStyle name="Normal 3 3 9 6 2 3" xfId="8076"/>
    <cellStyle name="Normal 3 3 9 6 2 4" xfId="10760"/>
    <cellStyle name="Normal 3 3 9 6 2 5" xfId="13171"/>
    <cellStyle name="Normal 3 3 9 6 3" xfId="3785"/>
    <cellStyle name="Normal 3 3 9 6 3 2" xfId="6259"/>
    <cellStyle name="Normal 3 3 9 6 3 3" xfId="8655"/>
    <cellStyle name="Normal 3 3 9 6 3 4" xfId="11339"/>
    <cellStyle name="Normal 3 3 9 6 3 5" xfId="13750"/>
    <cellStyle name="Normal 3 3 9 6 4" xfId="4358"/>
    <cellStyle name="Normal 3 3 9 6 4 2" xfId="6832"/>
    <cellStyle name="Normal 3 3 9 6 4 3" xfId="9228"/>
    <cellStyle name="Normal 3 3 9 6 4 4" xfId="11912"/>
    <cellStyle name="Normal 3 3 9 6 4 5" xfId="14323"/>
    <cellStyle name="Normal 3 3 9 6 5" xfId="5008"/>
    <cellStyle name="Normal 3 3 9 6 6" xfId="7400"/>
    <cellStyle name="Normal 3 3 9 6 7" xfId="10082"/>
    <cellStyle name="Normal 3 3 9 6 8" xfId="12495"/>
    <cellStyle name="Normal 3 3 9 6 9" xfId="2703"/>
    <cellStyle name="Normal 3 3 9 7" xfId="622"/>
    <cellStyle name="Normal 3 3 9 7 2" xfId="5165"/>
    <cellStyle name="Normal 3 3 9 7 3" xfId="7557"/>
    <cellStyle name="Normal 3 3 9 7 4" xfId="10240"/>
    <cellStyle name="Normal 3 3 9 7 5" xfId="12652"/>
    <cellStyle name="Normal 3 3 9 7 6" xfId="2863"/>
    <cellStyle name="Normal 3 3 9 8" xfId="623"/>
    <cellStyle name="Normal 3 3 9 8 2" xfId="5095"/>
    <cellStyle name="Normal 3 3 9 8 3" xfId="7487"/>
    <cellStyle name="Normal 3 3 9 8 4" xfId="10170"/>
    <cellStyle name="Normal 3 3 9 8 5" xfId="12582"/>
    <cellStyle name="Normal 3 3 9 8 6" xfId="2793"/>
    <cellStyle name="Normal 3 3 9 9" xfId="624"/>
    <cellStyle name="Normal 3 3 9 9 2" xfId="5240"/>
    <cellStyle name="Normal 3 3 9 9 3" xfId="7632"/>
    <cellStyle name="Normal 3 3 9 9 4" xfId="10315"/>
    <cellStyle name="Normal 3 3 9 9 5" xfId="12727"/>
    <cellStyle name="Normal 3 3 9 9 6" xfId="2938"/>
    <cellStyle name="Normal 3 30" xfId="625"/>
    <cellStyle name="Normal 3 30 10" xfId="626"/>
    <cellStyle name="Normal 3 30 10 2" xfId="4507"/>
    <cellStyle name="Normal 3 30 11" xfId="627"/>
    <cellStyle name="Normal 3 30 11 2" xfId="4442"/>
    <cellStyle name="Normal 3 30 12" xfId="628"/>
    <cellStyle name="Normal 3 30 12 2" xfId="9361"/>
    <cellStyle name="Normal 3 30 13" xfId="629"/>
    <cellStyle name="Normal 3 30 13 2" xfId="9456"/>
    <cellStyle name="Normal 3 30 14" xfId="630"/>
    <cellStyle name="Normal 3 30 14 2" xfId="9540"/>
    <cellStyle name="Normal 3 30 15" xfId="1833"/>
    <cellStyle name="Normal 3 30 16" xfId="11997"/>
    <cellStyle name="Normal 3 30 2" xfId="631"/>
    <cellStyle name="Normal 3 30 2 2" xfId="2020"/>
    <cellStyle name="Normal 3 30 2 2 2" xfId="5340"/>
    <cellStyle name="Normal 3 30 2 2 3" xfId="7733"/>
    <cellStyle name="Normal 3 30 2 2 4" xfId="10417"/>
    <cellStyle name="Normal 3 30 2 2 5" xfId="12828"/>
    <cellStyle name="Normal 3 30 2 3" xfId="3444"/>
    <cellStyle name="Normal 3 30 2 3 2" xfId="5916"/>
    <cellStyle name="Normal 3 30 2 3 3" xfId="8312"/>
    <cellStyle name="Normal 3 30 2 3 4" xfId="10996"/>
    <cellStyle name="Normal 3 30 2 3 5" xfId="13407"/>
    <cellStyle name="Normal 3 30 2 4" xfId="4015"/>
    <cellStyle name="Normal 3 30 2 4 2" xfId="6489"/>
    <cellStyle name="Normal 3 30 2 4 3" xfId="8885"/>
    <cellStyle name="Normal 3 30 2 4 4" xfId="11569"/>
    <cellStyle name="Normal 3 30 2 4 5" xfId="13980"/>
    <cellStyle name="Normal 3 30 2 5" xfId="4665"/>
    <cellStyle name="Normal 3 30 2 6" xfId="7057"/>
    <cellStyle name="Normal 3 30 2 7" xfId="9739"/>
    <cellStyle name="Normal 3 30 2 8" xfId="12152"/>
    <cellStyle name="Normal 3 30 3" xfId="632"/>
    <cellStyle name="Normal 3 30 3 2" xfId="2206"/>
    <cellStyle name="Normal 3 30 3 2 2" xfId="5432"/>
    <cellStyle name="Normal 3 30 3 2 3" xfId="7827"/>
    <cellStyle name="Normal 3 30 3 2 4" xfId="10511"/>
    <cellStyle name="Normal 3 30 3 2 5" xfId="12922"/>
    <cellStyle name="Normal 3 30 3 3" xfId="3537"/>
    <cellStyle name="Normal 3 30 3 3 2" xfId="6010"/>
    <cellStyle name="Normal 3 30 3 3 3" xfId="8406"/>
    <cellStyle name="Normal 3 30 3 3 4" xfId="11090"/>
    <cellStyle name="Normal 3 30 3 3 5" xfId="13501"/>
    <cellStyle name="Normal 3 30 3 4" xfId="4109"/>
    <cellStyle name="Normal 3 30 3 4 2" xfId="6583"/>
    <cellStyle name="Normal 3 30 3 4 3" xfId="8979"/>
    <cellStyle name="Normal 3 30 3 4 4" xfId="11663"/>
    <cellStyle name="Normal 3 30 3 4 5" xfId="14074"/>
    <cellStyle name="Normal 3 30 3 5" xfId="4759"/>
    <cellStyle name="Normal 3 30 3 6" xfId="7151"/>
    <cellStyle name="Normal 3 30 3 7" xfId="9833"/>
    <cellStyle name="Normal 3 30 3 8" xfId="12246"/>
    <cellStyle name="Normal 3 30 4" xfId="633"/>
    <cellStyle name="Normal 3 30 4 2" xfId="3056"/>
    <cellStyle name="Normal 3 30 4 2 2" xfId="5525"/>
    <cellStyle name="Normal 3 30 4 2 3" xfId="7920"/>
    <cellStyle name="Normal 3 30 4 2 4" xfId="10604"/>
    <cellStyle name="Normal 3 30 4 2 5" xfId="13015"/>
    <cellStyle name="Normal 3 30 4 3" xfId="3630"/>
    <cellStyle name="Normal 3 30 4 3 2" xfId="6103"/>
    <cellStyle name="Normal 3 30 4 3 3" xfId="8499"/>
    <cellStyle name="Normal 3 30 4 3 4" xfId="11183"/>
    <cellStyle name="Normal 3 30 4 3 5" xfId="13594"/>
    <cellStyle name="Normal 3 30 4 4" xfId="4202"/>
    <cellStyle name="Normal 3 30 4 4 2" xfId="6676"/>
    <cellStyle name="Normal 3 30 4 4 3" xfId="9072"/>
    <cellStyle name="Normal 3 30 4 4 4" xfId="11756"/>
    <cellStyle name="Normal 3 30 4 4 5" xfId="14167"/>
    <cellStyle name="Normal 3 30 4 5" xfId="4852"/>
    <cellStyle name="Normal 3 30 4 6" xfId="7244"/>
    <cellStyle name="Normal 3 30 4 7" xfId="9926"/>
    <cellStyle name="Normal 3 30 4 8" xfId="12339"/>
    <cellStyle name="Normal 3 30 4 9" xfId="2551"/>
    <cellStyle name="Normal 3 30 5" xfId="634"/>
    <cellStyle name="Normal 3 30 5 2" xfId="3142"/>
    <cellStyle name="Normal 3 30 5 2 2" xfId="5611"/>
    <cellStyle name="Normal 3 30 5 2 3" xfId="8007"/>
    <cellStyle name="Normal 3 30 5 2 4" xfId="10691"/>
    <cellStyle name="Normal 3 30 5 2 5" xfId="13102"/>
    <cellStyle name="Normal 3 30 5 3" xfId="3716"/>
    <cellStyle name="Normal 3 30 5 3 2" xfId="6190"/>
    <cellStyle name="Normal 3 30 5 3 3" xfId="8586"/>
    <cellStyle name="Normal 3 30 5 3 4" xfId="11270"/>
    <cellStyle name="Normal 3 30 5 3 5" xfId="13681"/>
    <cellStyle name="Normal 3 30 5 4" xfId="4289"/>
    <cellStyle name="Normal 3 30 5 4 2" xfId="6763"/>
    <cellStyle name="Normal 3 30 5 4 3" xfId="9159"/>
    <cellStyle name="Normal 3 30 5 4 4" xfId="11843"/>
    <cellStyle name="Normal 3 30 5 4 5" xfId="14254"/>
    <cellStyle name="Normal 3 30 5 5" xfId="4939"/>
    <cellStyle name="Normal 3 30 5 6" xfId="7331"/>
    <cellStyle name="Normal 3 30 5 7" xfId="10013"/>
    <cellStyle name="Normal 3 30 5 8" xfId="12426"/>
    <cellStyle name="Normal 3 30 5 9" xfId="2635"/>
    <cellStyle name="Normal 3 30 6" xfId="635"/>
    <cellStyle name="Normal 3 30 6 2" xfId="3211"/>
    <cellStyle name="Normal 3 30 6 2 2" xfId="5681"/>
    <cellStyle name="Normal 3 30 6 2 3" xfId="8077"/>
    <cellStyle name="Normal 3 30 6 2 4" xfId="10761"/>
    <cellStyle name="Normal 3 30 6 2 5" xfId="13172"/>
    <cellStyle name="Normal 3 30 6 3" xfId="3786"/>
    <cellStyle name="Normal 3 30 6 3 2" xfId="6260"/>
    <cellStyle name="Normal 3 30 6 3 3" xfId="8656"/>
    <cellStyle name="Normal 3 30 6 3 4" xfId="11340"/>
    <cellStyle name="Normal 3 30 6 3 5" xfId="13751"/>
    <cellStyle name="Normal 3 30 6 4" xfId="4359"/>
    <cellStyle name="Normal 3 30 6 4 2" xfId="6833"/>
    <cellStyle name="Normal 3 30 6 4 3" xfId="9229"/>
    <cellStyle name="Normal 3 30 6 4 4" xfId="11913"/>
    <cellStyle name="Normal 3 30 6 4 5" xfId="14324"/>
    <cellStyle name="Normal 3 30 6 5" xfId="5009"/>
    <cellStyle name="Normal 3 30 6 6" xfId="7401"/>
    <cellStyle name="Normal 3 30 6 7" xfId="10083"/>
    <cellStyle name="Normal 3 30 6 8" xfId="12496"/>
    <cellStyle name="Normal 3 30 6 9" xfId="2704"/>
    <cellStyle name="Normal 3 30 7" xfId="636"/>
    <cellStyle name="Normal 3 30 7 2" xfId="5166"/>
    <cellStyle name="Normal 3 30 7 3" xfId="7558"/>
    <cellStyle name="Normal 3 30 7 4" xfId="10241"/>
    <cellStyle name="Normal 3 30 7 5" xfId="12653"/>
    <cellStyle name="Normal 3 30 7 6" xfId="2864"/>
    <cellStyle name="Normal 3 30 8" xfId="637"/>
    <cellStyle name="Normal 3 30 8 2" xfId="5094"/>
    <cellStyle name="Normal 3 30 8 3" xfId="7486"/>
    <cellStyle name="Normal 3 30 8 4" xfId="10169"/>
    <cellStyle name="Normal 3 30 8 5" xfId="12581"/>
    <cellStyle name="Normal 3 30 8 6" xfId="2792"/>
    <cellStyle name="Normal 3 30 9" xfId="638"/>
    <cellStyle name="Normal 3 30 9 2" xfId="5241"/>
    <cellStyle name="Normal 3 30 9 3" xfId="7633"/>
    <cellStyle name="Normal 3 30 9 4" xfId="10316"/>
    <cellStyle name="Normal 3 30 9 5" xfId="12728"/>
    <cellStyle name="Normal 3 30 9 6" xfId="2939"/>
    <cellStyle name="Normal 3 31" xfId="639"/>
    <cellStyle name="Normal 3 31 10" xfId="640"/>
    <cellStyle name="Normal 3 31 10 2" xfId="4508"/>
    <cellStyle name="Normal 3 31 11" xfId="641"/>
    <cellStyle name="Normal 3 31 11 2" xfId="4441"/>
    <cellStyle name="Normal 3 31 12" xfId="642"/>
    <cellStyle name="Normal 3 31 12 2" xfId="9362"/>
    <cellStyle name="Normal 3 31 13" xfId="643"/>
    <cellStyle name="Normal 3 31 13 2" xfId="9457"/>
    <cellStyle name="Normal 3 31 14" xfId="644"/>
    <cellStyle name="Normal 3 31 14 2" xfId="9541"/>
    <cellStyle name="Normal 3 31 15" xfId="1834"/>
    <cellStyle name="Normal 3 31 16" xfId="11998"/>
    <cellStyle name="Normal 3 31 2" xfId="645"/>
    <cellStyle name="Normal 3 31 2 2" xfId="2021"/>
    <cellStyle name="Normal 3 31 2 2 2" xfId="5341"/>
    <cellStyle name="Normal 3 31 2 2 3" xfId="7734"/>
    <cellStyle name="Normal 3 31 2 2 4" xfId="10418"/>
    <cellStyle name="Normal 3 31 2 2 5" xfId="12829"/>
    <cellStyle name="Normal 3 31 2 3" xfId="3445"/>
    <cellStyle name="Normal 3 31 2 3 2" xfId="5917"/>
    <cellStyle name="Normal 3 31 2 3 3" xfId="8313"/>
    <cellStyle name="Normal 3 31 2 3 4" xfId="10997"/>
    <cellStyle name="Normal 3 31 2 3 5" xfId="13408"/>
    <cellStyle name="Normal 3 31 2 4" xfId="4016"/>
    <cellStyle name="Normal 3 31 2 4 2" xfId="6490"/>
    <cellStyle name="Normal 3 31 2 4 3" xfId="8886"/>
    <cellStyle name="Normal 3 31 2 4 4" xfId="11570"/>
    <cellStyle name="Normal 3 31 2 4 5" xfId="13981"/>
    <cellStyle name="Normal 3 31 2 5" xfId="4666"/>
    <cellStyle name="Normal 3 31 2 6" xfId="7058"/>
    <cellStyle name="Normal 3 31 2 7" xfId="9740"/>
    <cellStyle name="Normal 3 31 2 8" xfId="12153"/>
    <cellStyle name="Normal 3 31 3" xfId="646"/>
    <cellStyle name="Normal 3 31 3 2" xfId="2207"/>
    <cellStyle name="Normal 3 31 3 2 2" xfId="5433"/>
    <cellStyle name="Normal 3 31 3 2 3" xfId="7828"/>
    <cellStyle name="Normal 3 31 3 2 4" xfId="10512"/>
    <cellStyle name="Normal 3 31 3 2 5" xfId="12923"/>
    <cellStyle name="Normal 3 31 3 3" xfId="3538"/>
    <cellStyle name="Normal 3 31 3 3 2" xfId="6011"/>
    <cellStyle name="Normal 3 31 3 3 3" xfId="8407"/>
    <cellStyle name="Normal 3 31 3 3 4" xfId="11091"/>
    <cellStyle name="Normal 3 31 3 3 5" xfId="13502"/>
    <cellStyle name="Normal 3 31 3 4" xfId="4110"/>
    <cellStyle name="Normal 3 31 3 4 2" xfId="6584"/>
    <cellStyle name="Normal 3 31 3 4 3" xfId="8980"/>
    <cellStyle name="Normal 3 31 3 4 4" xfId="11664"/>
    <cellStyle name="Normal 3 31 3 4 5" xfId="14075"/>
    <cellStyle name="Normal 3 31 3 5" xfId="4760"/>
    <cellStyle name="Normal 3 31 3 6" xfId="7152"/>
    <cellStyle name="Normal 3 31 3 7" xfId="9834"/>
    <cellStyle name="Normal 3 31 3 8" xfId="12247"/>
    <cellStyle name="Normal 3 31 4" xfId="647"/>
    <cellStyle name="Normal 3 31 4 2" xfId="3057"/>
    <cellStyle name="Normal 3 31 4 2 2" xfId="5526"/>
    <cellStyle name="Normal 3 31 4 2 3" xfId="7921"/>
    <cellStyle name="Normal 3 31 4 2 4" xfId="10605"/>
    <cellStyle name="Normal 3 31 4 2 5" xfId="13016"/>
    <cellStyle name="Normal 3 31 4 3" xfId="3631"/>
    <cellStyle name="Normal 3 31 4 3 2" xfId="6104"/>
    <cellStyle name="Normal 3 31 4 3 3" xfId="8500"/>
    <cellStyle name="Normal 3 31 4 3 4" xfId="11184"/>
    <cellStyle name="Normal 3 31 4 3 5" xfId="13595"/>
    <cellStyle name="Normal 3 31 4 4" xfId="4203"/>
    <cellStyle name="Normal 3 31 4 4 2" xfId="6677"/>
    <cellStyle name="Normal 3 31 4 4 3" xfId="9073"/>
    <cellStyle name="Normal 3 31 4 4 4" xfId="11757"/>
    <cellStyle name="Normal 3 31 4 4 5" xfId="14168"/>
    <cellStyle name="Normal 3 31 4 5" xfId="4853"/>
    <cellStyle name="Normal 3 31 4 6" xfId="7245"/>
    <cellStyle name="Normal 3 31 4 7" xfId="9927"/>
    <cellStyle name="Normal 3 31 4 8" xfId="12340"/>
    <cellStyle name="Normal 3 31 4 9" xfId="2552"/>
    <cellStyle name="Normal 3 31 5" xfId="648"/>
    <cellStyle name="Normal 3 31 5 2" xfId="3143"/>
    <cellStyle name="Normal 3 31 5 2 2" xfId="5612"/>
    <cellStyle name="Normal 3 31 5 2 3" xfId="8008"/>
    <cellStyle name="Normal 3 31 5 2 4" xfId="10692"/>
    <cellStyle name="Normal 3 31 5 2 5" xfId="13103"/>
    <cellStyle name="Normal 3 31 5 3" xfId="3717"/>
    <cellStyle name="Normal 3 31 5 3 2" xfId="6191"/>
    <cellStyle name="Normal 3 31 5 3 3" xfId="8587"/>
    <cellStyle name="Normal 3 31 5 3 4" xfId="11271"/>
    <cellStyle name="Normal 3 31 5 3 5" xfId="13682"/>
    <cellStyle name="Normal 3 31 5 4" xfId="4290"/>
    <cellStyle name="Normal 3 31 5 4 2" xfId="6764"/>
    <cellStyle name="Normal 3 31 5 4 3" xfId="9160"/>
    <cellStyle name="Normal 3 31 5 4 4" xfId="11844"/>
    <cellStyle name="Normal 3 31 5 4 5" xfId="14255"/>
    <cellStyle name="Normal 3 31 5 5" xfId="4940"/>
    <cellStyle name="Normal 3 31 5 6" xfId="7332"/>
    <cellStyle name="Normal 3 31 5 7" xfId="10014"/>
    <cellStyle name="Normal 3 31 5 8" xfId="12427"/>
    <cellStyle name="Normal 3 31 5 9" xfId="2636"/>
    <cellStyle name="Normal 3 31 6" xfId="649"/>
    <cellStyle name="Normal 3 31 6 2" xfId="3212"/>
    <cellStyle name="Normal 3 31 6 2 2" xfId="5682"/>
    <cellStyle name="Normal 3 31 6 2 3" xfId="8078"/>
    <cellStyle name="Normal 3 31 6 2 4" xfId="10762"/>
    <cellStyle name="Normal 3 31 6 2 5" xfId="13173"/>
    <cellStyle name="Normal 3 31 6 3" xfId="3787"/>
    <cellStyle name="Normal 3 31 6 3 2" xfId="6261"/>
    <cellStyle name="Normal 3 31 6 3 3" xfId="8657"/>
    <cellStyle name="Normal 3 31 6 3 4" xfId="11341"/>
    <cellStyle name="Normal 3 31 6 3 5" xfId="13752"/>
    <cellStyle name="Normal 3 31 6 4" xfId="4360"/>
    <cellStyle name="Normal 3 31 6 4 2" xfId="6834"/>
    <cellStyle name="Normal 3 31 6 4 3" xfId="9230"/>
    <cellStyle name="Normal 3 31 6 4 4" xfId="11914"/>
    <cellStyle name="Normal 3 31 6 4 5" xfId="14325"/>
    <cellStyle name="Normal 3 31 6 5" xfId="5010"/>
    <cellStyle name="Normal 3 31 6 6" xfId="7402"/>
    <cellStyle name="Normal 3 31 6 7" xfId="10084"/>
    <cellStyle name="Normal 3 31 6 8" xfId="12497"/>
    <cellStyle name="Normal 3 31 6 9" xfId="2705"/>
    <cellStyle name="Normal 3 31 7" xfId="650"/>
    <cellStyle name="Normal 3 31 7 2" xfId="5167"/>
    <cellStyle name="Normal 3 31 7 3" xfId="7559"/>
    <cellStyle name="Normal 3 31 7 4" xfId="10242"/>
    <cellStyle name="Normal 3 31 7 5" xfId="12654"/>
    <cellStyle name="Normal 3 31 7 6" xfId="2865"/>
    <cellStyle name="Normal 3 31 8" xfId="651"/>
    <cellStyle name="Normal 3 31 8 2" xfId="5093"/>
    <cellStyle name="Normal 3 31 8 3" xfId="7485"/>
    <cellStyle name="Normal 3 31 8 4" xfId="10168"/>
    <cellStyle name="Normal 3 31 8 5" xfId="12580"/>
    <cellStyle name="Normal 3 31 8 6" xfId="2791"/>
    <cellStyle name="Normal 3 31 9" xfId="652"/>
    <cellStyle name="Normal 3 31 9 2" xfId="5242"/>
    <cellStyle name="Normal 3 31 9 3" xfId="7634"/>
    <cellStyle name="Normal 3 31 9 4" xfId="10317"/>
    <cellStyle name="Normal 3 31 9 5" xfId="12729"/>
    <cellStyle name="Normal 3 31 9 6" xfId="2940"/>
    <cellStyle name="Normal 3 32" xfId="653"/>
    <cellStyle name="Normal 3 32 10" xfId="654"/>
    <cellStyle name="Normal 3 32 10 2" xfId="4509"/>
    <cellStyle name="Normal 3 32 11" xfId="655"/>
    <cellStyle name="Normal 3 32 11 2" xfId="4440"/>
    <cellStyle name="Normal 3 32 12" xfId="656"/>
    <cellStyle name="Normal 3 32 12 2" xfId="9363"/>
    <cellStyle name="Normal 3 32 13" xfId="657"/>
    <cellStyle name="Normal 3 32 13 2" xfId="9458"/>
    <cellStyle name="Normal 3 32 14" xfId="658"/>
    <cellStyle name="Normal 3 32 14 2" xfId="9542"/>
    <cellStyle name="Normal 3 32 15" xfId="1835"/>
    <cellStyle name="Normal 3 32 16" xfId="11999"/>
    <cellStyle name="Normal 3 32 2" xfId="659"/>
    <cellStyle name="Normal 3 32 2 2" xfId="2022"/>
    <cellStyle name="Normal 3 32 2 2 2" xfId="5342"/>
    <cellStyle name="Normal 3 32 2 2 3" xfId="7735"/>
    <cellStyle name="Normal 3 32 2 2 4" xfId="10419"/>
    <cellStyle name="Normal 3 32 2 2 5" xfId="12830"/>
    <cellStyle name="Normal 3 32 2 3" xfId="3446"/>
    <cellStyle name="Normal 3 32 2 3 2" xfId="5918"/>
    <cellStyle name="Normal 3 32 2 3 3" xfId="8314"/>
    <cellStyle name="Normal 3 32 2 3 4" xfId="10998"/>
    <cellStyle name="Normal 3 32 2 3 5" xfId="13409"/>
    <cellStyle name="Normal 3 32 2 4" xfId="4017"/>
    <cellStyle name="Normal 3 32 2 4 2" xfId="6491"/>
    <cellStyle name="Normal 3 32 2 4 3" xfId="8887"/>
    <cellStyle name="Normal 3 32 2 4 4" xfId="11571"/>
    <cellStyle name="Normal 3 32 2 4 5" xfId="13982"/>
    <cellStyle name="Normal 3 32 2 5" xfId="4667"/>
    <cellStyle name="Normal 3 32 2 6" xfId="7059"/>
    <cellStyle name="Normal 3 32 2 7" xfId="9741"/>
    <cellStyle name="Normal 3 32 2 8" xfId="12154"/>
    <cellStyle name="Normal 3 32 3" xfId="660"/>
    <cellStyle name="Normal 3 32 3 2" xfId="2208"/>
    <cellStyle name="Normal 3 32 3 2 2" xfId="5434"/>
    <cellStyle name="Normal 3 32 3 2 3" xfId="7829"/>
    <cellStyle name="Normal 3 32 3 2 4" xfId="10513"/>
    <cellStyle name="Normal 3 32 3 2 5" xfId="12924"/>
    <cellStyle name="Normal 3 32 3 3" xfId="3539"/>
    <cellStyle name="Normal 3 32 3 3 2" xfId="6012"/>
    <cellStyle name="Normal 3 32 3 3 3" xfId="8408"/>
    <cellStyle name="Normal 3 32 3 3 4" xfId="11092"/>
    <cellStyle name="Normal 3 32 3 3 5" xfId="13503"/>
    <cellStyle name="Normal 3 32 3 4" xfId="4111"/>
    <cellStyle name="Normal 3 32 3 4 2" xfId="6585"/>
    <cellStyle name="Normal 3 32 3 4 3" xfId="8981"/>
    <cellStyle name="Normal 3 32 3 4 4" xfId="11665"/>
    <cellStyle name="Normal 3 32 3 4 5" xfId="14076"/>
    <cellStyle name="Normal 3 32 3 5" xfId="4761"/>
    <cellStyle name="Normal 3 32 3 6" xfId="7153"/>
    <cellStyle name="Normal 3 32 3 7" xfId="9835"/>
    <cellStyle name="Normal 3 32 3 8" xfId="12248"/>
    <cellStyle name="Normal 3 32 4" xfId="661"/>
    <cellStyle name="Normal 3 32 4 2" xfId="3058"/>
    <cellStyle name="Normal 3 32 4 2 2" xfId="5527"/>
    <cellStyle name="Normal 3 32 4 2 3" xfId="7922"/>
    <cellStyle name="Normal 3 32 4 2 4" xfId="10606"/>
    <cellStyle name="Normal 3 32 4 2 5" xfId="13017"/>
    <cellStyle name="Normal 3 32 4 3" xfId="3632"/>
    <cellStyle name="Normal 3 32 4 3 2" xfId="6105"/>
    <cellStyle name="Normal 3 32 4 3 3" xfId="8501"/>
    <cellStyle name="Normal 3 32 4 3 4" xfId="11185"/>
    <cellStyle name="Normal 3 32 4 3 5" xfId="13596"/>
    <cellStyle name="Normal 3 32 4 4" xfId="4204"/>
    <cellStyle name="Normal 3 32 4 4 2" xfId="6678"/>
    <cellStyle name="Normal 3 32 4 4 3" xfId="9074"/>
    <cellStyle name="Normal 3 32 4 4 4" xfId="11758"/>
    <cellStyle name="Normal 3 32 4 4 5" xfId="14169"/>
    <cellStyle name="Normal 3 32 4 5" xfId="4854"/>
    <cellStyle name="Normal 3 32 4 6" xfId="7246"/>
    <cellStyle name="Normal 3 32 4 7" xfId="9928"/>
    <cellStyle name="Normal 3 32 4 8" xfId="12341"/>
    <cellStyle name="Normal 3 32 4 9" xfId="2553"/>
    <cellStyle name="Normal 3 32 5" xfId="662"/>
    <cellStyle name="Normal 3 32 5 2" xfId="3144"/>
    <cellStyle name="Normal 3 32 5 2 2" xfId="5613"/>
    <cellStyle name="Normal 3 32 5 2 3" xfId="8009"/>
    <cellStyle name="Normal 3 32 5 2 4" xfId="10693"/>
    <cellStyle name="Normal 3 32 5 2 5" xfId="13104"/>
    <cellStyle name="Normal 3 32 5 3" xfId="3718"/>
    <cellStyle name="Normal 3 32 5 3 2" xfId="6192"/>
    <cellStyle name="Normal 3 32 5 3 3" xfId="8588"/>
    <cellStyle name="Normal 3 32 5 3 4" xfId="11272"/>
    <cellStyle name="Normal 3 32 5 3 5" xfId="13683"/>
    <cellStyle name="Normal 3 32 5 4" xfId="4291"/>
    <cellStyle name="Normal 3 32 5 4 2" xfId="6765"/>
    <cellStyle name="Normal 3 32 5 4 3" xfId="9161"/>
    <cellStyle name="Normal 3 32 5 4 4" xfId="11845"/>
    <cellStyle name="Normal 3 32 5 4 5" xfId="14256"/>
    <cellStyle name="Normal 3 32 5 5" xfId="4941"/>
    <cellStyle name="Normal 3 32 5 6" xfId="7333"/>
    <cellStyle name="Normal 3 32 5 7" xfId="10015"/>
    <cellStyle name="Normal 3 32 5 8" xfId="12428"/>
    <cellStyle name="Normal 3 32 5 9" xfId="2637"/>
    <cellStyle name="Normal 3 32 6" xfId="663"/>
    <cellStyle name="Normal 3 32 6 2" xfId="3213"/>
    <cellStyle name="Normal 3 32 6 2 2" xfId="5683"/>
    <cellStyle name="Normal 3 32 6 2 3" xfId="8079"/>
    <cellStyle name="Normal 3 32 6 2 4" xfId="10763"/>
    <cellStyle name="Normal 3 32 6 2 5" xfId="13174"/>
    <cellStyle name="Normal 3 32 6 3" xfId="3788"/>
    <cellStyle name="Normal 3 32 6 3 2" xfId="6262"/>
    <cellStyle name="Normal 3 32 6 3 3" xfId="8658"/>
    <cellStyle name="Normal 3 32 6 3 4" xfId="11342"/>
    <cellStyle name="Normal 3 32 6 3 5" xfId="13753"/>
    <cellStyle name="Normal 3 32 6 4" xfId="4361"/>
    <cellStyle name="Normal 3 32 6 4 2" xfId="6835"/>
    <cellStyle name="Normal 3 32 6 4 3" xfId="9231"/>
    <cellStyle name="Normal 3 32 6 4 4" xfId="11915"/>
    <cellStyle name="Normal 3 32 6 4 5" xfId="14326"/>
    <cellStyle name="Normal 3 32 6 5" xfId="5011"/>
    <cellStyle name="Normal 3 32 6 6" xfId="7403"/>
    <cellStyle name="Normal 3 32 6 7" xfId="10085"/>
    <cellStyle name="Normal 3 32 6 8" xfId="12498"/>
    <cellStyle name="Normal 3 32 6 9" xfId="2706"/>
    <cellStyle name="Normal 3 32 7" xfId="664"/>
    <cellStyle name="Normal 3 32 7 2" xfId="5168"/>
    <cellStyle name="Normal 3 32 7 3" xfId="7560"/>
    <cellStyle name="Normal 3 32 7 4" xfId="10243"/>
    <cellStyle name="Normal 3 32 7 5" xfId="12655"/>
    <cellStyle name="Normal 3 32 7 6" xfId="2866"/>
    <cellStyle name="Normal 3 32 8" xfId="665"/>
    <cellStyle name="Normal 3 32 8 2" xfId="5760"/>
    <cellStyle name="Normal 3 32 8 3" xfId="8156"/>
    <cellStyle name="Normal 3 32 8 4" xfId="10840"/>
    <cellStyle name="Normal 3 32 8 5" xfId="13251"/>
    <cellStyle name="Normal 3 32 8 6" xfId="3290"/>
    <cellStyle name="Normal 3 32 9" xfId="666"/>
    <cellStyle name="Normal 3 32 9 2" xfId="6335"/>
    <cellStyle name="Normal 3 32 9 3" xfId="8731"/>
    <cellStyle name="Normal 3 32 9 4" xfId="11415"/>
    <cellStyle name="Normal 3 32 9 5" xfId="13826"/>
    <cellStyle name="Normal 3 32 9 6" xfId="3861"/>
    <cellStyle name="Normal 3 33" xfId="667"/>
    <cellStyle name="Normal 3 33 10" xfId="668"/>
    <cellStyle name="Normal 3 33 10 2" xfId="4510"/>
    <cellStyle name="Normal 3 33 11" xfId="669"/>
    <cellStyle name="Normal 3 33 11 2" xfId="4439"/>
    <cellStyle name="Normal 3 33 12" xfId="670"/>
    <cellStyle name="Normal 3 33 12 2" xfId="9364"/>
    <cellStyle name="Normal 3 33 13" xfId="671"/>
    <cellStyle name="Normal 3 33 13 2" xfId="9459"/>
    <cellStyle name="Normal 3 33 14" xfId="672"/>
    <cellStyle name="Normal 3 33 14 2" xfId="9543"/>
    <cellStyle name="Normal 3 33 15" xfId="1836"/>
    <cellStyle name="Normal 3 33 16" xfId="12000"/>
    <cellStyle name="Normal 3 33 2" xfId="673"/>
    <cellStyle name="Normal 3 33 2 2" xfId="2023"/>
    <cellStyle name="Normal 3 33 2 2 2" xfId="5343"/>
    <cellStyle name="Normal 3 33 2 2 3" xfId="7736"/>
    <cellStyle name="Normal 3 33 2 2 4" xfId="10420"/>
    <cellStyle name="Normal 3 33 2 2 5" xfId="12831"/>
    <cellStyle name="Normal 3 33 2 3" xfId="3447"/>
    <cellStyle name="Normal 3 33 2 3 2" xfId="5919"/>
    <cellStyle name="Normal 3 33 2 3 3" xfId="8315"/>
    <cellStyle name="Normal 3 33 2 3 4" xfId="10999"/>
    <cellStyle name="Normal 3 33 2 3 5" xfId="13410"/>
    <cellStyle name="Normal 3 33 2 4" xfId="4018"/>
    <cellStyle name="Normal 3 33 2 4 2" xfId="6492"/>
    <cellStyle name="Normal 3 33 2 4 3" xfId="8888"/>
    <cellStyle name="Normal 3 33 2 4 4" xfId="11572"/>
    <cellStyle name="Normal 3 33 2 4 5" xfId="13983"/>
    <cellStyle name="Normal 3 33 2 5" xfId="4668"/>
    <cellStyle name="Normal 3 33 2 6" xfId="7060"/>
    <cellStyle name="Normal 3 33 2 7" xfId="9742"/>
    <cellStyle name="Normal 3 33 2 8" xfId="12155"/>
    <cellStyle name="Normal 3 33 3" xfId="674"/>
    <cellStyle name="Normal 3 33 3 2" xfId="2209"/>
    <cellStyle name="Normal 3 33 3 2 2" xfId="5435"/>
    <cellStyle name="Normal 3 33 3 2 3" xfId="7830"/>
    <cellStyle name="Normal 3 33 3 2 4" xfId="10514"/>
    <cellStyle name="Normal 3 33 3 2 5" xfId="12925"/>
    <cellStyle name="Normal 3 33 3 3" xfId="3540"/>
    <cellStyle name="Normal 3 33 3 3 2" xfId="6013"/>
    <cellStyle name="Normal 3 33 3 3 3" xfId="8409"/>
    <cellStyle name="Normal 3 33 3 3 4" xfId="11093"/>
    <cellStyle name="Normal 3 33 3 3 5" xfId="13504"/>
    <cellStyle name="Normal 3 33 3 4" xfId="4112"/>
    <cellStyle name="Normal 3 33 3 4 2" xfId="6586"/>
    <cellStyle name="Normal 3 33 3 4 3" xfId="8982"/>
    <cellStyle name="Normal 3 33 3 4 4" xfId="11666"/>
    <cellStyle name="Normal 3 33 3 4 5" xfId="14077"/>
    <cellStyle name="Normal 3 33 3 5" xfId="4762"/>
    <cellStyle name="Normal 3 33 3 6" xfId="7154"/>
    <cellStyle name="Normal 3 33 3 7" xfId="9836"/>
    <cellStyle name="Normal 3 33 3 8" xfId="12249"/>
    <cellStyle name="Normal 3 33 4" xfId="675"/>
    <cellStyle name="Normal 3 33 4 2" xfId="3059"/>
    <cellStyle name="Normal 3 33 4 2 2" xfId="5528"/>
    <cellStyle name="Normal 3 33 4 2 3" xfId="7923"/>
    <cellStyle name="Normal 3 33 4 2 4" xfId="10607"/>
    <cellStyle name="Normal 3 33 4 2 5" xfId="13018"/>
    <cellStyle name="Normal 3 33 4 3" xfId="3633"/>
    <cellStyle name="Normal 3 33 4 3 2" xfId="6106"/>
    <cellStyle name="Normal 3 33 4 3 3" xfId="8502"/>
    <cellStyle name="Normal 3 33 4 3 4" xfId="11186"/>
    <cellStyle name="Normal 3 33 4 3 5" xfId="13597"/>
    <cellStyle name="Normal 3 33 4 4" xfId="4205"/>
    <cellStyle name="Normal 3 33 4 4 2" xfId="6679"/>
    <cellStyle name="Normal 3 33 4 4 3" xfId="9075"/>
    <cellStyle name="Normal 3 33 4 4 4" xfId="11759"/>
    <cellStyle name="Normal 3 33 4 4 5" xfId="14170"/>
    <cellStyle name="Normal 3 33 4 5" xfId="4855"/>
    <cellStyle name="Normal 3 33 4 6" xfId="7247"/>
    <cellStyle name="Normal 3 33 4 7" xfId="9929"/>
    <cellStyle name="Normal 3 33 4 8" xfId="12342"/>
    <cellStyle name="Normal 3 33 4 9" xfId="2554"/>
    <cellStyle name="Normal 3 33 5" xfId="676"/>
    <cellStyle name="Normal 3 33 5 2" xfId="3145"/>
    <cellStyle name="Normal 3 33 5 2 2" xfId="5614"/>
    <cellStyle name="Normal 3 33 5 2 3" xfId="8010"/>
    <cellStyle name="Normal 3 33 5 2 4" xfId="10694"/>
    <cellStyle name="Normal 3 33 5 2 5" xfId="13105"/>
    <cellStyle name="Normal 3 33 5 3" xfId="3719"/>
    <cellStyle name="Normal 3 33 5 3 2" xfId="6193"/>
    <cellStyle name="Normal 3 33 5 3 3" xfId="8589"/>
    <cellStyle name="Normal 3 33 5 3 4" xfId="11273"/>
    <cellStyle name="Normal 3 33 5 3 5" xfId="13684"/>
    <cellStyle name="Normal 3 33 5 4" xfId="4292"/>
    <cellStyle name="Normal 3 33 5 4 2" xfId="6766"/>
    <cellStyle name="Normal 3 33 5 4 3" xfId="9162"/>
    <cellStyle name="Normal 3 33 5 4 4" xfId="11846"/>
    <cellStyle name="Normal 3 33 5 4 5" xfId="14257"/>
    <cellStyle name="Normal 3 33 5 5" xfId="4942"/>
    <cellStyle name="Normal 3 33 5 6" xfId="7334"/>
    <cellStyle name="Normal 3 33 5 7" xfId="10016"/>
    <cellStyle name="Normal 3 33 5 8" xfId="12429"/>
    <cellStyle name="Normal 3 33 5 9" xfId="2638"/>
    <cellStyle name="Normal 3 33 6" xfId="677"/>
    <cellStyle name="Normal 3 33 6 2" xfId="3214"/>
    <cellStyle name="Normal 3 33 6 2 2" xfId="5684"/>
    <cellStyle name="Normal 3 33 6 2 3" xfId="8080"/>
    <cellStyle name="Normal 3 33 6 2 4" xfId="10764"/>
    <cellStyle name="Normal 3 33 6 2 5" xfId="13175"/>
    <cellStyle name="Normal 3 33 6 3" xfId="3789"/>
    <cellStyle name="Normal 3 33 6 3 2" xfId="6263"/>
    <cellStyle name="Normal 3 33 6 3 3" xfId="8659"/>
    <cellStyle name="Normal 3 33 6 3 4" xfId="11343"/>
    <cellStyle name="Normal 3 33 6 3 5" xfId="13754"/>
    <cellStyle name="Normal 3 33 6 4" xfId="4362"/>
    <cellStyle name="Normal 3 33 6 4 2" xfId="6836"/>
    <cellStyle name="Normal 3 33 6 4 3" xfId="9232"/>
    <cellStyle name="Normal 3 33 6 4 4" xfId="11916"/>
    <cellStyle name="Normal 3 33 6 4 5" xfId="14327"/>
    <cellStyle name="Normal 3 33 6 5" xfId="5012"/>
    <cellStyle name="Normal 3 33 6 6" xfId="7404"/>
    <cellStyle name="Normal 3 33 6 7" xfId="10086"/>
    <cellStyle name="Normal 3 33 6 8" xfId="12499"/>
    <cellStyle name="Normal 3 33 6 9" xfId="2707"/>
    <cellStyle name="Normal 3 33 7" xfId="678"/>
    <cellStyle name="Normal 3 33 7 2" xfId="5169"/>
    <cellStyle name="Normal 3 33 7 3" xfId="7561"/>
    <cellStyle name="Normal 3 33 7 4" xfId="10244"/>
    <cellStyle name="Normal 3 33 7 5" xfId="12656"/>
    <cellStyle name="Normal 3 33 7 6" xfId="2867"/>
    <cellStyle name="Normal 3 33 8" xfId="679"/>
    <cellStyle name="Normal 3 33 8 2" xfId="5761"/>
    <cellStyle name="Normal 3 33 8 3" xfId="8157"/>
    <cellStyle name="Normal 3 33 8 4" xfId="10841"/>
    <cellStyle name="Normal 3 33 8 5" xfId="13252"/>
    <cellStyle name="Normal 3 33 8 6" xfId="3291"/>
    <cellStyle name="Normal 3 33 9" xfId="680"/>
    <cellStyle name="Normal 3 33 9 2" xfId="6336"/>
    <cellStyle name="Normal 3 33 9 3" xfId="8732"/>
    <cellStyle name="Normal 3 33 9 4" xfId="11416"/>
    <cellStyle name="Normal 3 33 9 5" xfId="13827"/>
    <cellStyle name="Normal 3 33 9 6" xfId="3862"/>
    <cellStyle name="Normal 3 34" xfId="681"/>
    <cellStyle name="Normal 3 34 10" xfId="682"/>
    <cellStyle name="Normal 3 34 10 2" xfId="4511"/>
    <cellStyle name="Normal 3 34 11" xfId="683"/>
    <cellStyle name="Normal 3 34 11 2" xfId="4438"/>
    <cellStyle name="Normal 3 34 12" xfId="684"/>
    <cellStyle name="Normal 3 34 12 2" xfId="9365"/>
    <cellStyle name="Normal 3 34 13" xfId="685"/>
    <cellStyle name="Normal 3 34 13 2" xfId="9460"/>
    <cellStyle name="Normal 3 34 14" xfId="686"/>
    <cellStyle name="Normal 3 34 14 2" xfId="9544"/>
    <cellStyle name="Normal 3 34 15" xfId="1837"/>
    <cellStyle name="Normal 3 34 16" xfId="12001"/>
    <cellStyle name="Normal 3 34 2" xfId="687"/>
    <cellStyle name="Normal 3 34 2 2" xfId="2024"/>
    <cellStyle name="Normal 3 34 2 2 2" xfId="5344"/>
    <cellStyle name="Normal 3 34 2 2 3" xfId="7737"/>
    <cellStyle name="Normal 3 34 2 2 4" xfId="10421"/>
    <cellStyle name="Normal 3 34 2 2 5" xfId="12832"/>
    <cellStyle name="Normal 3 34 2 3" xfId="3448"/>
    <cellStyle name="Normal 3 34 2 3 2" xfId="5920"/>
    <cellStyle name="Normal 3 34 2 3 3" xfId="8316"/>
    <cellStyle name="Normal 3 34 2 3 4" xfId="11000"/>
    <cellStyle name="Normal 3 34 2 3 5" xfId="13411"/>
    <cellStyle name="Normal 3 34 2 4" xfId="4019"/>
    <cellStyle name="Normal 3 34 2 4 2" xfId="6493"/>
    <cellStyle name="Normal 3 34 2 4 3" xfId="8889"/>
    <cellStyle name="Normal 3 34 2 4 4" xfId="11573"/>
    <cellStyle name="Normal 3 34 2 4 5" xfId="13984"/>
    <cellStyle name="Normal 3 34 2 5" xfId="4669"/>
    <cellStyle name="Normal 3 34 2 6" xfId="7061"/>
    <cellStyle name="Normal 3 34 2 7" xfId="9743"/>
    <cellStyle name="Normal 3 34 2 8" xfId="12156"/>
    <cellStyle name="Normal 3 34 3" xfId="688"/>
    <cellStyle name="Normal 3 34 3 2" xfId="2210"/>
    <cellStyle name="Normal 3 34 3 2 2" xfId="5436"/>
    <cellStyle name="Normal 3 34 3 2 3" xfId="7831"/>
    <cellStyle name="Normal 3 34 3 2 4" xfId="10515"/>
    <cellStyle name="Normal 3 34 3 2 5" xfId="12926"/>
    <cellStyle name="Normal 3 34 3 3" xfId="3541"/>
    <cellStyle name="Normal 3 34 3 3 2" xfId="6014"/>
    <cellStyle name="Normal 3 34 3 3 3" xfId="8410"/>
    <cellStyle name="Normal 3 34 3 3 4" xfId="11094"/>
    <cellStyle name="Normal 3 34 3 3 5" xfId="13505"/>
    <cellStyle name="Normal 3 34 3 4" xfId="4113"/>
    <cellStyle name="Normal 3 34 3 4 2" xfId="6587"/>
    <cellStyle name="Normal 3 34 3 4 3" xfId="8983"/>
    <cellStyle name="Normal 3 34 3 4 4" xfId="11667"/>
    <cellStyle name="Normal 3 34 3 4 5" xfId="14078"/>
    <cellStyle name="Normal 3 34 3 5" xfId="4763"/>
    <cellStyle name="Normal 3 34 3 6" xfId="7155"/>
    <cellStyle name="Normal 3 34 3 7" xfId="9837"/>
    <cellStyle name="Normal 3 34 3 8" xfId="12250"/>
    <cellStyle name="Normal 3 34 4" xfId="689"/>
    <cellStyle name="Normal 3 34 4 2" xfId="3060"/>
    <cellStyle name="Normal 3 34 4 2 2" xfId="5529"/>
    <cellStyle name="Normal 3 34 4 2 3" xfId="7924"/>
    <cellStyle name="Normal 3 34 4 2 4" xfId="10608"/>
    <cellStyle name="Normal 3 34 4 2 5" xfId="13019"/>
    <cellStyle name="Normal 3 34 4 3" xfId="3634"/>
    <cellStyle name="Normal 3 34 4 3 2" xfId="6107"/>
    <cellStyle name="Normal 3 34 4 3 3" xfId="8503"/>
    <cellStyle name="Normal 3 34 4 3 4" xfId="11187"/>
    <cellStyle name="Normal 3 34 4 3 5" xfId="13598"/>
    <cellStyle name="Normal 3 34 4 4" xfId="4206"/>
    <cellStyle name="Normal 3 34 4 4 2" xfId="6680"/>
    <cellStyle name="Normal 3 34 4 4 3" xfId="9076"/>
    <cellStyle name="Normal 3 34 4 4 4" xfId="11760"/>
    <cellStyle name="Normal 3 34 4 4 5" xfId="14171"/>
    <cellStyle name="Normal 3 34 4 5" xfId="4856"/>
    <cellStyle name="Normal 3 34 4 6" xfId="7248"/>
    <cellStyle name="Normal 3 34 4 7" xfId="9930"/>
    <cellStyle name="Normal 3 34 4 8" xfId="12343"/>
    <cellStyle name="Normal 3 34 4 9" xfId="2555"/>
    <cellStyle name="Normal 3 34 5" xfId="690"/>
    <cellStyle name="Normal 3 34 5 2" xfId="3146"/>
    <cellStyle name="Normal 3 34 5 2 2" xfId="5615"/>
    <cellStyle name="Normal 3 34 5 2 3" xfId="8011"/>
    <cellStyle name="Normal 3 34 5 2 4" xfId="10695"/>
    <cellStyle name="Normal 3 34 5 2 5" xfId="13106"/>
    <cellStyle name="Normal 3 34 5 3" xfId="3720"/>
    <cellStyle name="Normal 3 34 5 3 2" xfId="6194"/>
    <cellStyle name="Normal 3 34 5 3 3" xfId="8590"/>
    <cellStyle name="Normal 3 34 5 3 4" xfId="11274"/>
    <cellStyle name="Normal 3 34 5 3 5" xfId="13685"/>
    <cellStyle name="Normal 3 34 5 4" xfId="4293"/>
    <cellStyle name="Normal 3 34 5 4 2" xfId="6767"/>
    <cellStyle name="Normal 3 34 5 4 3" xfId="9163"/>
    <cellStyle name="Normal 3 34 5 4 4" xfId="11847"/>
    <cellStyle name="Normal 3 34 5 4 5" xfId="14258"/>
    <cellStyle name="Normal 3 34 5 5" xfId="4943"/>
    <cellStyle name="Normal 3 34 5 6" xfId="7335"/>
    <cellStyle name="Normal 3 34 5 7" xfId="10017"/>
    <cellStyle name="Normal 3 34 5 8" xfId="12430"/>
    <cellStyle name="Normal 3 34 5 9" xfId="2639"/>
    <cellStyle name="Normal 3 34 6" xfId="691"/>
    <cellStyle name="Normal 3 34 6 2" xfId="3215"/>
    <cellStyle name="Normal 3 34 6 2 2" xfId="5685"/>
    <cellStyle name="Normal 3 34 6 2 3" xfId="8081"/>
    <cellStyle name="Normal 3 34 6 2 4" xfId="10765"/>
    <cellStyle name="Normal 3 34 6 2 5" xfId="13176"/>
    <cellStyle name="Normal 3 34 6 3" xfId="3790"/>
    <cellStyle name="Normal 3 34 6 3 2" xfId="6264"/>
    <cellStyle name="Normal 3 34 6 3 3" xfId="8660"/>
    <cellStyle name="Normal 3 34 6 3 4" xfId="11344"/>
    <cellStyle name="Normal 3 34 6 3 5" xfId="13755"/>
    <cellStyle name="Normal 3 34 6 4" xfId="4363"/>
    <cellStyle name="Normal 3 34 6 4 2" xfId="6837"/>
    <cellStyle name="Normal 3 34 6 4 3" xfId="9233"/>
    <cellStyle name="Normal 3 34 6 4 4" xfId="11917"/>
    <cellStyle name="Normal 3 34 6 4 5" xfId="14328"/>
    <cellStyle name="Normal 3 34 6 5" xfId="5013"/>
    <cellStyle name="Normal 3 34 6 6" xfId="7405"/>
    <cellStyle name="Normal 3 34 6 7" xfId="10087"/>
    <cellStyle name="Normal 3 34 6 8" xfId="12500"/>
    <cellStyle name="Normal 3 34 6 9" xfId="2708"/>
    <cellStyle name="Normal 3 34 7" xfId="692"/>
    <cellStyle name="Normal 3 34 7 2" xfId="5170"/>
    <cellStyle name="Normal 3 34 7 3" xfId="7562"/>
    <cellStyle name="Normal 3 34 7 4" xfId="10245"/>
    <cellStyle name="Normal 3 34 7 5" xfId="12657"/>
    <cellStyle name="Normal 3 34 7 6" xfId="2868"/>
    <cellStyle name="Normal 3 34 8" xfId="693"/>
    <cellStyle name="Normal 3 34 8 2" xfId="5762"/>
    <cellStyle name="Normal 3 34 8 3" xfId="8158"/>
    <cellStyle name="Normal 3 34 8 4" xfId="10842"/>
    <cellStyle name="Normal 3 34 8 5" xfId="13253"/>
    <cellStyle name="Normal 3 34 8 6" xfId="3292"/>
    <cellStyle name="Normal 3 34 9" xfId="694"/>
    <cellStyle name="Normal 3 34 9 2" xfId="6337"/>
    <cellStyle name="Normal 3 34 9 3" xfId="8733"/>
    <cellStyle name="Normal 3 34 9 4" xfId="11417"/>
    <cellStyle name="Normal 3 34 9 5" xfId="13828"/>
    <cellStyle name="Normal 3 34 9 6" xfId="3863"/>
    <cellStyle name="Normal 3 35" xfId="695"/>
    <cellStyle name="Normal 3 35 10" xfId="696"/>
    <cellStyle name="Normal 3 35 10 2" xfId="4512"/>
    <cellStyle name="Normal 3 35 11" xfId="697"/>
    <cellStyle name="Normal 3 35 11 2" xfId="4437"/>
    <cellStyle name="Normal 3 35 12" xfId="698"/>
    <cellStyle name="Normal 3 35 12 2" xfId="9366"/>
    <cellStyle name="Normal 3 35 13" xfId="699"/>
    <cellStyle name="Normal 3 35 13 2" xfId="9461"/>
    <cellStyle name="Normal 3 35 14" xfId="700"/>
    <cellStyle name="Normal 3 35 14 2" xfId="9545"/>
    <cellStyle name="Normal 3 35 15" xfId="1838"/>
    <cellStyle name="Normal 3 35 16" xfId="12002"/>
    <cellStyle name="Normal 3 35 2" xfId="701"/>
    <cellStyle name="Normal 3 35 2 2" xfId="2025"/>
    <cellStyle name="Normal 3 35 2 2 2" xfId="5345"/>
    <cellStyle name="Normal 3 35 2 2 3" xfId="7738"/>
    <cellStyle name="Normal 3 35 2 2 4" xfId="10422"/>
    <cellStyle name="Normal 3 35 2 2 5" xfId="12833"/>
    <cellStyle name="Normal 3 35 2 3" xfId="3449"/>
    <cellStyle name="Normal 3 35 2 3 2" xfId="5921"/>
    <cellStyle name="Normal 3 35 2 3 3" xfId="8317"/>
    <cellStyle name="Normal 3 35 2 3 4" xfId="11001"/>
    <cellStyle name="Normal 3 35 2 3 5" xfId="13412"/>
    <cellStyle name="Normal 3 35 2 4" xfId="4020"/>
    <cellStyle name="Normal 3 35 2 4 2" xfId="6494"/>
    <cellStyle name="Normal 3 35 2 4 3" xfId="8890"/>
    <cellStyle name="Normal 3 35 2 4 4" xfId="11574"/>
    <cellStyle name="Normal 3 35 2 4 5" xfId="13985"/>
    <cellStyle name="Normal 3 35 2 5" xfId="4670"/>
    <cellStyle name="Normal 3 35 2 6" xfId="7062"/>
    <cellStyle name="Normal 3 35 2 7" xfId="9744"/>
    <cellStyle name="Normal 3 35 2 8" xfId="12157"/>
    <cellStyle name="Normal 3 35 3" xfId="702"/>
    <cellStyle name="Normal 3 35 3 2" xfId="2211"/>
    <cellStyle name="Normal 3 35 3 2 2" xfId="5437"/>
    <cellStyle name="Normal 3 35 3 2 3" xfId="7832"/>
    <cellStyle name="Normal 3 35 3 2 4" xfId="10516"/>
    <cellStyle name="Normal 3 35 3 2 5" xfId="12927"/>
    <cellStyle name="Normal 3 35 3 3" xfId="3542"/>
    <cellStyle name="Normal 3 35 3 3 2" xfId="6015"/>
    <cellStyle name="Normal 3 35 3 3 3" xfId="8411"/>
    <cellStyle name="Normal 3 35 3 3 4" xfId="11095"/>
    <cellStyle name="Normal 3 35 3 3 5" xfId="13506"/>
    <cellStyle name="Normal 3 35 3 4" xfId="4114"/>
    <cellStyle name="Normal 3 35 3 4 2" xfId="6588"/>
    <cellStyle name="Normal 3 35 3 4 3" xfId="8984"/>
    <cellStyle name="Normal 3 35 3 4 4" xfId="11668"/>
    <cellStyle name="Normal 3 35 3 4 5" xfId="14079"/>
    <cellStyle name="Normal 3 35 3 5" xfId="4764"/>
    <cellStyle name="Normal 3 35 3 6" xfId="7156"/>
    <cellStyle name="Normal 3 35 3 7" xfId="9838"/>
    <cellStyle name="Normal 3 35 3 8" xfId="12251"/>
    <cellStyle name="Normal 3 35 4" xfId="703"/>
    <cellStyle name="Normal 3 35 4 2" xfId="3061"/>
    <cellStyle name="Normal 3 35 4 2 2" xfId="5530"/>
    <cellStyle name="Normal 3 35 4 2 3" xfId="7925"/>
    <cellStyle name="Normal 3 35 4 2 4" xfId="10609"/>
    <cellStyle name="Normal 3 35 4 2 5" xfId="13020"/>
    <cellStyle name="Normal 3 35 4 3" xfId="3635"/>
    <cellStyle name="Normal 3 35 4 3 2" xfId="6108"/>
    <cellStyle name="Normal 3 35 4 3 3" xfId="8504"/>
    <cellStyle name="Normal 3 35 4 3 4" xfId="11188"/>
    <cellStyle name="Normal 3 35 4 3 5" xfId="13599"/>
    <cellStyle name="Normal 3 35 4 4" xfId="4207"/>
    <cellStyle name="Normal 3 35 4 4 2" xfId="6681"/>
    <cellStyle name="Normal 3 35 4 4 3" xfId="9077"/>
    <cellStyle name="Normal 3 35 4 4 4" xfId="11761"/>
    <cellStyle name="Normal 3 35 4 4 5" xfId="14172"/>
    <cellStyle name="Normal 3 35 4 5" xfId="4857"/>
    <cellStyle name="Normal 3 35 4 6" xfId="7249"/>
    <cellStyle name="Normal 3 35 4 7" xfId="9931"/>
    <cellStyle name="Normal 3 35 4 8" xfId="12344"/>
    <cellStyle name="Normal 3 35 4 9" xfId="2556"/>
    <cellStyle name="Normal 3 35 5" xfId="704"/>
    <cellStyle name="Normal 3 35 5 2" xfId="3147"/>
    <cellStyle name="Normal 3 35 5 2 2" xfId="5616"/>
    <cellStyle name="Normal 3 35 5 2 3" xfId="8012"/>
    <cellStyle name="Normal 3 35 5 2 4" xfId="10696"/>
    <cellStyle name="Normal 3 35 5 2 5" xfId="13107"/>
    <cellStyle name="Normal 3 35 5 3" xfId="3721"/>
    <cellStyle name="Normal 3 35 5 3 2" xfId="6195"/>
    <cellStyle name="Normal 3 35 5 3 3" xfId="8591"/>
    <cellStyle name="Normal 3 35 5 3 4" xfId="11275"/>
    <cellStyle name="Normal 3 35 5 3 5" xfId="13686"/>
    <cellStyle name="Normal 3 35 5 4" xfId="4294"/>
    <cellStyle name="Normal 3 35 5 4 2" xfId="6768"/>
    <cellStyle name="Normal 3 35 5 4 3" xfId="9164"/>
    <cellStyle name="Normal 3 35 5 4 4" xfId="11848"/>
    <cellStyle name="Normal 3 35 5 4 5" xfId="14259"/>
    <cellStyle name="Normal 3 35 5 5" xfId="4944"/>
    <cellStyle name="Normal 3 35 5 6" xfId="7336"/>
    <cellStyle name="Normal 3 35 5 7" xfId="10018"/>
    <cellStyle name="Normal 3 35 5 8" xfId="12431"/>
    <cellStyle name="Normal 3 35 5 9" xfId="2640"/>
    <cellStyle name="Normal 3 35 6" xfId="705"/>
    <cellStyle name="Normal 3 35 6 2" xfId="3216"/>
    <cellStyle name="Normal 3 35 6 2 2" xfId="5686"/>
    <cellStyle name="Normal 3 35 6 2 3" xfId="8082"/>
    <cellStyle name="Normal 3 35 6 2 4" xfId="10766"/>
    <cellStyle name="Normal 3 35 6 2 5" xfId="13177"/>
    <cellStyle name="Normal 3 35 6 3" xfId="3791"/>
    <cellStyle name="Normal 3 35 6 3 2" xfId="6265"/>
    <cellStyle name="Normal 3 35 6 3 3" xfId="8661"/>
    <cellStyle name="Normal 3 35 6 3 4" xfId="11345"/>
    <cellStyle name="Normal 3 35 6 3 5" xfId="13756"/>
    <cellStyle name="Normal 3 35 6 4" xfId="4364"/>
    <cellStyle name="Normal 3 35 6 4 2" xfId="6838"/>
    <cellStyle name="Normal 3 35 6 4 3" xfId="9234"/>
    <cellStyle name="Normal 3 35 6 4 4" xfId="11918"/>
    <cellStyle name="Normal 3 35 6 4 5" xfId="14329"/>
    <cellStyle name="Normal 3 35 6 5" xfId="5014"/>
    <cellStyle name="Normal 3 35 6 6" xfId="7406"/>
    <cellStyle name="Normal 3 35 6 7" xfId="10088"/>
    <cellStyle name="Normal 3 35 6 8" xfId="12501"/>
    <cellStyle name="Normal 3 35 6 9" xfId="2709"/>
    <cellStyle name="Normal 3 35 7" xfId="706"/>
    <cellStyle name="Normal 3 35 7 2" xfId="5171"/>
    <cellStyle name="Normal 3 35 7 3" xfId="7563"/>
    <cellStyle name="Normal 3 35 7 4" xfId="10246"/>
    <cellStyle name="Normal 3 35 7 5" xfId="12658"/>
    <cellStyle name="Normal 3 35 7 6" xfId="2869"/>
    <cellStyle name="Normal 3 35 8" xfId="707"/>
    <cellStyle name="Normal 3 35 8 2" xfId="5763"/>
    <cellStyle name="Normal 3 35 8 3" xfId="8159"/>
    <cellStyle name="Normal 3 35 8 4" xfId="10843"/>
    <cellStyle name="Normal 3 35 8 5" xfId="13254"/>
    <cellStyle name="Normal 3 35 8 6" xfId="3293"/>
    <cellStyle name="Normal 3 35 9" xfId="708"/>
    <cellStyle name="Normal 3 35 9 2" xfId="6338"/>
    <cellStyle name="Normal 3 35 9 3" xfId="8734"/>
    <cellStyle name="Normal 3 35 9 4" xfId="11418"/>
    <cellStyle name="Normal 3 35 9 5" xfId="13829"/>
    <cellStyle name="Normal 3 35 9 6" xfId="3864"/>
    <cellStyle name="Normal 3 36" xfId="709"/>
    <cellStyle name="Normal 3 36 10" xfId="710"/>
    <cellStyle name="Normal 3 36 10 2" xfId="4513"/>
    <cellStyle name="Normal 3 36 11" xfId="711"/>
    <cellStyle name="Normal 3 36 11 2" xfId="4436"/>
    <cellStyle name="Normal 3 36 12" xfId="712"/>
    <cellStyle name="Normal 3 36 12 2" xfId="9367"/>
    <cellStyle name="Normal 3 36 13" xfId="713"/>
    <cellStyle name="Normal 3 36 13 2" xfId="9462"/>
    <cellStyle name="Normal 3 36 14" xfId="714"/>
    <cellStyle name="Normal 3 36 14 2" xfId="9546"/>
    <cellStyle name="Normal 3 36 15" xfId="1839"/>
    <cellStyle name="Normal 3 36 16" xfId="12003"/>
    <cellStyle name="Normal 3 36 2" xfId="715"/>
    <cellStyle name="Normal 3 36 2 2" xfId="2026"/>
    <cellStyle name="Normal 3 36 2 2 2" xfId="5346"/>
    <cellStyle name="Normal 3 36 2 2 3" xfId="7739"/>
    <cellStyle name="Normal 3 36 2 2 4" xfId="10423"/>
    <cellStyle name="Normal 3 36 2 2 5" xfId="12834"/>
    <cellStyle name="Normal 3 36 2 3" xfId="3450"/>
    <cellStyle name="Normal 3 36 2 3 2" xfId="5922"/>
    <cellStyle name="Normal 3 36 2 3 3" xfId="8318"/>
    <cellStyle name="Normal 3 36 2 3 4" xfId="11002"/>
    <cellStyle name="Normal 3 36 2 3 5" xfId="13413"/>
    <cellStyle name="Normal 3 36 2 4" xfId="4021"/>
    <cellStyle name="Normal 3 36 2 4 2" xfId="6495"/>
    <cellStyle name="Normal 3 36 2 4 3" xfId="8891"/>
    <cellStyle name="Normal 3 36 2 4 4" xfId="11575"/>
    <cellStyle name="Normal 3 36 2 4 5" xfId="13986"/>
    <cellStyle name="Normal 3 36 2 5" xfId="4671"/>
    <cellStyle name="Normal 3 36 2 6" xfId="7063"/>
    <cellStyle name="Normal 3 36 2 7" xfId="9745"/>
    <cellStyle name="Normal 3 36 2 8" xfId="12158"/>
    <cellStyle name="Normal 3 36 3" xfId="716"/>
    <cellStyle name="Normal 3 36 3 2" xfId="2212"/>
    <cellStyle name="Normal 3 36 3 2 2" xfId="5438"/>
    <cellStyle name="Normal 3 36 3 2 3" xfId="7833"/>
    <cellStyle name="Normal 3 36 3 2 4" xfId="10517"/>
    <cellStyle name="Normal 3 36 3 2 5" xfId="12928"/>
    <cellStyle name="Normal 3 36 3 3" xfId="3543"/>
    <cellStyle name="Normal 3 36 3 3 2" xfId="6016"/>
    <cellStyle name="Normal 3 36 3 3 3" xfId="8412"/>
    <cellStyle name="Normal 3 36 3 3 4" xfId="11096"/>
    <cellStyle name="Normal 3 36 3 3 5" xfId="13507"/>
    <cellStyle name="Normal 3 36 3 4" xfId="4115"/>
    <cellStyle name="Normal 3 36 3 4 2" xfId="6589"/>
    <cellStyle name="Normal 3 36 3 4 3" xfId="8985"/>
    <cellStyle name="Normal 3 36 3 4 4" xfId="11669"/>
    <cellStyle name="Normal 3 36 3 4 5" xfId="14080"/>
    <cellStyle name="Normal 3 36 3 5" xfId="4765"/>
    <cellStyle name="Normal 3 36 3 6" xfId="7157"/>
    <cellStyle name="Normal 3 36 3 7" xfId="9839"/>
    <cellStyle name="Normal 3 36 3 8" xfId="12252"/>
    <cellStyle name="Normal 3 36 4" xfId="717"/>
    <cellStyle name="Normal 3 36 4 2" xfId="3062"/>
    <cellStyle name="Normal 3 36 4 2 2" xfId="5531"/>
    <cellStyle name="Normal 3 36 4 2 3" xfId="7926"/>
    <cellStyle name="Normal 3 36 4 2 4" xfId="10610"/>
    <cellStyle name="Normal 3 36 4 2 5" xfId="13021"/>
    <cellStyle name="Normal 3 36 4 3" xfId="3636"/>
    <cellStyle name="Normal 3 36 4 3 2" xfId="6109"/>
    <cellStyle name="Normal 3 36 4 3 3" xfId="8505"/>
    <cellStyle name="Normal 3 36 4 3 4" xfId="11189"/>
    <cellStyle name="Normal 3 36 4 3 5" xfId="13600"/>
    <cellStyle name="Normal 3 36 4 4" xfId="4208"/>
    <cellStyle name="Normal 3 36 4 4 2" xfId="6682"/>
    <cellStyle name="Normal 3 36 4 4 3" xfId="9078"/>
    <cellStyle name="Normal 3 36 4 4 4" xfId="11762"/>
    <cellStyle name="Normal 3 36 4 4 5" xfId="14173"/>
    <cellStyle name="Normal 3 36 4 5" xfId="4858"/>
    <cellStyle name="Normal 3 36 4 6" xfId="7250"/>
    <cellStyle name="Normal 3 36 4 7" xfId="9932"/>
    <cellStyle name="Normal 3 36 4 8" xfId="12345"/>
    <cellStyle name="Normal 3 36 4 9" xfId="2557"/>
    <cellStyle name="Normal 3 36 5" xfId="718"/>
    <cellStyle name="Normal 3 36 5 2" xfId="3148"/>
    <cellStyle name="Normal 3 36 5 2 2" xfId="5617"/>
    <cellStyle name="Normal 3 36 5 2 3" xfId="8013"/>
    <cellStyle name="Normal 3 36 5 2 4" xfId="10697"/>
    <cellStyle name="Normal 3 36 5 2 5" xfId="13108"/>
    <cellStyle name="Normal 3 36 5 3" xfId="3722"/>
    <cellStyle name="Normal 3 36 5 3 2" xfId="6196"/>
    <cellStyle name="Normal 3 36 5 3 3" xfId="8592"/>
    <cellStyle name="Normal 3 36 5 3 4" xfId="11276"/>
    <cellStyle name="Normal 3 36 5 3 5" xfId="13687"/>
    <cellStyle name="Normal 3 36 5 4" xfId="4295"/>
    <cellStyle name="Normal 3 36 5 4 2" xfId="6769"/>
    <cellStyle name="Normal 3 36 5 4 3" xfId="9165"/>
    <cellStyle name="Normal 3 36 5 4 4" xfId="11849"/>
    <cellStyle name="Normal 3 36 5 4 5" xfId="14260"/>
    <cellStyle name="Normal 3 36 5 5" xfId="4945"/>
    <cellStyle name="Normal 3 36 5 6" xfId="7337"/>
    <cellStyle name="Normal 3 36 5 7" xfId="10019"/>
    <cellStyle name="Normal 3 36 5 8" xfId="12432"/>
    <cellStyle name="Normal 3 36 5 9" xfId="2641"/>
    <cellStyle name="Normal 3 36 6" xfId="719"/>
    <cellStyle name="Normal 3 36 6 2" xfId="3217"/>
    <cellStyle name="Normal 3 36 6 2 2" xfId="5687"/>
    <cellStyle name="Normal 3 36 6 2 3" xfId="8083"/>
    <cellStyle name="Normal 3 36 6 2 4" xfId="10767"/>
    <cellStyle name="Normal 3 36 6 2 5" xfId="13178"/>
    <cellStyle name="Normal 3 36 6 3" xfId="3792"/>
    <cellStyle name="Normal 3 36 6 3 2" xfId="6266"/>
    <cellStyle name="Normal 3 36 6 3 3" xfId="8662"/>
    <cellStyle name="Normal 3 36 6 3 4" xfId="11346"/>
    <cellStyle name="Normal 3 36 6 3 5" xfId="13757"/>
    <cellStyle name="Normal 3 36 6 4" xfId="4365"/>
    <cellStyle name="Normal 3 36 6 4 2" xfId="6839"/>
    <cellStyle name="Normal 3 36 6 4 3" xfId="9235"/>
    <cellStyle name="Normal 3 36 6 4 4" xfId="11919"/>
    <cellStyle name="Normal 3 36 6 4 5" xfId="14330"/>
    <cellStyle name="Normal 3 36 6 5" xfId="5015"/>
    <cellStyle name="Normal 3 36 6 6" xfId="7407"/>
    <cellStyle name="Normal 3 36 6 7" xfId="10089"/>
    <cellStyle name="Normal 3 36 6 8" xfId="12502"/>
    <cellStyle name="Normal 3 36 6 9" xfId="2710"/>
    <cellStyle name="Normal 3 36 7" xfId="720"/>
    <cellStyle name="Normal 3 36 7 2" xfId="5172"/>
    <cellStyle name="Normal 3 36 7 3" xfId="7564"/>
    <cellStyle name="Normal 3 36 7 4" xfId="10247"/>
    <cellStyle name="Normal 3 36 7 5" xfId="12659"/>
    <cellStyle name="Normal 3 36 7 6" xfId="2870"/>
    <cellStyle name="Normal 3 36 8" xfId="721"/>
    <cellStyle name="Normal 3 36 8 2" xfId="5764"/>
    <cellStyle name="Normal 3 36 8 3" xfId="8160"/>
    <cellStyle name="Normal 3 36 8 4" xfId="10844"/>
    <cellStyle name="Normal 3 36 8 5" xfId="13255"/>
    <cellStyle name="Normal 3 36 8 6" xfId="3294"/>
    <cellStyle name="Normal 3 36 9" xfId="722"/>
    <cellStyle name="Normal 3 36 9 2" xfId="6339"/>
    <cellStyle name="Normal 3 36 9 3" xfId="8735"/>
    <cellStyle name="Normal 3 36 9 4" xfId="11419"/>
    <cellStyle name="Normal 3 36 9 5" xfId="13830"/>
    <cellStyle name="Normal 3 36 9 6" xfId="3865"/>
    <cellStyle name="Normal 3 37" xfId="723"/>
    <cellStyle name="Normal 3 37 10" xfId="724"/>
    <cellStyle name="Normal 3 37 10 2" xfId="4514"/>
    <cellStyle name="Normal 3 37 11" xfId="725"/>
    <cellStyle name="Normal 3 37 11 2" xfId="6908"/>
    <cellStyle name="Normal 3 37 12" xfId="726"/>
    <cellStyle name="Normal 3 37 12 2" xfId="9368"/>
    <cellStyle name="Normal 3 37 13" xfId="727"/>
    <cellStyle name="Normal 3 37 13 2" xfId="9463"/>
    <cellStyle name="Normal 3 37 14" xfId="728"/>
    <cellStyle name="Normal 3 37 14 2" xfId="9547"/>
    <cellStyle name="Normal 3 37 15" xfId="1840"/>
    <cellStyle name="Normal 3 37 16" xfId="12004"/>
    <cellStyle name="Normal 3 37 2" xfId="729"/>
    <cellStyle name="Normal 3 37 2 2" xfId="2027"/>
    <cellStyle name="Normal 3 37 2 2 2" xfId="5347"/>
    <cellStyle name="Normal 3 37 2 2 3" xfId="7740"/>
    <cellStyle name="Normal 3 37 2 2 4" xfId="10424"/>
    <cellStyle name="Normal 3 37 2 2 5" xfId="12835"/>
    <cellStyle name="Normal 3 37 2 3" xfId="3451"/>
    <cellStyle name="Normal 3 37 2 3 2" xfId="5923"/>
    <cellStyle name="Normal 3 37 2 3 3" xfId="8319"/>
    <cellStyle name="Normal 3 37 2 3 4" xfId="11003"/>
    <cellStyle name="Normal 3 37 2 3 5" xfId="13414"/>
    <cellStyle name="Normal 3 37 2 4" xfId="4022"/>
    <cellStyle name="Normal 3 37 2 4 2" xfId="6496"/>
    <cellStyle name="Normal 3 37 2 4 3" xfId="8892"/>
    <cellStyle name="Normal 3 37 2 4 4" xfId="11576"/>
    <cellStyle name="Normal 3 37 2 4 5" xfId="13987"/>
    <cellStyle name="Normal 3 37 2 5" xfId="4672"/>
    <cellStyle name="Normal 3 37 2 6" xfId="7064"/>
    <cellStyle name="Normal 3 37 2 7" xfId="9746"/>
    <cellStyle name="Normal 3 37 2 8" xfId="12159"/>
    <cellStyle name="Normal 3 37 3" xfId="730"/>
    <cellStyle name="Normal 3 37 3 2" xfId="2213"/>
    <cellStyle name="Normal 3 37 3 2 2" xfId="5439"/>
    <cellStyle name="Normal 3 37 3 2 3" xfId="7834"/>
    <cellStyle name="Normal 3 37 3 2 4" xfId="10518"/>
    <cellStyle name="Normal 3 37 3 2 5" xfId="12929"/>
    <cellStyle name="Normal 3 37 3 3" xfId="3544"/>
    <cellStyle name="Normal 3 37 3 3 2" xfId="6017"/>
    <cellStyle name="Normal 3 37 3 3 3" xfId="8413"/>
    <cellStyle name="Normal 3 37 3 3 4" xfId="11097"/>
    <cellStyle name="Normal 3 37 3 3 5" xfId="13508"/>
    <cellStyle name="Normal 3 37 3 4" xfId="4116"/>
    <cellStyle name="Normal 3 37 3 4 2" xfId="6590"/>
    <cellStyle name="Normal 3 37 3 4 3" xfId="8986"/>
    <cellStyle name="Normal 3 37 3 4 4" xfId="11670"/>
    <cellStyle name="Normal 3 37 3 4 5" xfId="14081"/>
    <cellStyle name="Normal 3 37 3 5" xfId="4766"/>
    <cellStyle name="Normal 3 37 3 6" xfId="7158"/>
    <cellStyle name="Normal 3 37 3 7" xfId="9840"/>
    <cellStyle name="Normal 3 37 3 8" xfId="12253"/>
    <cellStyle name="Normal 3 37 4" xfId="731"/>
    <cellStyle name="Normal 3 37 4 2" xfId="3063"/>
    <cellStyle name="Normal 3 37 4 2 2" xfId="5532"/>
    <cellStyle name="Normal 3 37 4 2 3" xfId="7927"/>
    <cellStyle name="Normal 3 37 4 2 4" xfId="10611"/>
    <cellStyle name="Normal 3 37 4 2 5" xfId="13022"/>
    <cellStyle name="Normal 3 37 4 3" xfId="3637"/>
    <cellStyle name="Normal 3 37 4 3 2" xfId="6110"/>
    <cellStyle name="Normal 3 37 4 3 3" xfId="8506"/>
    <cellStyle name="Normal 3 37 4 3 4" xfId="11190"/>
    <cellStyle name="Normal 3 37 4 3 5" xfId="13601"/>
    <cellStyle name="Normal 3 37 4 4" xfId="4209"/>
    <cellStyle name="Normal 3 37 4 4 2" xfId="6683"/>
    <cellStyle name="Normal 3 37 4 4 3" xfId="9079"/>
    <cellStyle name="Normal 3 37 4 4 4" xfId="11763"/>
    <cellStyle name="Normal 3 37 4 4 5" xfId="14174"/>
    <cellStyle name="Normal 3 37 4 5" xfId="4859"/>
    <cellStyle name="Normal 3 37 4 6" xfId="7251"/>
    <cellStyle name="Normal 3 37 4 7" xfId="9933"/>
    <cellStyle name="Normal 3 37 4 8" xfId="12346"/>
    <cellStyle name="Normal 3 37 4 9" xfId="2558"/>
    <cellStyle name="Normal 3 37 5" xfId="732"/>
    <cellStyle name="Normal 3 37 5 2" xfId="3149"/>
    <cellStyle name="Normal 3 37 5 2 2" xfId="5618"/>
    <cellStyle name="Normal 3 37 5 2 3" xfId="8014"/>
    <cellStyle name="Normal 3 37 5 2 4" xfId="10698"/>
    <cellStyle name="Normal 3 37 5 2 5" xfId="13109"/>
    <cellStyle name="Normal 3 37 5 3" xfId="3723"/>
    <cellStyle name="Normal 3 37 5 3 2" xfId="6197"/>
    <cellStyle name="Normal 3 37 5 3 3" xfId="8593"/>
    <cellStyle name="Normal 3 37 5 3 4" xfId="11277"/>
    <cellStyle name="Normal 3 37 5 3 5" xfId="13688"/>
    <cellStyle name="Normal 3 37 5 4" xfId="4296"/>
    <cellStyle name="Normal 3 37 5 4 2" xfId="6770"/>
    <cellStyle name="Normal 3 37 5 4 3" xfId="9166"/>
    <cellStyle name="Normal 3 37 5 4 4" xfId="11850"/>
    <cellStyle name="Normal 3 37 5 4 5" xfId="14261"/>
    <cellStyle name="Normal 3 37 5 5" xfId="4946"/>
    <cellStyle name="Normal 3 37 5 6" xfId="7338"/>
    <cellStyle name="Normal 3 37 5 7" xfId="10020"/>
    <cellStyle name="Normal 3 37 5 8" xfId="12433"/>
    <cellStyle name="Normal 3 37 5 9" xfId="2642"/>
    <cellStyle name="Normal 3 37 6" xfId="733"/>
    <cellStyle name="Normal 3 37 6 2" xfId="3218"/>
    <cellStyle name="Normal 3 37 6 2 2" xfId="5688"/>
    <cellStyle name="Normal 3 37 6 2 3" xfId="8084"/>
    <cellStyle name="Normal 3 37 6 2 4" xfId="10768"/>
    <cellStyle name="Normal 3 37 6 2 5" xfId="13179"/>
    <cellStyle name="Normal 3 37 6 3" xfId="3793"/>
    <cellStyle name="Normal 3 37 6 3 2" xfId="6267"/>
    <cellStyle name="Normal 3 37 6 3 3" xfId="8663"/>
    <cellStyle name="Normal 3 37 6 3 4" xfId="11347"/>
    <cellStyle name="Normal 3 37 6 3 5" xfId="13758"/>
    <cellStyle name="Normal 3 37 6 4" xfId="4366"/>
    <cellStyle name="Normal 3 37 6 4 2" xfId="6840"/>
    <cellStyle name="Normal 3 37 6 4 3" xfId="9236"/>
    <cellStyle name="Normal 3 37 6 4 4" xfId="11920"/>
    <cellStyle name="Normal 3 37 6 4 5" xfId="14331"/>
    <cellStyle name="Normal 3 37 6 5" xfId="5016"/>
    <cellStyle name="Normal 3 37 6 6" xfId="7408"/>
    <cellStyle name="Normal 3 37 6 7" xfId="10090"/>
    <cellStyle name="Normal 3 37 6 8" xfId="12503"/>
    <cellStyle name="Normal 3 37 6 9" xfId="2711"/>
    <cellStyle name="Normal 3 37 7" xfId="734"/>
    <cellStyle name="Normal 3 37 7 2" xfId="5173"/>
    <cellStyle name="Normal 3 37 7 3" xfId="7565"/>
    <cellStyle name="Normal 3 37 7 4" xfId="10248"/>
    <cellStyle name="Normal 3 37 7 5" xfId="12660"/>
    <cellStyle name="Normal 3 37 7 6" xfId="2871"/>
    <cellStyle name="Normal 3 37 8" xfId="735"/>
    <cellStyle name="Normal 3 37 8 2" xfId="5765"/>
    <cellStyle name="Normal 3 37 8 3" xfId="8161"/>
    <cellStyle name="Normal 3 37 8 4" xfId="10845"/>
    <cellStyle name="Normal 3 37 8 5" xfId="13256"/>
    <cellStyle name="Normal 3 37 8 6" xfId="3295"/>
    <cellStyle name="Normal 3 37 9" xfId="736"/>
    <cellStyle name="Normal 3 37 9 2" xfId="6340"/>
    <cellStyle name="Normal 3 37 9 3" xfId="8736"/>
    <cellStyle name="Normal 3 37 9 4" xfId="11420"/>
    <cellStyle name="Normal 3 37 9 5" xfId="13831"/>
    <cellStyle name="Normal 3 37 9 6" xfId="3866"/>
    <cellStyle name="Normal 3 38" xfId="737"/>
    <cellStyle name="Normal 3 38 10" xfId="738"/>
    <cellStyle name="Normal 3 38 10 2" xfId="4515"/>
    <cellStyle name="Normal 3 38 11" xfId="739"/>
    <cellStyle name="Normal 3 38 11 2" xfId="6909"/>
    <cellStyle name="Normal 3 38 12" xfId="740"/>
    <cellStyle name="Normal 3 38 12 2" xfId="9369"/>
    <cellStyle name="Normal 3 38 13" xfId="741"/>
    <cellStyle name="Normal 3 38 13 2" xfId="9464"/>
    <cellStyle name="Normal 3 38 14" xfId="742"/>
    <cellStyle name="Normal 3 38 14 2" xfId="9548"/>
    <cellStyle name="Normal 3 38 15" xfId="1841"/>
    <cellStyle name="Normal 3 38 16" xfId="12005"/>
    <cellStyle name="Normal 3 38 2" xfId="743"/>
    <cellStyle name="Normal 3 38 2 2" xfId="2028"/>
    <cellStyle name="Normal 3 38 2 2 2" xfId="5348"/>
    <cellStyle name="Normal 3 38 2 2 3" xfId="7741"/>
    <cellStyle name="Normal 3 38 2 2 4" xfId="10425"/>
    <cellStyle name="Normal 3 38 2 2 5" xfId="12836"/>
    <cellStyle name="Normal 3 38 2 3" xfId="3452"/>
    <cellStyle name="Normal 3 38 2 3 2" xfId="5924"/>
    <cellStyle name="Normal 3 38 2 3 3" xfId="8320"/>
    <cellStyle name="Normal 3 38 2 3 4" xfId="11004"/>
    <cellStyle name="Normal 3 38 2 3 5" xfId="13415"/>
    <cellStyle name="Normal 3 38 2 4" xfId="4023"/>
    <cellStyle name="Normal 3 38 2 4 2" xfId="6497"/>
    <cellStyle name="Normal 3 38 2 4 3" xfId="8893"/>
    <cellStyle name="Normal 3 38 2 4 4" xfId="11577"/>
    <cellStyle name="Normal 3 38 2 4 5" xfId="13988"/>
    <cellStyle name="Normal 3 38 2 5" xfId="4673"/>
    <cellStyle name="Normal 3 38 2 6" xfId="7065"/>
    <cellStyle name="Normal 3 38 2 7" xfId="9747"/>
    <cellStyle name="Normal 3 38 2 8" xfId="12160"/>
    <cellStyle name="Normal 3 38 3" xfId="744"/>
    <cellStyle name="Normal 3 38 3 2" xfId="2214"/>
    <cellStyle name="Normal 3 38 3 2 2" xfId="5440"/>
    <cellStyle name="Normal 3 38 3 2 3" xfId="7835"/>
    <cellStyle name="Normal 3 38 3 2 4" xfId="10519"/>
    <cellStyle name="Normal 3 38 3 2 5" xfId="12930"/>
    <cellStyle name="Normal 3 38 3 3" xfId="3545"/>
    <cellStyle name="Normal 3 38 3 3 2" xfId="6018"/>
    <cellStyle name="Normal 3 38 3 3 3" xfId="8414"/>
    <cellStyle name="Normal 3 38 3 3 4" xfId="11098"/>
    <cellStyle name="Normal 3 38 3 3 5" xfId="13509"/>
    <cellStyle name="Normal 3 38 3 4" xfId="4117"/>
    <cellStyle name="Normal 3 38 3 4 2" xfId="6591"/>
    <cellStyle name="Normal 3 38 3 4 3" xfId="8987"/>
    <cellStyle name="Normal 3 38 3 4 4" xfId="11671"/>
    <cellStyle name="Normal 3 38 3 4 5" xfId="14082"/>
    <cellStyle name="Normal 3 38 3 5" xfId="4767"/>
    <cellStyle name="Normal 3 38 3 6" xfId="7159"/>
    <cellStyle name="Normal 3 38 3 7" xfId="9841"/>
    <cellStyle name="Normal 3 38 3 8" xfId="12254"/>
    <cellStyle name="Normal 3 38 4" xfId="745"/>
    <cellStyle name="Normal 3 38 4 2" xfId="3064"/>
    <cellStyle name="Normal 3 38 4 2 2" xfId="5533"/>
    <cellStyle name="Normal 3 38 4 2 3" xfId="7928"/>
    <cellStyle name="Normal 3 38 4 2 4" xfId="10612"/>
    <cellStyle name="Normal 3 38 4 2 5" xfId="13023"/>
    <cellStyle name="Normal 3 38 4 3" xfId="3638"/>
    <cellStyle name="Normal 3 38 4 3 2" xfId="6111"/>
    <cellStyle name="Normal 3 38 4 3 3" xfId="8507"/>
    <cellStyle name="Normal 3 38 4 3 4" xfId="11191"/>
    <cellStyle name="Normal 3 38 4 3 5" xfId="13602"/>
    <cellStyle name="Normal 3 38 4 4" xfId="4210"/>
    <cellStyle name="Normal 3 38 4 4 2" xfId="6684"/>
    <cellStyle name="Normal 3 38 4 4 3" xfId="9080"/>
    <cellStyle name="Normal 3 38 4 4 4" xfId="11764"/>
    <cellStyle name="Normal 3 38 4 4 5" xfId="14175"/>
    <cellStyle name="Normal 3 38 4 5" xfId="4860"/>
    <cellStyle name="Normal 3 38 4 6" xfId="7252"/>
    <cellStyle name="Normal 3 38 4 7" xfId="9934"/>
    <cellStyle name="Normal 3 38 4 8" xfId="12347"/>
    <cellStyle name="Normal 3 38 4 9" xfId="2559"/>
    <cellStyle name="Normal 3 38 5" xfId="746"/>
    <cellStyle name="Normal 3 38 5 2" xfId="3150"/>
    <cellStyle name="Normal 3 38 5 2 2" xfId="5619"/>
    <cellStyle name="Normal 3 38 5 2 3" xfId="8015"/>
    <cellStyle name="Normal 3 38 5 2 4" xfId="10699"/>
    <cellStyle name="Normal 3 38 5 2 5" xfId="13110"/>
    <cellStyle name="Normal 3 38 5 3" xfId="3724"/>
    <cellStyle name="Normal 3 38 5 3 2" xfId="6198"/>
    <cellStyle name="Normal 3 38 5 3 3" xfId="8594"/>
    <cellStyle name="Normal 3 38 5 3 4" xfId="11278"/>
    <cellStyle name="Normal 3 38 5 3 5" xfId="13689"/>
    <cellStyle name="Normal 3 38 5 4" xfId="4297"/>
    <cellStyle name="Normal 3 38 5 4 2" xfId="6771"/>
    <cellStyle name="Normal 3 38 5 4 3" xfId="9167"/>
    <cellStyle name="Normal 3 38 5 4 4" xfId="11851"/>
    <cellStyle name="Normal 3 38 5 4 5" xfId="14262"/>
    <cellStyle name="Normal 3 38 5 5" xfId="4947"/>
    <cellStyle name="Normal 3 38 5 6" xfId="7339"/>
    <cellStyle name="Normal 3 38 5 7" xfId="10021"/>
    <cellStyle name="Normal 3 38 5 8" xfId="12434"/>
    <cellStyle name="Normal 3 38 5 9" xfId="2643"/>
    <cellStyle name="Normal 3 38 6" xfId="747"/>
    <cellStyle name="Normal 3 38 6 2" xfId="3219"/>
    <cellStyle name="Normal 3 38 6 2 2" xfId="5689"/>
    <cellStyle name="Normal 3 38 6 2 3" xfId="8085"/>
    <cellStyle name="Normal 3 38 6 2 4" xfId="10769"/>
    <cellStyle name="Normal 3 38 6 2 5" xfId="13180"/>
    <cellStyle name="Normal 3 38 6 3" xfId="3794"/>
    <cellStyle name="Normal 3 38 6 3 2" xfId="6268"/>
    <cellStyle name="Normal 3 38 6 3 3" xfId="8664"/>
    <cellStyle name="Normal 3 38 6 3 4" xfId="11348"/>
    <cellStyle name="Normal 3 38 6 3 5" xfId="13759"/>
    <cellStyle name="Normal 3 38 6 4" xfId="4367"/>
    <cellStyle name="Normal 3 38 6 4 2" xfId="6841"/>
    <cellStyle name="Normal 3 38 6 4 3" xfId="9237"/>
    <cellStyle name="Normal 3 38 6 4 4" xfId="11921"/>
    <cellStyle name="Normal 3 38 6 4 5" xfId="14332"/>
    <cellStyle name="Normal 3 38 6 5" xfId="5017"/>
    <cellStyle name="Normal 3 38 6 6" xfId="7409"/>
    <cellStyle name="Normal 3 38 6 7" xfId="10091"/>
    <cellStyle name="Normal 3 38 6 8" xfId="12504"/>
    <cellStyle name="Normal 3 38 6 9" xfId="2712"/>
    <cellStyle name="Normal 3 38 7" xfId="748"/>
    <cellStyle name="Normal 3 38 7 2" xfId="5174"/>
    <cellStyle name="Normal 3 38 7 3" xfId="7566"/>
    <cellStyle name="Normal 3 38 7 4" xfId="10249"/>
    <cellStyle name="Normal 3 38 7 5" xfId="12661"/>
    <cellStyle name="Normal 3 38 7 6" xfId="2872"/>
    <cellStyle name="Normal 3 38 8" xfId="749"/>
    <cellStyle name="Normal 3 38 8 2" xfId="5766"/>
    <cellStyle name="Normal 3 38 8 3" xfId="8162"/>
    <cellStyle name="Normal 3 38 8 4" xfId="10846"/>
    <cellStyle name="Normal 3 38 8 5" xfId="13257"/>
    <cellStyle name="Normal 3 38 8 6" xfId="3296"/>
    <cellStyle name="Normal 3 38 9" xfId="750"/>
    <cellStyle name="Normal 3 38 9 2" xfId="6341"/>
    <cellStyle name="Normal 3 38 9 3" xfId="8737"/>
    <cellStyle name="Normal 3 38 9 4" xfId="11421"/>
    <cellStyle name="Normal 3 38 9 5" xfId="13832"/>
    <cellStyle name="Normal 3 38 9 6" xfId="3867"/>
    <cellStyle name="Normal 3 39" xfId="751"/>
    <cellStyle name="Normal 3 39 10" xfId="752"/>
    <cellStyle name="Normal 3 39 10 2" xfId="4516"/>
    <cellStyle name="Normal 3 39 11" xfId="753"/>
    <cellStyle name="Normal 3 39 11 2" xfId="6910"/>
    <cellStyle name="Normal 3 39 12" xfId="754"/>
    <cellStyle name="Normal 3 39 12 2" xfId="9370"/>
    <cellStyle name="Normal 3 39 13" xfId="755"/>
    <cellStyle name="Normal 3 39 13 2" xfId="9465"/>
    <cellStyle name="Normal 3 39 14" xfId="756"/>
    <cellStyle name="Normal 3 39 14 2" xfId="9549"/>
    <cellStyle name="Normal 3 39 15" xfId="1842"/>
    <cellStyle name="Normal 3 39 16" xfId="12006"/>
    <cellStyle name="Normal 3 39 2" xfId="757"/>
    <cellStyle name="Normal 3 39 2 2" xfId="2029"/>
    <cellStyle name="Normal 3 39 2 2 2" xfId="5349"/>
    <cellStyle name="Normal 3 39 2 2 3" xfId="7742"/>
    <cellStyle name="Normal 3 39 2 2 4" xfId="10426"/>
    <cellStyle name="Normal 3 39 2 2 5" xfId="12837"/>
    <cellStyle name="Normal 3 39 2 3" xfId="3453"/>
    <cellStyle name="Normal 3 39 2 3 2" xfId="5925"/>
    <cellStyle name="Normal 3 39 2 3 3" xfId="8321"/>
    <cellStyle name="Normal 3 39 2 3 4" xfId="11005"/>
    <cellStyle name="Normal 3 39 2 3 5" xfId="13416"/>
    <cellStyle name="Normal 3 39 2 4" xfId="4024"/>
    <cellStyle name="Normal 3 39 2 4 2" xfId="6498"/>
    <cellStyle name="Normal 3 39 2 4 3" xfId="8894"/>
    <cellStyle name="Normal 3 39 2 4 4" xfId="11578"/>
    <cellStyle name="Normal 3 39 2 4 5" xfId="13989"/>
    <cellStyle name="Normal 3 39 2 5" xfId="4674"/>
    <cellStyle name="Normal 3 39 2 6" xfId="7066"/>
    <cellStyle name="Normal 3 39 2 7" xfId="9748"/>
    <cellStyle name="Normal 3 39 2 8" xfId="12161"/>
    <cellStyle name="Normal 3 39 3" xfId="758"/>
    <cellStyle name="Normal 3 39 3 2" xfId="2215"/>
    <cellStyle name="Normal 3 39 3 2 2" xfId="5441"/>
    <cellStyle name="Normal 3 39 3 2 3" xfId="7836"/>
    <cellStyle name="Normal 3 39 3 2 4" xfId="10520"/>
    <cellStyle name="Normal 3 39 3 2 5" xfId="12931"/>
    <cellStyle name="Normal 3 39 3 3" xfId="3546"/>
    <cellStyle name="Normal 3 39 3 3 2" xfId="6019"/>
    <cellStyle name="Normal 3 39 3 3 3" xfId="8415"/>
    <cellStyle name="Normal 3 39 3 3 4" xfId="11099"/>
    <cellStyle name="Normal 3 39 3 3 5" xfId="13510"/>
    <cellStyle name="Normal 3 39 3 4" xfId="4118"/>
    <cellStyle name="Normal 3 39 3 4 2" xfId="6592"/>
    <cellStyle name="Normal 3 39 3 4 3" xfId="8988"/>
    <cellStyle name="Normal 3 39 3 4 4" xfId="11672"/>
    <cellStyle name="Normal 3 39 3 4 5" xfId="14083"/>
    <cellStyle name="Normal 3 39 3 5" xfId="4768"/>
    <cellStyle name="Normal 3 39 3 6" xfId="7160"/>
    <cellStyle name="Normal 3 39 3 7" xfId="9842"/>
    <cellStyle name="Normal 3 39 3 8" xfId="12255"/>
    <cellStyle name="Normal 3 39 4" xfId="759"/>
    <cellStyle name="Normal 3 39 4 2" xfId="3065"/>
    <cellStyle name="Normal 3 39 4 2 2" xfId="5534"/>
    <cellStyle name="Normal 3 39 4 2 3" xfId="7929"/>
    <cellStyle name="Normal 3 39 4 2 4" xfId="10613"/>
    <cellStyle name="Normal 3 39 4 2 5" xfId="13024"/>
    <cellStyle name="Normal 3 39 4 3" xfId="3639"/>
    <cellStyle name="Normal 3 39 4 3 2" xfId="6112"/>
    <cellStyle name="Normal 3 39 4 3 3" xfId="8508"/>
    <cellStyle name="Normal 3 39 4 3 4" xfId="11192"/>
    <cellStyle name="Normal 3 39 4 3 5" xfId="13603"/>
    <cellStyle name="Normal 3 39 4 4" xfId="4211"/>
    <cellStyle name="Normal 3 39 4 4 2" xfId="6685"/>
    <cellStyle name="Normal 3 39 4 4 3" xfId="9081"/>
    <cellStyle name="Normal 3 39 4 4 4" xfId="11765"/>
    <cellStyle name="Normal 3 39 4 4 5" xfId="14176"/>
    <cellStyle name="Normal 3 39 4 5" xfId="4861"/>
    <cellStyle name="Normal 3 39 4 6" xfId="7253"/>
    <cellStyle name="Normal 3 39 4 7" xfId="9935"/>
    <cellStyle name="Normal 3 39 4 8" xfId="12348"/>
    <cellStyle name="Normal 3 39 4 9" xfId="2560"/>
    <cellStyle name="Normal 3 39 5" xfId="760"/>
    <cellStyle name="Normal 3 39 5 2" xfId="3151"/>
    <cellStyle name="Normal 3 39 5 2 2" xfId="5620"/>
    <cellStyle name="Normal 3 39 5 2 3" xfId="8016"/>
    <cellStyle name="Normal 3 39 5 2 4" xfId="10700"/>
    <cellStyle name="Normal 3 39 5 2 5" xfId="13111"/>
    <cellStyle name="Normal 3 39 5 3" xfId="3725"/>
    <cellStyle name="Normal 3 39 5 3 2" xfId="6199"/>
    <cellStyle name="Normal 3 39 5 3 3" xfId="8595"/>
    <cellStyle name="Normal 3 39 5 3 4" xfId="11279"/>
    <cellStyle name="Normal 3 39 5 3 5" xfId="13690"/>
    <cellStyle name="Normal 3 39 5 4" xfId="4298"/>
    <cellStyle name="Normal 3 39 5 4 2" xfId="6772"/>
    <cellStyle name="Normal 3 39 5 4 3" xfId="9168"/>
    <cellStyle name="Normal 3 39 5 4 4" xfId="11852"/>
    <cellStyle name="Normal 3 39 5 4 5" xfId="14263"/>
    <cellStyle name="Normal 3 39 5 5" xfId="4948"/>
    <cellStyle name="Normal 3 39 5 6" xfId="7340"/>
    <cellStyle name="Normal 3 39 5 7" xfId="10022"/>
    <cellStyle name="Normal 3 39 5 8" xfId="12435"/>
    <cellStyle name="Normal 3 39 5 9" xfId="2644"/>
    <cellStyle name="Normal 3 39 6" xfId="761"/>
    <cellStyle name="Normal 3 39 6 2" xfId="3220"/>
    <cellStyle name="Normal 3 39 6 2 2" xfId="5690"/>
    <cellStyle name="Normal 3 39 6 2 3" xfId="8086"/>
    <cellStyle name="Normal 3 39 6 2 4" xfId="10770"/>
    <cellStyle name="Normal 3 39 6 2 5" xfId="13181"/>
    <cellStyle name="Normal 3 39 6 3" xfId="3795"/>
    <cellStyle name="Normal 3 39 6 3 2" xfId="6269"/>
    <cellStyle name="Normal 3 39 6 3 3" xfId="8665"/>
    <cellStyle name="Normal 3 39 6 3 4" xfId="11349"/>
    <cellStyle name="Normal 3 39 6 3 5" xfId="13760"/>
    <cellStyle name="Normal 3 39 6 4" xfId="4368"/>
    <cellStyle name="Normal 3 39 6 4 2" xfId="6842"/>
    <cellStyle name="Normal 3 39 6 4 3" xfId="9238"/>
    <cellStyle name="Normal 3 39 6 4 4" xfId="11922"/>
    <cellStyle name="Normal 3 39 6 4 5" xfId="14333"/>
    <cellStyle name="Normal 3 39 6 5" xfId="5018"/>
    <cellStyle name="Normal 3 39 6 6" xfId="7410"/>
    <cellStyle name="Normal 3 39 6 7" xfId="10092"/>
    <cellStyle name="Normal 3 39 6 8" xfId="12505"/>
    <cellStyle name="Normal 3 39 6 9" xfId="2713"/>
    <cellStyle name="Normal 3 39 7" xfId="762"/>
    <cellStyle name="Normal 3 39 7 2" xfId="5175"/>
    <cellStyle name="Normal 3 39 7 3" xfId="7567"/>
    <cellStyle name="Normal 3 39 7 4" xfId="10250"/>
    <cellStyle name="Normal 3 39 7 5" xfId="12662"/>
    <cellStyle name="Normal 3 39 7 6" xfId="2873"/>
    <cellStyle name="Normal 3 39 8" xfId="763"/>
    <cellStyle name="Normal 3 39 8 2" xfId="5767"/>
    <cellStyle name="Normal 3 39 8 3" xfId="8163"/>
    <cellStyle name="Normal 3 39 8 4" xfId="10847"/>
    <cellStyle name="Normal 3 39 8 5" xfId="13258"/>
    <cellStyle name="Normal 3 39 8 6" xfId="3297"/>
    <cellStyle name="Normal 3 39 9" xfId="764"/>
    <cellStyle name="Normal 3 39 9 2" xfId="6342"/>
    <cellStyle name="Normal 3 39 9 3" xfId="8738"/>
    <cellStyle name="Normal 3 39 9 4" xfId="11422"/>
    <cellStyle name="Normal 3 39 9 5" xfId="13833"/>
    <cellStyle name="Normal 3 39 9 6" xfId="3868"/>
    <cellStyle name="Normal 3 4" xfId="765"/>
    <cellStyle name="Normal 3 4 10" xfId="766"/>
    <cellStyle name="Normal 3 4 10 2" xfId="4517"/>
    <cellStyle name="Normal 3 4 11" xfId="767"/>
    <cellStyle name="Normal 3 4 11 2" xfId="6911"/>
    <cellStyle name="Normal 3 4 12" xfId="768"/>
    <cellStyle name="Normal 3 4 12 2" xfId="9371"/>
    <cellStyle name="Normal 3 4 13" xfId="769"/>
    <cellStyle name="Normal 3 4 13 2" xfId="9466"/>
    <cellStyle name="Normal 3 4 14" xfId="770"/>
    <cellStyle name="Normal 3 4 14 2" xfId="9550"/>
    <cellStyle name="Normal 3 4 15" xfId="1843"/>
    <cellStyle name="Normal 3 4 16" xfId="12007"/>
    <cellStyle name="Normal 3 4 2" xfId="771"/>
    <cellStyle name="Normal 3 4 2 2" xfId="2030"/>
    <cellStyle name="Normal 3 4 2 2 2" xfId="5350"/>
    <cellStyle name="Normal 3 4 2 2 3" xfId="7743"/>
    <cellStyle name="Normal 3 4 2 2 4" xfId="10427"/>
    <cellStyle name="Normal 3 4 2 2 5" xfId="12838"/>
    <cellStyle name="Normal 3 4 2 3" xfId="3454"/>
    <cellStyle name="Normal 3 4 2 3 2" xfId="5926"/>
    <cellStyle name="Normal 3 4 2 3 3" xfId="8322"/>
    <cellStyle name="Normal 3 4 2 3 4" xfId="11006"/>
    <cellStyle name="Normal 3 4 2 3 5" xfId="13417"/>
    <cellStyle name="Normal 3 4 2 4" xfId="4025"/>
    <cellStyle name="Normal 3 4 2 4 2" xfId="6499"/>
    <cellStyle name="Normal 3 4 2 4 3" xfId="8895"/>
    <cellStyle name="Normal 3 4 2 4 4" xfId="11579"/>
    <cellStyle name="Normal 3 4 2 4 5" xfId="13990"/>
    <cellStyle name="Normal 3 4 2 5" xfId="4675"/>
    <cellStyle name="Normal 3 4 2 6" xfId="7067"/>
    <cellStyle name="Normal 3 4 2 7" xfId="9749"/>
    <cellStyle name="Normal 3 4 2 8" xfId="12162"/>
    <cellStyle name="Normal 3 4 3" xfId="772"/>
    <cellStyle name="Normal 3 4 3 2" xfId="2216"/>
    <cellStyle name="Normal 3 4 3 2 2" xfId="5442"/>
    <cellStyle name="Normal 3 4 3 2 3" xfId="7837"/>
    <cellStyle name="Normal 3 4 3 2 4" xfId="10521"/>
    <cellStyle name="Normal 3 4 3 2 5" xfId="12932"/>
    <cellStyle name="Normal 3 4 3 3" xfId="3547"/>
    <cellStyle name="Normal 3 4 3 3 2" xfId="6020"/>
    <cellStyle name="Normal 3 4 3 3 3" xfId="8416"/>
    <cellStyle name="Normal 3 4 3 3 4" xfId="11100"/>
    <cellStyle name="Normal 3 4 3 3 5" xfId="13511"/>
    <cellStyle name="Normal 3 4 3 4" xfId="4119"/>
    <cellStyle name="Normal 3 4 3 4 2" xfId="6593"/>
    <cellStyle name="Normal 3 4 3 4 3" xfId="8989"/>
    <cellStyle name="Normal 3 4 3 4 4" xfId="11673"/>
    <cellStyle name="Normal 3 4 3 4 5" xfId="14084"/>
    <cellStyle name="Normal 3 4 3 5" xfId="4769"/>
    <cellStyle name="Normal 3 4 3 6" xfId="7161"/>
    <cellStyle name="Normal 3 4 3 7" xfId="9843"/>
    <cellStyle name="Normal 3 4 3 8" xfId="12256"/>
    <cellStyle name="Normal 3 4 4" xfId="773"/>
    <cellStyle name="Normal 3 4 4 2" xfId="3066"/>
    <cellStyle name="Normal 3 4 4 2 2" xfId="5535"/>
    <cellStyle name="Normal 3 4 4 2 3" xfId="7930"/>
    <cellStyle name="Normal 3 4 4 2 4" xfId="10614"/>
    <cellStyle name="Normal 3 4 4 2 5" xfId="13025"/>
    <cellStyle name="Normal 3 4 4 3" xfId="3640"/>
    <cellStyle name="Normal 3 4 4 3 2" xfId="6113"/>
    <cellStyle name="Normal 3 4 4 3 3" xfId="8509"/>
    <cellStyle name="Normal 3 4 4 3 4" xfId="11193"/>
    <cellStyle name="Normal 3 4 4 3 5" xfId="13604"/>
    <cellStyle name="Normal 3 4 4 4" xfId="4212"/>
    <cellStyle name="Normal 3 4 4 4 2" xfId="6686"/>
    <cellStyle name="Normal 3 4 4 4 3" xfId="9082"/>
    <cellStyle name="Normal 3 4 4 4 4" xfId="11766"/>
    <cellStyle name="Normal 3 4 4 4 5" xfId="14177"/>
    <cellStyle name="Normal 3 4 4 5" xfId="4862"/>
    <cellStyle name="Normal 3 4 4 6" xfId="7254"/>
    <cellStyle name="Normal 3 4 4 7" xfId="9936"/>
    <cellStyle name="Normal 3 4 4 8" xfId="12349"/>
    <cellStyle name="Normal 3 4 4 9" xfId="2561"/>
    <cellStyle name="Normal 3 4 5" xfId="774"/>
    <cellStyle name="Normal 3 4 5 2" xfId="3152"/>
    <cellStyle name="Normal 3 4 5 2 2" xfId="5621"/>
    <cellStyle name="Normal 3 4 5 2 3" xfId="8017"/>
    <cellStyle name="Normal 3 4 5 2 4" xfId="10701"/>
    <cellStyle name="Normal 3 4 5 2 5" xfId="13112"/>
    <cellStyle name="Normal 3 4 5 3" xfId="3726"/>
    <cellStyle name="Normal 3 4 5 3 2" xfId="6200"/>
    <cellStyle name="Normal 3 4 5 3 3" xfId="8596"/>
    <cellStyle name="Normal 3 4 5 3 4" xfId="11280"/>
    <cellStyle name="Normal 3 4 5 3 5" xfId="13691"/>
    <cellStyle name="Normal 3 4 5 4" xfId="4299"/>
    <cellStyle name="Normal 3 4 5 4 2" xfId="6773"/>
    <cellStyle name="Normal 3 4 5 4 3" xfId="9169"/>
    <cellStyle name="Normal 3 4 5 4 4" xfId="11853"/>
    <cellStyle name="Normal 3 4 5 4 5" xfId="14264"/>
    <cellStyle name="Normal 3 4 5 5" xfId="4949"/>
    <cellStyle name="Normal 3 4 5 6" xfId="7341"/>
    <cellStyle name="Normal 3 4 5 7" xfId="10023"/>
    <cellStyle name="Normal 3 4 5 8" xfId="12436"/>
    <cellStyle name="Normal 3 4 5 9" xfId="2645"/>
    <cellStyle name="Normal 3 4 6" xfId="775"/>
    <cellStyle name="Normal 3 4 6 2" xfId="3221"/>
    <cellStyle name="Normal 3 4 6 2 2" xfId="5691"/>
    <cellStyle name="Normal 3 4 6 2 3" xfId="8087"/>
    <cellStyle name="Normal 3 4 6 2 4" xfId="10771"/>
    <cellStyle name="Normal 3 4 6 2 5" xfId="13182"/>
    <cellStyle name="Normal 3 4 6 3" xfId="3796"/>
    <cellStyle name="Normal 3 4 6 3 2" xfId="6270"/>
    <cellStyle name="Normal 3 4 6 3 3" xfId="8666"/>
    <cellStyle name="Normal 3 4 6 3 4" xfId="11350"/>
    <cellStyle name="Normal 3 4 6 3 5" xfId="13761"/>
    <cellStyle name="Normal 3 4 6 4" xfId="4369"/>
    <cellStyle name="Normal 3 4 6 4 2" xfId="6843"/>
    <cellStyle name="Normal 3 4 6 4 3" xfId="9239"/>
    <cellStyle name="Normal 3 4 6 4 4" xfId="11923"/>
    <cellStyle name="Normal 3 4 6 4 5" xfId="14334"/>
    <cellStyle name="Normal 3 4 6 5" xfId="5019"/>
    <cellStyle name="Normal 3 4 6 6" xfId="7411"/>
    <cellStyle name="Normal 3 4 6 7" xfId="10093"/>
    <cellStyle name="Normal 3 4 6 8" xfId="12506"/>
    <cellStyle name="Normal 3 4 6 9" xfId="2714"/>
    <cellStyle name="Normal 3 4 7" xfId="776"/>
    <cellStyle name="Normal 3 4 7 2" xfId="5176"/>
    <cellStyle name="Normal 3 4 7 3" xfId="7568"/>
    <cellStyle name="Normal 3 4 7 4" xfId="10251"/>
    <cellStyle name="Normal 3 4 7 5" xfId="12663"/>
    <cellStyle name="Normal 3 4 7 6" xfId="2874"/>
    <cellStyle name="Normal 3 4 8" xfId="777"/>
    <cellStyle name="Normal 3 4 8 2" xfId="5768"/>
    <cellStyle name="Normal 3 4 8 3" xfId="8164"/>
    <cellStyle name="Normal 3 4 8 4" xfId="10848"/>
    <cellStyle name="Normal 3 4 8 5" xfId="13259"/>
    <cellStyle name="Normal 3 4 8 6" xfId="3298"/>
    <cellStyle name="Normal 3 4 9" xfId="778"/>
    <cellStyle name="Normal 3 4 9 2" xfId="6343"/>
    <cellStyle name="Normal 3 4 9 3" xfId="8739"/>
    <cellStyle name="Normal 3 4 9 4" xfId="11423"/>
    <cellStyle name="Normal 3 4 9 5" xfId="13834"/>
    <cellStyle name="Normal 3 4 9 6" xfId="3869"/>
    <cellStyle name="Normal 3 40" xfId="779"/>
    <cellStyle name="Normal 3 40 10" xfId="780"/>
    <cellStyle name="Normal 3 40 10 2" xfId="4518"/>
    <cellStyle name="Normal 3 40 11" xfId="781"/>
    <cellStyle name="Normal 3 40 11 2" xfId="6912"/>
    <cellStyle name="Normal 3 40 12" xfId="782"/>
    <cellStyle name="Normal 3 40 12 2" xfId="9372"/>
    <cellStyle name="Normal 3 40 13" xfId="783"/>
    <cellStyle name="Normal 3 40 13 2" xfId="9467"/>
    <cellStyle name="Normal 3 40 14" xfId="784"/>
    <cellStyle name="Normal 3 40 14 2" xfId="9551"/>
    <cellStyle name="Normal 3 40 15" xfId="1844"/>
    <cellStyle name="Normal 3 40 16" xfId="12008"/>
    <cellStyle name="Normal 3 40 2" xfId="785"/>
    <cellStyle name="Normal 3 40 2 2" xfId="2031"/>
    <cellStyle name="Normal 3 40 2 2 2" xfId="5351"/>
    <cellStyle name="Normal 3 40 2 2 3" xfId="7744"/>
    <cellStyle name="Normal 3 40 2 2 4" xfId="10428"/>
    <cellStyle name="Normal 3 40 2 2 5" xfId="12839"/>
    <cellStyle name="Normal 3 40 2 3" xfId="3455"/>
    <cellStyle name="Normal 3 40 2 3 2" xfId="5927"/>
    <cellStyle name="Normal 3 40 2 3 3" xfId="8323"/>
    <cellStyle name="Normal 3 40 2 3 4" xfId="11007"/>
    <cellStyle name="Normal 3 40 2 3 5" xfId="13418"/>
    <cellStyle name="Normal 3 40 2 4" xfId="4026"/>
    <cellStyle name="Normal 3 40 2 4 2" xfId="6500"/>
    <cellStyle name="Normal 3 40 2 4 3" xfId="8896"/>
    <cellStyle name="Normal 3 40 2 4 4" xfId="11580"/>
    <cellStyle name="Normal 3 40 2 4 5" xfId="13991"/>
    <cellStyle name="Normal 3 40 2 5" xfId="4676"/>
    <cellStyle name="Normal 3 40 2 6" xfId="7068"/>
    <cellStyle name="Normal 3 40 2 7" xfId="9750"/>
    <cellStyle name="Normal 3 40 2 8" xfId="12163"/>
    <cellStyle name="Normal 3 40 3" xfId="786"/>
    <cellStyle name="Normal 3 40 3 2" xfId="2217"/>
    <cellStyle name="Normal 3 40 3 2 2" xfId="5443"/>
    <cellStyle name="Normal 3 40 3 2 3" xfId="7838"/>
    <cellStyle name="Normal 3 40 3 2 4" xfId="10522"/>
    <cellStyle name="Normal 3 40 3 2 5" xfId="12933"/>
    <cellStyle name="Normal 3 40 3 3" xfId="3548"/>
    <cellStyle name="Normal 3 40 3 3 2" xfId="6021"/>
    <cellStyle name="Normal 3 40 3 3 3" xfId="8417"/>
    <cellStyle name="Normal 3 40 3 3 4" xfId="11101"/>
    <cellStyle name="Normal 3 40 3 3 5" xfId="13512"/>
    <cellStyle name="Normal 3 40 3 4" xfId="4120"/>
    <cellStyle name="Normal 3 40 3 4 2" xfId="6594"/>
    <cellStyle name="Normal 3 40 3 4 3" xfId="8990"/>
    <cellStyle name="Normal 3 40 3 4 4" xfId="11674"/>
    <cellStyle name="Normal 3 40 3 4 5" xfId="14085"/>
    <cellStyle name="Normal 3 40 3 5" xfId="4770"/>
    <cellStyle name="Normal 3 40 3 6" xfId="7162"/>
    <cellStyle name="Normal 3 40 3 7" xfId="9844"/>
    <cellStyle name="Normal 3 40 3 8" xfId="12257"/>
    <cellStyle name="Normal 3 40 4" xfId="787"/>
    <cellStyle name="Normal 3 40 4 2" xfId="3067"/>
    <cellStyle name="Normal 3 40 4 2 2" xfId="5536"/>
    <cellStyle name="Normal 3 40 4 2 3" xfId="7931"/>
    <cellStyle name="Normal 3 40 4 2 4" xfId="10615"/>
    <cellStyle name="Normal 3 40 4 2 5" xfId="13026"/>
    <cellStyle name="Normal 3 40 4 3" xfId="3641"/>
    <cellStyle name="Normal 3 40 4 3 2" xfId="6114"/>
    <cellStyle name="Normal 3 40 4 3 3" xfId="8510"/>
    <cellStyle name="Normal 3 40 4 3 4" xfId="11194"/>
    <cellStyle name="Normal 3 40 4 3 5" xfId="13605"/>
    <cellStyle name="Normal 3 40 4 4" xfId="4213"/>
    <cellStyle name="Normal 3 40 4 4 2" xfId="6687"/>
    <cellStyle name="Normal 3 40 4 4 3" xfId="9083"/>
    <cellStyle name="Normal 3 40 4 4 4" xfId="11767"/>
    <cellStyle name="Normal 3 40 4 4 5" xfId="14178"/>
    <cellStyle name="Normal 3 40 4 5" xfId="4863"/>
    <cellStyle name="Normal 3 40 4 6" xfId="7255"/>
    <cellStyle name="Normal 3 40 4 7" xfId="9937"/>
    <cellStyle name="Normal 3 40 4 8" xfId="12350"/>
    <cellStyle name="Normal 3 40 4 9" xfId="2562"/>
    <cellStyle name="Normal 3 40 5" xfId="788"/>
    <cellStyle name="Normal 3 40 5 2" xfId="3153"/>
    <cellStyle name="Normal 3 40 5 2 2" xfId="5622"/>
    <cellStyle name="Normal 3 40 5 2 3" xfId="8018"/>
    <cellStyle name="Normal 3 40 5 2 4" xfId="10702"/>
    <cellStyle name="Normal 3 40 5 2 5" xfId="13113"/>
    <cellStyle name="Normal 3 40 5 3" xfId="3727"/>
    <cellStyle name="Normal 3 40 5 3 2" xfId="6201"/>
    <cellStyle name="Normal 3 40 5 3 3" xfId="8597"/>
    <cellStyle name="Normal 3 40 5 3 4" xfId="11281"/>
    <cellStyle name="Normal 3 40 5 3 5" xfId="13692"/>
    <cellStyle name="Normal 3 40 5 4" xfId="4300"/>
    <cellStyle name="Normal 3 40 5 4 2" xfId="6774"/>
    <cellStyle name="Normal 3 40 5 4 3" xfId="9170"/>
    <cellStyle name="Normal 3 40 5 4 4" xfId="11854"/>
    <cellStyle name="Normal 3 40 5 4 5" xfId="14265"/>
    <cellStyle name="Normal 3 40 5 5" xfId="4950"/>
    <cellStyle name="Normal 3 40 5 6" xfId="7342"/>
    <cellStyle name="Normal 3 40 5 7" xfId="10024"/>
    <cellStyle name="Normal 3 40 5 8" xfId="12437"/>
    <cellStyle name="Normal 3 40 5 9" xfId="2646"/>
    <cellStyle name="Normal 3 40 6" xfId="789"/>
    <cellStyle name="Normal 3 40 6 2" xfId="3222"/>
    <cellStyle name="Normal 3 40 6 2 2" xfId="5692"/>
    <cellStyle name="Normal 3 40 6 2 3" xfId="8088"/>
    <cellStyle name="Normal 3 40 6 2 4" xfId="10772"/>
    <cellStyle name="Normal 3 40 6 2 5" xfId="13183"/>
    <cellStyle name="Normal 3 40 6 3" xfId="3797"/>
    <cellStyle name="Normal 3 40 6 3 2" xfId="6271"/>
    <cellStyle name="Normal 3 40 6 3 3" xfId="8667"/>
    <cellStyle name="Normal 3 40 6 3 4" xfId="11351"/>
    <cellStyle name="Normal 3 40 6 3 5" xfId="13762"/>
    <cellStyle name="Normal 3 40 6 4" xfId="4370"/>
    <cellStyle name="Normal 3 40 6 4 2" xfId="6844"/>
    <cellStyle name="Normal 3 40 6 4 3" xfId="9240"/>
    <cellStyle name="Normal 3 40 6 4 4" xfId="11924"/>
    <cellStyle name="Normal 3 40 6 4 5" xfId="14335"/>
    <cellStyle name="Normal 3 40 6 5" xfId="5020"/>
    <cellStyle name="Normal 3 40 6 6" xfId="7412"/>
    <cellStyle name="Normal 3 40 6 7" xfId="10094"/>
    <cellStyle name="Normal 3 40 6 8" xfId="12507"/>
    <cellStyle name="Normal 3 40 6 9" xfId="2715"/>
    <cellStyle name="Normal 3 40 7" xfId="790"/>
    <cellStyle name="Normal 3 40 7 2" xfId="5177"/>
    <cellStyle name="Normal 3 40 7 3" xfId="7569"/>
    <cellStyle name="Normal 3 40 7 4" xfId="10252"/>
    <cellStyle name="Normal 3 40 7 5" xfId="12664"/>
    <cellStyle name="Normal 3 40 7 6" xfId="2875"/>
    <cellStyle name="Normal 3 40 8" xfId="791"/>
    <cellStyle name="Normal 3 40 8 2" xfId="5769"/>
    <cellStyle name="Normal 3 40 8 3" xfId="8165"/>
    <cellStyle name="Normal 3 40 8 4" xfId="10849"/>
    <cellStyle name="Normal 3 40 8 5" xfId="13260"/>
    <cellStyle name="Normal 3 40 8 6" xfId="3299"/>
    <cellStyle name="Normal 3 40 9" xfId="792"/>
    <cellStyle name="Normal 3 40 9 2" xfId="6344"/>
    <cellStyle name="Normal 3 40 9 3" xfId="8740"/>
    <cellStyle name="Normal 3 40 9 4" xfId="11424"/>
    <cellStyle name="Normal 3 40 9 5" xfId="13835"/>
    <cellStyle name="Normal 3 40 9 6" xfId="3870"/>
    <cellStyle name="Normal 3 41" xfId="793"/>
    <cellStyle name="Normal 3 41 10" xfId="794"/>
    <cellStyle name="Normal 3 41 10 2" xfId="4519"/>
    <cellStyle name="Normal 3 41 11" xfId="795"/>
    <cellStyle name="Normal 3 41 11 2" xfId="6913"/>
    <cellStyle name="Normal 3 41 12" xfId="796"/>
    <cellStyle name="Normal 3 41 12 2" xfId="9373"/>
    <cellStyle name="Normal 3 41 13" xfId="797"/>
    <cellStyle name="Normal 3 41 13 2" xfId="9468"/>
    <cellStyle name="Normal 3 41 14" xfId="798"/>
    <cellStyle name="Normal 3 41 14 2" xfId="9552"/>
    <cellStyle name="Normal 3 41 15" xfId="1855"/>
    <cellStyle name="Normal 3 41 16" xfId="12009"/>
    <cellStyle name="Normal 3 41 2" xfId="799"/>
    <cellStyle name="Normal 3 41 2 2" xfId="2032"/>
    <cellStyle name="Normal 3 41 2 2 2" xfId="5352"/>
    <cellStyle name="Normal 3 41 2 2 3" xfId="7745"/>
    <cellStyle name="Normal 3 41 2 2 4" xfId="10429"/>
    <cellStyle name="Normal 3 41 2 2 5" xfId="12840"/>
    <cellStyle name="Normal 3 41 2 3" xfId="3456"/>
    <cellStyle name="Normal 3 41 2 3 2" xfId="5928"/>
    <cellStyle name="Normal 3 41 2 3 3" xfId="8324"/>
    <cellStyle name="Normal 3 41 2 3 4" xfId="11008"/>
    <cellStyle name="Normal 3 41 2 3 5" xfId="13419"/>
    <cellStyle name="Normal 3 41 2 4" xfId="4027"/>
    <cellStyle name="Normal 3 41 2 4 2" xfId="6501"/>
    <cellStyle name="Normal 3 41 2 4 3" xfId="8897"/>
    <cellStyle name="Normal 3 41 2 4 4" xfId="11581"/>
    <cellStyle name="Normal 3 41 2 4 5" xfId="13992"/>
    <cellStyle name="Normal 3 41 2 5" xfId="4677"/>
    <cellStyle name="Normal 3 41 2 6" xfId="7069"/>
    <cellStyle name="Normal 3 41 2 7" xfId="9751"/>
    <cellStyle name="Normal 3 41 2 8" xfId="12164"/>
    <cellStyle name="Normal 3 41 3" xfId="800"/>
    <cellStyle name="Normal 3 41 3 2" xfId="2218"/>
    <cellStyle name="Normal 3 41 3 2 2" xfId="5444"/>
    <cellStyle name="Normal 3 41 3 2 3" xfId="7839"/>
    <cellStyle name="Normal 3 41 3 2 4" xfId="10523"/>
    <cellStyle name="Normal 3 41 3 2 5" xfId="12934"/>
    <cellStyle name="Normal 3 41 3 3" xfId="3549"/>
    <cellStyle name="Normal 3 41 3 3 2" xfId="6022"/>
    <cellStyle name="Normal 3 41 3 3 3" xfId="8418"/>
    <cellStyle name="Normal 3 41 3 3 4" xfId="11102"/>
    <cellStyle name="Normal 3 41 3 3 5" xfId="13513"/>
    <cellStyle name="Normal 3 41 3 4" xfId="4121"/>
    <cellStyle name="Normal 3 41 3 4 2" xfId="6595"/>
    <cellStyle name="Normal 3 41 3 4 3" xfId="8991"/>
    <cellStyle name="Normal 3 41 3 4 4" xfId="11675"/>
    <cellStyle name="Normal 3 41 3 4 5" xfId="14086"/>
    <cellStyle name="Normal 3 41 3 5" xfId="4771"/>
    <cellStyle name="Normal 3 41 3 6" xfId="7163"/>
    <cellStyle name="Normal 3 41 3 7" xfId="9845"/>
    <cellStyle name="Normal 3 41 3 8" xfId="12258"/>
    <cellStyle name="Normal 3 41 4" xfId="801"/>
    <cellStyle name="Normal 3 41 4 2" xfId="3068"/>
    <cellStyle name="Normal 3 41 4 2 2" xfId="5537"/>
    <cellStyle name="Normal 3 41 4 2 3" xfId="7932"/>
    <cellStyle name="Normal 3 41 4 2 4" xfId="10616"/>
    <cellStyle name="Normal 3 41 4 2 5" xfId="13027"/>
    <cellStyle name="Normal 3 41 4 3" xfId="3642"/>
    <cellStyle name="Normal 3 41 4 3 2" xfId="6115"/>
    <cellStyle name="Normal 3 41 4 3 3" xfId="8511"/>
    <cellStyle name="Normal 3 41 4 3 4" xfId="11195"/>
    <cellStyle name="Normal 3 41 4 3 5" xfId="13606"/>
    <cellStyle name="Normal 3 41 4 4" xfId="4214"/>
    <cellStyle name="Normal 3 41 4 4 2" xfId="6688"/>
    <cellStyle name="Normal 3 41 4 4 3" xfId="9084"/>
    <cellStyle name="Normal 3 41 4 4 4" xfId="11768"/>
    <cellStyle name="Normal 3 41 4 4 5" xfId="14179"/>
    <cellStyle name="Normal 3 41 4 5" xfId="4864"/>
    <cellStyle name="Normal 3 41 4 6" xfId="7256"/>
    <cellStyle name="Normal 3 41 4 7" xfId="9938"/>
    <cellStyle name="Normal 3 41 4 8" xfId="12351"/>
    <cellStyle name="Normal 3 41 4 9" xfId="2563"/>
    <cellStyle name="Normal 3 41 5" xfId="802"/>
    <cellStyle name="Normal 3 41 5 2" xfId="3154"/>
    <cellStyle name="Normal 3 41 5 2 2" xfId="5623"/>
    <cellStyle name="Normal 3 41 5 2 3" xfId="8019"/>
    <cellStyle name="Normal 3 41 5 2 4" xfId="10703"/>
    <cellStyle name="Normal 3 41 5 2 5" xfId="13114"/>
    <cellStyle name="Normal 3 41 5 3" xfId="3728"/>
    <cellStyle name="Normal 3 41 5 3 2" xfId="6202"/>
    <cellStyle name="Normal 3 41 5 3 3" xfId="8598"/>
    <cellStyle name="Normal 3 41 5 3 4" xfId="11282"/>
    <cellStyle name="Normal 3 41 5 3 5" xfId="13693"/>
    <cellStyle name="Normal 3 41 5 4" xfId="4301"/>
    <cellStyle name="Normal 3 41 5 4 2" xfId="6775"/>
    <cellStyle name="Normal 3 41 5 4 3" xfId="9171"/>
    <cellStyle name="Normal 3 41 5 4 4" xfId="11855"/>
    <cellStyle name="Normal 3 41 5 4 5" xfId="14266"/>
    <cellStyle name="Normal 3 41 5 5" xfId="4951"/>
    <cellStyle name="Normal 3 41 5 6" xfId="7343"/>
    <cellStyle name="Normal 3 41 5 7" xfId="10025"/>
    <cellStyle name="Normal 3 41 5 8" xfId="12438"/>
    <cellStyle name="Normal 3 41 5 9" xfId="2647"/>
    <cellStyle name="Normal 3 41 6" xfId="803"/>
    <cellStyle name="Normal 3 41 6 2" xfId="3223"/>
    <cellStyle name="Normal 3 41 6 2 2" xfId="5693"/>
    <cellStyle name="Normal 3 41 6 2 3" xfId="8089"/>
    <cellStyle name="Normal 3 41 6 2 4" xfId="10773"/>
    <cellStyle name="Normal 3 41 6 2 5" xfId="13184"/>
    <cellStyle name="Normal 3 41 6 3" xfId="3798"/>
    <cellStyle name="Normal 3 41 6 3 2" xfId="6272"/>
    <cellStyle name="Normal 3 41 6 3 3" xfId="8668"/>
    <cellStyle name="Normal 3 41 6 3 4" xfId="11352"/>
    <cellStyle name="Normal 3 41 6 3 5" xfId="13763"/>
    <cellStyle name="Normal 3 41 6 4" xfId="4371"/>
    <cellStyle name="Normal 3 41 6 4 2" xfId="6845"/>
    <cellStyle name="Normal 3 41 6 4 3" xfId="9241"/>
    <cellStyle name="Normal 3 41 6 4 4" xfId="11925"/>
    <cellStyle name="Normal 3 41 6 4 5" xfId="14336"/>
    <cellStyle name="Normal 3 41 6 5" xfId="5021"/>
    <cellStyle name="Normal 3 41 6 6" xfId="7413"/>
    <cellStyle name="Normal 3 41 6 7" xfId="10095"/>
    <cellStyle name="Normal 3 41 6 8" xfId="12508"/>
    <cellStyle name="Normal 3 41 6 9" xfId="2716"/>
    <cellStyle name="Normal 3 41 7" xfId="804"/>
    <cellStyle name="Normal 3 41 7 2" xfId="5178"/>
    <cellStyle name="Normal 3 41 7 3" xfId="7570"/>
    <cellStyle name="Normal 3 41 7 4" xfId="10253"/>
    <cellStyle name="Normal 3 41 7 5" xfId="12665"/>
    <cellStyle name="Normal 3 41 7 6" xfId="2876"/>
    <cellStyle name="Normal 3 41 8" xfId="805"/>
    <cellStyle name="Normal 3 41 8 2" xfId="5770"/>
    <cellStyle name="Normal 3 41 8 3" xfId="8166"/>
    <cellStyle name="Normal 3 41 8 4" xfId="10850"/>
    <cellStyle name="Normal 3 41 8 5" xfId="13261"/>
    <cellStyle name="Normal 3 41 8 6" xfId="3300"/>
    <cellStyle name="Normal 3 41 9" xfId="806"/>
    <cellStyle name="Normal 3 41 9 2" xfId="6345"/>
    <cellStyle name="Normal 3 41 9 3" xfId="8741"/>
    <cellStyle name="Normal 3 41 9 4" xfId="11425"/>
    <cellStyle name="Normal 3 41 9 5" xfId="13836"/>
    <cellStyle name="Normal 3 41 9 6" xfId="3871"/>
    <cellStyle name="Normal 3 42" xfId="807"/>
    <cellStyle name="Normal 3 42 10" xfId="808"/>
    <cellStyle name="Normal 3 42 10 2" xfId="4520"/>
    <cellStyle name="Normal 3 42 11" xfId="809"/>
    <cellStyle name="Normal 3 42 11 2" xfId="6914"/>
    <cellStyle name="Normal 3 42 12" xfId="810"/>
    <cellStyle name="Normal 3 42 12 2" xfId="9374"/>
    <cellStyle name="Normal 3 42 13" xfId="811"/>
    <cellStyle name="Normal 3 42 13 2" xfId="9469"/>
    <cellStyle name="Normal 3 42 14" xfId="812"/>
    <cellStyle name="Normal 3 42 14 2" xfId="9553"/>
    <cellStyle name="Normal 3 42 15" xfId="1845"/>
    <cellStyle name="Normal 3 42 16" xfId="12010"/>
    <cellStyle name="Normal 3 42 2" xfId="813"/>
    <cellStyle name="Normal 3 42 2 2" xfId="2033"/>
    <cellStyle name="Normal 3 42 2 2 2" xfId="5353"/>
    <cellStyle name="Normal 3 42 2 2 3" xfId="7746"/>
    <cellStyle name="Normal 3 42 2 2 4" xfId="10430"/>
    <cellStyle name="Normal 3 42 2 2 5" xfId="12841"/>
    <cellStyle name="Normal 3 42 2 3" xfId="3457"/>
    <cellStyle name="Normal 3 42 2 3 2" xfId="5929"/>
    <cellStyle name="Normal 3 42 2 3 3" xfId="8325"/>
    <cellStyle name="Normal 3 42 2 3 4" xfId="11009"/>
    <cellStyle name="Normal 3 42 2 3 5" xfId="13420"/>
    <cellStyle name="Normal 3 42 2 4" xfId="4028"/>
    <cellStyle name="Normal 3 42 2 4 2" xfId="6502"/>
    <cellStyle name="Normal 3 42 2 4 3" xfId="8898"/>
    <cellStyle name="Normal 3 42 2 4 4" xfId="11582"/>
    <cellStyle name="Normal 3 42 2 4 5" xfId="13993"/>
    <cellStyle name="Normal 3 42 2 5" xfId="4678"/>
    <cellStyle name="Normal 3 42 2 6" xfId="7070"/>
    <cellStyle name="Normal 3 42 2 7" xfId="9752"/>
    <cellStyle name="Normal 3 42 2 8" xfId="12165"/>
    <cellStyle name="Normal 3 42 3" xfId="814"/>
    <cellStyle name="Normal 3 42 3 2" xfId="2219"/>
    <cellStyle name="Normal 3 42 3 2 2" xfId="5445"/>
    <cellStyle name="Normal 3 42 3 2 3" xfId="7840"/>
    <cellStyle name="Normal 3 42 3 2 4" xfId="10524"/>
    <cellStyle name="Normal 3 42 3 2 5" xfId="12935"/>
    <cellStyle name="Normal 3 42 3 3" xfId="3550"/>
    <cellStyle name="Normal 3 42 3 3 2" xfId="6023"/>
    <cellStyle name="Normal 3 42 3 3 3" xfId="8419"/>
    <cellStyle name="Normal 3 42 3 3 4" xfId="11103"/>
    <cellStyle name="Normal 3 42 3 3 5" xfId="13514"/>
    <cellStyle name="Normal 3 42 3 4" xfId="4122"/>
    <cellStyle name="Normal 3 42 3 4 2" xfId="6596"/>
    <cellStyle name="Normal 3 42 3 4 3" xfId="8992"/>
    <cellStyle name="Normal 3 42 3 4 4" xfId="11676"/>
    <cellStyle name="Normal 3 42 3 4 5" xfId="14087"/>
    <cellStyle name="Normal 3 42 3 5" xfId="4772"/>
    <cellStyle name="Normal 3 42 3 6" xfId="7164"/>
    <cellStyle name="Normal 3 42 3 7" xfId="9846"/>
    <cellStyle name="Normal 3 42 3 8" xfId="12259"/>
    <cellStyle name="Normal 3 42 4" xfId="815"/>
    <cellStyle name="Normal 3 42 4 2" xfId="3069"/>
    <cellStyle name="Normal 3 42 4 2 2" xfId="5538"/>
    <cellStyle name="Normal 3 42 4 2 3" xfId="7933"/>
    <cellStyle name="Normal 3 42 4 2 4" xfId="10617"/>
    <cellStyle name="Normal 3 42 4 2 5" xfId="13028"/>
    <cellStyle name="Normal 3 42 4 3" xfId="3643"/>
    <cellStyle name="Normal 3 42 4 3 2" xfId="6116"/>
    <cellStyle name="Normal 3 42 4 3 3" xfId="8512"/>
    <cellStyle name="Normal 3 42 4 3 4" xfId="11196"/>
    <cellStyle name="Normal 3 42 4 3 5" xfId="13607"/>
    <cellStyle name="Normal 3 42 4 4" xfId="4215"/>
    <cellStyle name="Normal 3 42 4 4 2" xfId="6689"/>
    <cellStyle name="Normal 3 42 4 4 3" xfId="9085"/>
    <cellStyle name="Normal 3 42 4 4 4" xfId="11769"/>
    <cellStyle name="Normal 3 42 4 4 5" xfId="14180"/>
    <cellStyle name="Normal 3 42 4 5" xfId="4865"/>
    <cellStyle name="Normal 3 42 4 6" xfId="7257"/>
    <cellStyle name="Normal 3 42 4 7" xfId="9939"/>
    <cellStyle name="Normal 3 42 4 8" xfId="12352"/>
    <cellStyle name="Normal 3 42 4 9" xfId="2564"/>
    <cellStyle name="Normal 3 42 5" xfId="816"/>
    <cellStyle name="Normal 3 42 5 2" xfId="3155"/>
    <cellStyle name="Normal 3 42 5 2 2" xfId="5624"/>
    <cellStyle name="Normal 3 42 5 2 3" xfId="8020"/>
    <cellStyle name="Normal 3 42 5 2 4" xfId="10704"/>
    <cellStyle name="Normal 3 42 5 2 5" xfId="13115"/>
    <cellStyle name="Normal 3 42 5 3" xfId="3729"/>
    <cellStyle name="Normal 3 42 5 3 2" xfId="6203"/>
    <cellStyle name="Normal 3 42 5 3 3" xfId="8599"/>
    <cellStyle name="Normal 3 42 5 3 4" xfId="11283"/>
    <cellStyle name="Normal 3 42 5 3 5" xfId="13694"/>
    <cellStyle name="Normal 3 42 5 4" xfId="4302"/>
    <cellStyle name="Normal 3 42 5 4 2" xfId="6776"/>
    <cellStyle name="Normal 3 42 5 4 3" xfId="9172"/>
    <cellStyle name="Normal 3 42 5 4 4" xfId="11856"/>
    <cellStyle name="Normal 3 42 5 4 5" xfId="14267"/>
    <cellStyle name="Normal 3 42 5 5" xfId="4952"/>
    <cellStyle name="Normal 3 42 5 6" xfId="7344"/>
    <cellStyle name="Normal 3 42 5 7" xfId="10026"/>
    <cellStyle name="Normal 3 42 5 8" xfId="12439"/>
    <cellStyle name="Normal 3 42 5 9" xfId="2648"/>
    <cellStyle name="Normal 3 42 6" xfId="817"/>
    <cellStyle name="Normal 3 42 6 2" xfId="3224"/>
    <cellStyle name="Normal 3 42 6 2 2" xfId="5694"/>
    <cellStyle name="Normal 3 42 6 2 3" xfId="8090"/>
    <cellStyle name="Normal 3 42 6 2 4" xfId="10774"/>
    <cellStyle name="Normal 3 42 6 2 5" xfId="13185"/>
    <cellStyle name="Normal 3 42 6 3" xfId="3799"/>
    <cellStyle name="Normal 3 42 6 3 2" xfId="6273"/>
    <cellStyle name="Normal 3 42 6 3 3" xfId="8669"/>
    <cellStyle name="Normal 3 42 6 3 4" xfId="11353"/>
    <cellStyle name="Normal 3 42 6 3 5" xfId="13764"/>
    <cellStyle name="Normal 3 42 6 4" xfId="4372"/>
    <cellStyle name="Normal 3 42 6 4 2" xfId="6846"/>
    <cellStyle name="Normal 3 42 6 4 3" xfId="9242"/>
    <cellStyle name="Normal 3 42 6 4 4" xfId="11926"/>
    <cellStyle name="Normal 3 42 6 4 5" xfId="14337"/>
    <cellStyle name="Normal 3 42 6 5" xfId="5022"/>
    <cellStyle name="Normal 3 42 6 6" xfId="7414"/>
    <cellStyle name="Normal 3 42 6 7" xfId="10096"/>
    <cellStyle name="Normal 3 42 6 8" xfId="12509"/>
    <cellStyle name="Normal 3 42 6 9" xfId="2717"/>
    <cellStyle name="Normal 3 42 7" xfId="818"/>
    <cellStyle name="Normal 3 42 7 2" xfId="5179"/>
    <cellStyle name="Normal 3 42 7 3" xfId="7571"/>
    <cellStyle name="Normal 3 42 7 4" xfId="10254"/>
    <cellStyle name="Normal 3 42 7 5" xfId="12666"/>
    <cellStyle name="Normal 3 42 7 6" xfId="2877"/>
    <cellStyle name="Normal 3 42 8" xfId="819"/>
    <cellStyle name="Normal 3 42 8 2" xfId="5771"/>
    <cellStyle name="Normal 3 42 8 3" xfId="8167"/>
    <cellStyle name="Normal 3 42 8 4" xfId="10851"/>
    <cellStyle name="Normal 3 42 8 5" xfId="13262"/>
    <cellStyle name="Normal 3 42 8 6" xfId="3301"/>
    <cellStyle name="Normal 3 42 9" xfId="820"/>
    <cellStyle name="Normal 3 42 9 2" xfId="6346"/>
    <cellStyle name="Normal 3 42 9 3" xfId="8742"/>
    <cellStyle name="Normal 3 42 9 4" xfId="11426"/>
    <cellStyle name="Normal 3 42 9 5" xfId="13837"/>
    <cellStyle name="Normal 3 42 9 6" xfId="3872"/>
    <cellStyle name="Normal 3 43" xfId="821"/>
    <cellStyle name="Normal 3 43 10" xfId="822"/>
    <cellStyle name="Normal 3 43 10 2" xfId="4521"/>
    <cellStyle name="Normal 3 43 11" xfId="823"/>
    <cellStyle name="Normal 3 43 11 2" xfId="6915"/>
    <cellStyle name="Normal 3 43 12" xfId="824"/>
    <cellStyle name="Normal 3 43 12 2" xfId="9375"/>
    <cellStyle name="Normal 3 43 13" xfId="825"/>
    <cellStyle name="Normal 3 43 13 2" xfId="9470"/>
    <cellStyle name="Normal 3 43 14" xfId="826"/>
    <cellStyle name="Normal 3 43 14 2" xfId="9554"/>
    <cellStyle name="Normal 3 43 15" xfId="1846"/>
    <cellStyle name="Normal 3 43 16" xfId="12011"/>
    <cellStyle name="Normal 3 43 2" xfId="827"/>
    <cellStyle name="Normal 3 43 2 2" xfId="2034"/>
    <cellStyle name="Normal 3 43 2 2 2" xfId="5354"/>
    <cellStyle name="Normal 3 43 2 2 3" xfId="7747"/>
    <cellStyle name="Normal 3 43 2 2 4" xfId="10431"/>
    <cellStyle name="Normal 3 43 2 2 5" xfId="12842"/>
    <cellStyle name="Normal 3 43 2 3" xfId="3458"/>
    <cellStyle name="Normal 3 43 2 3 2" xfId="5930"/>
    <cellStyle name="Normal 3 43 2 3 3" xfId="8326"/>
    <cellStyle name="Normal 3 43 2 3 4" xfId="11010"/>
    <cellStyle name="Normal 3 43 2 3 5" xfId="13421"/>
    <cellStyle name="Normal 3 43 2 4" xfId="4029"/>
    <cellStyle name="Normal 3 43 2 4 2" xfId="6503"/>
    <cellStyle name="Normal 3 43 2 4 3" xfId="8899"/>
    <cellStyle name="Normal 3 43 2 4 4" xfId="11583"/>
    <cellStyle name="Normal 3 43 2 4 5" xfId="13994"/>
    <cellStyle name="Normal 3 43 2 5" xfId="4679"/>
    <cellStyle name="Normal 3 43 2 6" xfId="7071"/>
    <cellStyle name="Normal 3 43 2 7" xfId="9753"/>
    <cellStyle name="Normal 3 43 2 8" xfId="12166"/>
    <cellStyle name="Normal 3 43 3" xfId="828"/>
    <cellStyle name="Normal 3 43 3 2" xfId="2220"/>
    <cellStyle name="Normal 3 43 3 2 2" xfId="5446"/>
    <cellStyle name="Normal 3 43 3 2 3" xfId="7841"/>
    <cellStyle name="Normal 3 43 3 2 4" xfId="10525"/>
    <cellStyle name="Normal 3 43 3 2 5" xfId="12936"/>
    <cellStyle name="Normal 3 43 3 3" xfId="3551"/>
    <cellStyle name="Normal 3 43 3 3 2" xfId="6024"/>
    <cellStyle name="Normal 3 43 3 3 3" xfId="8420"/>
    <cellStyle name="Normal 3 43 3 3 4" xfId="11104"/>
    <cellStyle name="Normal 3 43 3 3 5" xfId="13515"/>
    <cellStyle name="Normal 3 43 3 4" xfId="4123"/>
    <cellStyle name="Normal 3 43 3 4 2" xfId="6597"/>
    <cellStyle name="Normal 3 43 3 4 3" xfId="8993"/>
    <cellStyle name="Normal 3 43 3 4 4" xfId="11677"/>
    <cellStyle name="Normal 3 43 3 4 5" xfId="14088"/>
    <cellStyle name="Normal 3 43 3 5" xfId="4773"/>
    <cellStyle name="Normal 3 43 3 6" xfId="7165"/>
    <cellStyle name="Normal 3 43 3 7" xfId="9847"/>
    <cellStyle name="Normal 3 43 3 8" xfId="12260"/>
    <cellStyle name="Normal 3 43 4" xfId="829"/>
    <cellStyle name="Normal 3 43 4 2" xfId="3070"/>
    <cellStyle name="Normal 3 43 4 2 2" xfId="5539"/>
    <cellStyle name="Normal 3 43 4 2 3" xfId="7934"/>
    <cellStyle name="Normal 3 43 4 2 4" xfId="10618"/>
    <cellStyle name="Normal 3 43 4 2 5" xfId="13029"/>
    <cellStyle name="Normal 3 43 4 3" xfId="3644"/>
    <cellStyle name="Normal 3 43 4 3 2" xfId="6117"/>
    <cellStyle name="Normal 3 43 4 3 3" xfId="8513"/>
    <cellStyle name="Normal 3 43 4 3 4" xfId="11197"/>
    <cellStyle name="Normal 3 43 4 3 5" xfId="13608"/>
    <cellStyle name="Normal 3 43 4 4" xfId="4216"/>
    <cellStyle name="Normal 3 43 4 4 2" xfId="6690"/>
    <cellStyle name="Normal 3 43 4 4 3" xfId="9086"/>
    <cellStyle name="Normal 3 43 4 4 4" xfId="11770"/>
    <cellStyle name="Normal 3 43 4 4 5" xfId="14181"/>
    <cellStyle name="Normal 3 43 4 5" xfId="4866"/>
    <cellStyle name="Normal 3 43 4 6" xfId="7258"/>
    <cellStyle name="Normal 3 43 4 7" xfId="9940"/>
    <cellStyle name="Normal 3 43 4 8" xfId="12353"/>
    <cellStyle name="Normal 3 43 4 9" xfId="2565"/>
    <cellStyle name="Normal 3 43 5" xfId="830"/>
    <cellStyle name="Normal 3 43 5 2" xfId="3156"/>
    <cellStyle name="Normal 3 43 5 2 2" xfId="5625"/>
    <cellStyle name="Normal 3 43 5 2 3" xfId="8021"/>
    <cellStyle name="Normal 3 43 5 2 4" xfId="10705"/>
    <cellStyle name="Normal 3 43 5 2 5" xfId="13116"/>
    <cellStyle name="Normal 3 43 5 3" xfId="3730"/>
    <cellStyle name="Normal 3 43 5 3 2" xfId="6204"/>
    <cellStyle name="Normal 3 43 5 3 3" xfId="8600"/>
    <cellStyle name="Normal 3 43 5 3 4" xfId="11284"/>
    <cellStyle name="Normal 3 43 5 3 5" xfId="13695"/>
    <cellStyle name="Normal 3 43 5 4" xfId="4303"/>
    <cellStyle name="Normal 3 43 5 4 2" xfId="6777"/>
    <cellStyle name="Normal 3 43 5 4 3" xfId="9173"/>
    <cellStyle name="Normal 3 43 5 4 4" xfId="11857"/>
    <cellStyle name="Normal 3 43 5 4 5" xfId="14268"/>
    <cellStyle name="Normal 3 43 5 5" xfId="4953"/>
    <cellStyle name="Normal 3 43 5 6" xfId="7345"/>
    <cellStyle name="Normal 3 43 5 7" xfId="10027"/>
    <cellStyle name="Normal 3 43 5 8" xfId="12440"/>
    <cellStyle name="Normal 3 43 5 9" xfId="2649"/>
    <cellStyle name="Normal 3 43 6" xfId="831"/>
    <cellStyle name="Normal 3 43 6 2" xfId="3225"/>
    <cellStyle name="Normal 3 43 6 2 2" xfId="5695"/>
    <cellStyle name="Normal 3 43 6 2 3" xfId="8091"/>
    <cellStyle name="Normal 3 43 6 2 4" xfId="10775"/>
    <cellStyle name="Normal 3 43 6 2 5" xfId="13186"/>
    <cellStyle name="Normal 3 43 6 3" xfId="3800"/>
    <cellStyle name="Normal 3 43 6 3 2" xfId="6274"/>
    <cellStyle name="Normal 3 43 6 3 3" xfId="8670"/>
    <cellStyle name="Normal 3 43 6 3 4" xfId="11354"/>
    <cellStyle name="Normal 3 43 6 3 5" xfId="13765"/>
    <cellStyle name="Normal 3 43 6 4" xfId="4373"/>
    <cellStyle name="Normal 3 43 6 4 2" xfId="6847"/>
    <cellStyle name="Normal 3 43 6 4 3" xfId="9243"/>
    <cellStyle name="Normal 3 43 6 4 4" xfId="11927"/>
    <cellStyle name="Normal 3 43 6 4 5" xfId="14338"/>
    <cellStyle name="Normal 3 43 6 5" xfId="5023"/>
    <cellStyle name="Normal 3 43 6 6" xfId="7415"/>
    <cellStyle name="Normal 3 43 6 7" xfId="10097"/>
    <cellStyle name="Normal 3 43 6 8" xfId="12510"/>
    <cellStyle name="Normal 3 43 6 9" xfId="2718"/>
    <cellStyle name="Normal 3 43 7" xfId="832"/>
    <cellStyle name="Normal 3 43 7 2" xfId="5180"/>
    <cellStyle name="Normal 3 43 7 3" xfId="7572"/>
    <cellStyle name="Normal 3 43 7 4" xfId="10255"/>
    <cellStyle name="Normal 3 43 7 5" xfId="12667"/>
    <cellStyle name="Normal 3 43 7 6" xfId="2878"/>
    <cellStyle name="Normal 3 43 8" xfId="833"/>
    <cellStyle name="Normal 3 43 8 2" xfId="5772"/>
    <cellStyle name="Normal 3 43 8 3" xfId="8168"/>
    <cellStyle name="Normal 3 43 8 4" xfId="10852"/>
    <cellStyle name="Normal 3 43 8 5" xfId="13263"/>
    <cellStyle name="Normal 3 43 8 6" xfId="3302"/>
    <cellStyle name="Normal 3 43 9" xfId="834"/>
    <cellStyle name="Normal 3 43 9 2" xfId="6347"/>
    <cellStyle name="Normal 3 43 9 3" xfId="8743"/>
    <cellStyle name="Normal 3 43 9 4" xfId="11427"/>
    <cellStyle name="Normal 3 43 9 5" xfId="13838"/>
    <cellStyle name="Normal 3 43 9 6" xfId="3873"/>
    <cellStyle name="Normal 3 44" xfId="835"/>
    <cellStyle name="Normal 3 44 10" xfId="836"/>
    <cellStyle name="Normal 3 44 10 2" xfId="4522"/>
    <cellStyle name="Normal 3 44 11" xfId="837"/>
    <cellStyle name="Normal 3 44 11 2" xfId="6916"/>
    <cellStyle name="Normal 3 44 12" xfId="838"/>
    <cellStyle name="Normal 3 44 12 2" xfId="9376"/>
    <cellStyle name="Normal 3 44 13" xfId="839"/>
    <cellStyle name="Normal 3 44 13 2" xfId="9471"/>
    <cellStyle name="Normal 3 44 14" xfId="840"/>
    <cellStyle name="Normal 3 44 14 2" xfId="9555"/>
    <cellStyle name="Normal 3 44 15" xfId="1847"/>
    <cellStyle name="Normal 3 44 16" xfId="12012"/>
    <cellStyle name="Normal 3 44 2" xfId="841"/>
    <cellStyle name="Normal 3 44 2 2" xfId="2035"/>
    <cellStyle name="Normal 3 44 2 2 2" xfId="5355"/>
    <cellStyle name="Normal 3 44 2 2 3" xfId="7748"/>
    <cellStyle name="Normal 3 44 2 2 4" xfId="10432"/>
    <cellStyle name="Normal 3 44 2 2 5" xfId="12843"/>
    <cellStyle name="Normal 3 44 2 3" xfId="3459"/>
    <cellStyle name="Normal 3 44 2 3 2" xfId="5931"/>
    <cellStyle name="Normal 3 44 2 3 3" xfId="8327"/>
    <cellStyle name="Normal 3 44 2 3 4" xfId="11011"/>
    <cellStyle name="Normal 3 44 2 3 5" xfId="13422"/>
    <cellStyle name="Normal 3 44 2 4" xfId="4030"/>
    <cellStyle name="Normal 3 44 2 4 2" xfId="6504"/>
    <cellStyle name="Normal 3 44 2 4 3" xfId="8900"/>
    <cellStyle name="Normal 3 44 2 4 4" xfId="11584"/>
    <cellStyle name="Normal 3 44 2 4 5" xfId="13995"/>
    <cellStyle name="Normal 3 44 2 5" xfId="4680"/>
    <cellStyle name="Normal 3 44 2 6" xfId="7072"/>
    <cellStyle name="Normal 3 44 2 7" xfId="9754"/>
    <cellStyle name="Normal 3 44 2 8" xfId="12167"/>
    <cellStyle name="Normal 3 44 3" xfId="842"/>
    <cellStyle name="Normal 3 44 3 2" xfId="2221"/>
    <cellStyle name="Normal 3 44 3 2 2" xfId="5447"/>
    <cellStyle name="Normal 3 44 3 2 3" xfId="7842"/>
    <cellStyle name="Normal 3 44 3 2 4" xfId="10526"/>
    <cellStyle name="Normal 3 44 3 2 5" xfId="12937"/>
    <cellStyle name="Normal 3 44 3 3" xfId="3552"/>
    <cellStyle name="Normal 3 44 3 3 2" xfId="6025"/>
    <cellStyle name="Normal 3 44 3 3 3" xfId="8421"/>
    <cellStyle name="Normal 3 44 3 3 4" xfId="11105"/>
    <cellStyle name="Normal 3 44 3 3 5" xfId="13516"/>
    <cellStyle name="Normal 3 44 3 4" xfId="4124"/>
    <cellStyle name="Normal 3 44 3 4 2" xfId="6598"/>
    <cellStyle name="Normal 3 44 3 4 3" xfId="8994"/>
    <cellStyle name="Normal 3 44 3 4 4" xfId="11678"/>
    <cellStyle name="Normal 3 44 3 4 5" xfId="14089"/>
    <cellStyle name="Normal 3 44 3 5" xfId="4774"/>
    <cellStyle name="Normal 3 44 3 6" xfId="7166"/>
    <cellStyle name="Normal 3 44 3 7" xfId="9848"/>
    <cellStyle name="Normal 3 44 3 8" xfId="12261"/>
    <cellStyle name="Normal 3 44 4" xfId="843"/>
    <cellStyle name="Normal 3 44 4 2" xfId="3071"/>
    <cellStyle name="Normal 3 44 4 2 2" xfId="5540"/>
    <cellStyle name="Normal 3 44 4 2 3" xfId="7935"/>
    <cellStyle name="Normal 3 44 4 2 4" xfId="10619"/>
    <cellStyle name="Normal 3 44 4 2 5" xfId="13030"/>
    <cellStyle name="Normal 3 44 4 3" xfId="3645"/>
    <cellStyle name="Normal 3 44 4 3 2" xfId="6118"/>
    <cellStyle name="Normal 3 44 4 3 3" xfId="8514"/>
    <cellStyle name="Normal 3 44 4 3 4" xfId="11198"/>
    <cellStyle name="Normal 3 44 4 3 5" xfId="13609"/>
    <cellStyle name="Normal 3 44 4 4" xfId="4217"/>
    <cellStyle name="Normal 3 44 4 4 2" xfId="6691"/>
    <cellStyle name="Normal 3 44 4 4 3" xfId="9087"/>
    <cellStyle name="Normal 3 44 4 4 4" xfId="11771"/>
    <cellStyle name="Normal 3 44 4 4 5" xfId="14182"/>
    <cellStyle name="Normal 3 44 4 5" xfId="4867"/>
    <cellStyle name="Normal 3 44 4 6" xfId="7259"/>
    <cellStyle name="Normal 3 44 4 7" xfId="9941"/>
    <cellStyle name="Normal 3 44 4 8" xfId="12354"/>
    <cellStyle name="Normal 3 44 4 9" xfId="2566"/>
    <cellStyle name="Normal 3 44 5" xfId="844"/>
    <cellStyle name="Normal 3 44 5 2" xfId="3157"/>
    <cellStyle name="Normal 3 44 5 2 2" xfId="5626"/>
    <cellStyle name="Normal 3 44 5 2 3" xfId="8022"/>
    <cellStyle name="Normal 3 44 5 2 4" xfId="10706"/>
    <cellStyle name="Normal 3 44 5 2 5" xfId="13117"/>
    <cellStyle name="Normal 3 44 5 3" xfId="3731"/>
    <cellStyle name="Normal 3 44 5 3 2" xfId="6205"/>
    <cellStyle name="Normal 3 44 5 3 3" xfId="8601"/>
    <cellStyle name="Normal 3 44 5 3 4" xfId="11285"/>
    <cellStyle name="Normal 3 44 5 3 5" xfId="13696"/>
    <cellStyle name="Normal 3 44 5 4" xfId="4304"/>
    <cellStyle name="Normal 3 44 5 4 2" xfId="6778"/>
    <cellStyle name="Normal 3 44 5 4 3" xfId="9174"/>
    <cellStyle name="Normal 3 44 5 4 4" xfId="11858"/>
    <cellStyle name="Normal 3 44 5 4 5" xfId="14269"/>
    <cellStyle name="Normal 3 44 5 5" xfId="4954"/>
    <cellStyle name="Normal 3 44 5 6" xfId="7346"/>
    <cellStyle name="Normal 3 44 5 7" xfId="10028"/>
    <cellStyle name="Normal 3 44 5 8" xfId="12441"/>
    <cellStyle name="Normal 3 44 5 9" xfId="2650"/>
    <cellStyle name="Normal 3 44 6" xfId="845"/>
    <cellStyle name="Normal 3 44 6 2" xfId="3226"/>
    <cellStyle name="Normal 3 44 6 2 2" xfId="5696"/>
    <cellStyle name="Normal 3 44 6 2 3" xfId="8092"/>
    <cellStyle name="Normal 3 44 6 2 4" xfId="10776"/>
    <cellStyle name="Normal 3 44 6 2 5" xfId="13187"/>
    <cellStyle name="Normal 3 44 6 3" xfId="3801"/>
    <cellStyle name="Normal 3 44 6 3 2" xfId="6275"/>
    <cellStyle name="Normal 3 44 6 3 3" xfId="8671"/>
    <cellStyle name="Normal 3 44 6 3 4" xfId="11355"/>
    <cellStyle name="Normal 3 44 6 3 5" xfId="13766"/>
    <cellStyle name="Normal 3 44 6 4" xfId="4374"/>
    <cellStyle name="Normal 3 44 6 4 2" xfId="6848"/>
    <cellStyle name="Normal 3 44 6 4 3" xfId="9244"/>
    <cellStyle name="Normal 3 44 6 4 4" xfId="11928"/>
    <cellStyle name="Normal 3 44 6 4 5" xfId="14339"/>
    <cellStyle name="Normal 3 44 6 5" xfId="5024"/>
    <cellStyle name="Normal 3 44 6 6" xfId="7416"/>
    <cellStyle name="Normal 3 44 6 7" xfId="10098"/>
    <cellStyle name="Normal 3 44 6 8" xfId="12511"/>
    <cellStyle name="Normal 3 44 6 9" xfId="2719"/>
    <cellStyle name="Normal 3 44 7" xfId="846"/>
    <cellStyle name="Normal 3 44 7 2" xfId="5181"/>
    <cellStyle name="Normal 3 44 7 3" xfId="7573"/>
    <cellStyle name="Normal 3 44 7 4" xfId="10256"/>
    <cellStyle name="Normal 3 44 7 5" xfId="12668"/>
    <cellStyle name="Normal 3 44 7 6" xfId="2879"/>
    <cellStyle name="Normal 3 44 8" xfId="847"/>
    <cellStyle name="Normal 3 44 8 2" xfId="5773"/>
    <cellStyle name="Normal 3 44 8 3" xfId="8169"/>
    <cellStyle name="Normal 3 44 8 4" xfId="10853"/>
    <cellStyle name="Normal 3 44 8 5" xfId="13264"/>
    <cellStyle name="Normal 3 44 8 6" xfId="3303"/>
    <cellStyle name="Normal 3 44 9" xfId="848"/>
    <cellStyle name="Normal 3 44 9 2" xfId="6348"/>
    <cellStyle name="Normal 3 44 9 3" xfId="8744"/>
    <cellStyle name="Normal 3 44 9 4" xfId="11428"/>
    <cellStyle name="Normal 3 44 9 5" xfId="13839"/>
    <cellStyle name="Normal 3 44 9 6" xfId="3874"/>
    <cellStyle name="Normal 3 45" xfId="849"/>
    <cellStyle name="Normal 3 45 10" xfId="850"/>
    <cellStyle name="Normal 3 45 10 2" xfId="4523"/>
    <cellStyle name="Normal 3 45 11" xfId="851"/>
    <cellStyle name="Normal 3 45 11 2" xfId="6917"/>
    <cellStyle name="Normal 3 45 12" xfId="852"/>
    <cellStyle name="Normal 3 45 12 2" xfId="9377"/>
    <cellStyle name="Normal 3 45 13" xfId="853"/>
    <cellStyle name="Normal 3 45 13 2" xfId="9472"/>
    <cellStyle name="Normal 3 45 14" xfId="854"/>
    <cellStyle name="Normal 3 45 14 2" xfId="9556"/>
    <cellStyle name="Normal 3 45 15" xfId="1848"/>
    <cellStyle name="Normal 3 45 16" xfId="12013"/>
    <cellStyle name="Normal 3 45 2" xfId="855"/>
    <cellStyle name="Normal 3 45 2 2" xfId="2036"/>
    <cellStyle name="Normal 3 45 2 2 2" xfId="5356"/>
    <cellStyle name="Normal 3 45 2 2 3" xfId="7749"/>
    <cellStyle name="Normal 3 45 2 2 4" xfId="10433"/>
    <cellStyle name="Normal 3 45 2 2 5" xfId="12844"/>
    <cellStyle name="Normal 3 45 2 3" xfId="3460"/>
    <cellStyle name="Normal 3 45 2 3 2" xfId="5932"/>
    <cellStyle name="Normal 3 45 2 3 3" xfId="8328"/>
    <cellStyle name="Normal 3 45 2 3 4" xfId="11012"/>
    <cellStyle name="Normal 3 45 2 3 5" xfId="13423"/>
    <cellStyle name="Normal 3 45 2 4" xfId="4031"/>
    <cellStyle name="Normal 3 45 2 4 2" xfId="6505"/>
    <cellStyle name="Normal 3 45 2 4 3" xfId="8901"/>
    <cellStyle name="Normal 3 45 2 4 4" xfId="11585"/>
    <cellStyle name="Normal 3 45 2 4 5" xfId="13996"/>
    <cellStyle name="Normal 3 45 2 5" xfId="4681"/>
    <cellStyle name="Normal 3 45 2 6" xfId="7073"/>
    <cellStyle name="Normal 3 45 2 7" xfId="9755"/>
    <cellStyle name="Normal 3 45 2 8" xfId="12168"/>
    <cellStyle name="Normal 3 45 3" xfId="856"/>
    <cellStyle name="Normal 3 45 3 2" xfId="2222"/>
    <cellStyle name="Normal 3 45 3 2 2" xfId="5448"/>
    <cellStyle name="Normal 3 45 3 2 3" xfId="7843"/>
    <cellStyle name="Normal 3 45 3 2 4" xfId="10527"/>
    <cellStyle name="Normal 3 45 3 2 5" xfId="12938"/>
    <cellStyle name="Normal 3 45 3 3" xfId="3553"/>
    <cellStyle name="Normal 3 45 3 3 2" xfId="6026"/>
    <cellStyle name="Normal 3 45 3 3 3" xfId="8422"/>
    <cellStyle name="Normal 3 45 3 3 4" xfId="11106"/>
    <cellStyle name="Normal 3 45 3 3 5" xfId="13517"/>
    <cellStyle name="Normal 3 45 3 4" xfId="4125"/>
    <cellStyle name="Normal 3 45 3 4 2" xfId="6599"/>
    <cellStyle name="Normal 3 45 3 4 3" xfId="8995"/>
    <cellStyle name="Normal 3 45 3 4 4" xfId="11679"/>
    <cellStyle name="Normal 3 45 3 4 5" xfId="14090"/>
    <cellStyle name="Normal 3 45 3 5" xfId="4775"/>
    <cellStyle name="Normal 3 45 3 6" xfId="7167"/>
    <cellStyle name="Normal 3 45 3 7" xfId="9849"/>
    <cellStyle name="Normal 3 45 3 8" xfId="12262"/>
    <cellStyle name="Normal 3 45 4" xfId="857"/>
    <cellStyle name="Normal 3 45 4 2" xfId="3072"/>
    <cellStyle name="Normal 3 45 4 2 2" xfId="5541"/>
    <cellStyle name="Normal 3 45 4 2 3" xfId="7936"/>
    <cellStyle name="Normal 3 45 4 2 4" xfId="10620"/>
    <cellStyle name="Normal 3 45 4 2 5" xfId="13031"/>
    <cellStyle name="Normal 3 45 4 3" xfId="3646"/>
    <cellStyle name="Normal 3 45 4 3 2" xfId="6119"/>
    <cellStyle name="Normal 3 45 4 3 3" xfId="8515"/>
    <cellStyle name="Normal 3 45 4 3 4" xfId="11199"/>
    <cellStyle name="Normal 3 45 4 3 5" xfId="13610"/>
    <cellStyle name="Normal 3 45 4 4" xfId="4218"/>
    <cellStyle name="Normal 3 45 4 4 2" xfId="6692"/>
    <cellStyle name="Normal 3 45 4 4 3" xfId="9088"/>
    <cellStyle name="Normal 3 45 4 4 4" xfId="11772"/>
    <cellStyle name="Normal 3 45 4 4 5" xfId="14183"/>
    <cellStyle name="Normal 3 45 4 5" xfId="4868"/>
    <cellStyle name="Normal 3 45 4 6" xfId="7260"/>
    <cellStyle name="Normal 3 45 4 7" xfId="9942"/>
    <cellStyle name="Normal 3 45 4 8" xfId="12355"/>
    <cellStyle name="Normal 3 45 4 9" xfId="2567"/>
    <cellStyle name="Normal 3 45 5" xfId="858"/>
    <cellStyle name="Normal 3 45 5 2" xfId="3158"/>
    <cellStyle name="Normal 3 45 5 2 2" xfId="5627"/>
    <cellStyle name="Normal 3 45 5 2 3" xfId="8023"/>
    <cellStyle name="Normal 3 45 5 2 4" xfId="10707"/>
    <cellStyle name="Normal 3 45 5 2 5" xfId="13118"/>
    <cellStyle name="Normal 3 45 5 3" xfId="3732"/>
    <cellStyle name="Normal 3 45 5 3 2" xfId="6206"/>
    <cellStyle name="Normal 3 45 5 3 3" xfId="8602"/>
    <cellStyle name="Normal 3 45 5 3 4" xfId="11286"/>
    <cellStyle name="Normal 3 45 5 3 5" xfId="13697"/>
    <cellStyle name="Normal 3 45 5 4" xfId="4305"/>
    <cellStyle name="Normal 3 45 5 4 2" xfId="6779"/>
    <cellStyle name="Normal 3 45 5 4 3" xfId="9175"/>
    <cellStyle name="Normal 3 45 5 4 4" xfId="11859"/>
    <cellStyle name="Normal 3 45 5 4 5" xfId="14270"/>
    <cellStyle name="Normal 3 45 5 5" xfId="4955"/>
    <cellStyle name="Normal 3 45 5 6" xfId="7347"/>
    <cellStyle name="Normal 3 45 5 7" xfId="10029"/>
    <cellStyle name="Normal 3 45 5 8" xfId="12442"/>
    <cellStyle name="Normal 3 45 5 9" xfId="2651"/>
    <cellStyle name="Normal 3 45 6" xfId="859"/>
    <cellStyle name="Normal 3 45 6 2" xfId="3227"/>
    <cellStyle name="Normal 3 45 6 2 2" xfId="5697"/>
    <cellStyle name="Normal 3 45 6 2 3" xfId="8093"/>
    <cellStyle name="Normal 3 45 6 2 4" xfId="10777"/>
    <cellStyle name="Normal 3 45 6 2 5" xfId="13188"/>
    <cellStyle name="Normal 3 45 6 3" xfId="3802"/>
    <cellStyle name="Normal 3 45 6 3 2" xfId="6276"/>
    <cellStyle name="Normal 3 45 6 3 3" xfId="8672"/>
    <cellStyle name="Normal 3 45 6 3 4" xfId="11356"/>
    <cellStyle name="Normal 3 45 6 3 5" xfId="13767"/>
    <cellStyle name="Normal 3 45 6 4" xfId="4375"/>
    <cellStyle name="Normal 3 45 6 4 2" xfId="6849"/>
    <cellStyle name="Normal 3 45 6 4 3" xfId="9245"/>
    <cellStyle name="Normal 3 45 6 4 4" xfId="11929"/>
    <cellStyle name="Normal 3 45 6 4 5" xfId="14340"/>
    <cellStyle name="Normal 3 45 6 5" xfId="5025"/>
    <cellStyle name="Normal 3 45 6 6" xfId="7417"/>
    <cellStyle name="Normal 3 45 6 7" xfId="10099"/>
    <cellStyle name="Normal 3 45 6 8" xfId="12512"/>
    <cellStyle name="Normal 3 45 6 9" xfId="2720"/>
    <cellStyle name="Normal 3 45 7" xfId="860"/>
    <cellStyle name="Normal 3 45 7 2" xfId="5182"/>
    <cellStyle name="Normal 3 45 7 3" xfId="7574"/>
    <cellStyle name="Normal 3 45 7 4" xfId="10257"/>
    <cellStyle name="Normal 3 45 7 5" xfId="12669"/>
    <cellStyle name="Normal 3 45 7 6" xfId="2880"/>
    <cellStyle name="Normal 3 45 8" xfId="861"/>
    <cellStyle name="Normal 3 45 8 2" xfId="5774"/>
    <cellStyle name="Normal 3 45 8 3" xfId="8170"/>
    <cellStyle name="Normal 3 45 8 4" xfId="10854"/>
    <cellStyle name="Normal 3 45 8 5" xfId="13265"/>
    <cellStyle name="Normal 3 45 8 6" xfId="3304"/>
    <cellStyle name="Normal 3 45 9" xfId="862"/>
    <cellStyle name="Normal 3 45 9 2" xfId="6349"/>
    <cellStyle name="Normal 3 45 9 3" xfId="8745"/>
    <cellStyle name="Normal 3 45 9 4" xfId="11429"/>
    <cellStyle name="Normal 3 45 9 5" xfId="13840"/>
    <cellStyle name="Normal 3 45 9 6" xfId="3875"/>
    <cellStyle name="Normal 3 46" xfId="863"/>
    <cellStyle name="Normal 3 46 10" xfId="864"/>
    <cellStyle name="Normal 3 46 10 2" xfId="4524"/>
    <cellStyle name="Normal 3 46 11" xfId="865"/>
    <cellStyle name="Normal 3 46 11 2" xfId="6918"/>
    <cellStyle name="Normal 3 46 12" xfId="866"/>
    <cellStyle name="Normal 3 46 12 2" xfId="9378"/>
    <cellStyle name="Normal 3 46 13" xfId="867"/>
    <cellStyle name="Normal 3 46 13 2" xfId="9473"/>
    <cellStyle name="Normal 3 46 14" xfId="868"/>
    <cellStyle name="Normal 3 46 14 2" xfId="9557"/>
    <cellStyle name="Normal 3 46 15" xfId="1849"/>
    <cellStyle name="Normal 3 46 16" xfId="12014"/>
    <cellStyle name="Normal 3 46 2" xfId="869"/>
    <cellStyle name="Normal 3 46 2 2" xfId="2037"/>
    <cellStyle name="Normal 3 46 2 2 2" xfId="5357"/>
    <cellStyle name="Normal 3 46 2 2 3" xfId="7750"/>
    <cellStyle name="Normal 3 46 2 2 4" xfId="10434"/>
    <cellStyle name="Normal 3 46 2 2 5" xfId="12845"/>
    <cellStyle name="Normal 3 46 2 3" xfId="3461"/>
    <cellStyle name="Normal 3 46 2 3 2" xfId="5933"/>
    <cellStyle name="Normal 3 46 2 3 3" xfId="8329"/>
    <cellStyle name="Normal 3 46 2 3 4" xfId="11013"/>
    <cellStyle name="Normal 3 46 2 3 5" xfId="13424"/>
    <cellStyle name="Normal 3 46 2 4" xfId="4032"/>
    <cellStyle name="Normal 3 46 2 4 2" xfId="6506"/>
    <cellStyle name="Normal 3 46 2 4 3" xfId="8902"/>
    <cellStyle name="Normal 3 46 2 4 4" xfId="11586"/>
    <cellStyle name="Normal 3 46 2 4 5" xfId="13997"/>
    <cellStyle name="Normal 3 46 2 5" xfId="4682"/>
    <cellStyle name="Normal 3 46 2 6" xfId="7074"/>
    <cellStyle name="Normal 3 46 2 7" xfId="9756"/>
    <cellStyle name="Normal 3 46 2 8" xfId="12169"/>
    <cellStyle name="Normal 3 46 3" xfId="870"/>
    <cellStyle name="Normal 3 46 3 2" xfId="2223"/>
    <cellStyle name="Normal 3 46 3 2 2" xfId="5449"/>
    <cellStyle name="Normal 3 46 3 2 3" xfId="7844"/>
    <cellStyle name="Normal 3 46 3 2 4" xfId="10528"/>
    <cellStyle name="Normal 3 46 3 2 5" xfId="12939"/>
    <cellStyle name="Normal 3 46 3 3" xfId="3554"/>
    <cellStyle name="Normal 3 46 3 3 2" xfId="6027"/>
    <cellStyle name="Normal 3 46 3 3 3" xfId="8423"/>
    <cellStyle name="Normal 3 46 3 3 4" xfId="11107"/>
    <cellStyle name="Normal 3 46 3 3 5" xfId="13518"/>
    <cellStyle name="Normal 3 46 3 4" xfId="4126"/>
    <cellStyle name="Normal 3 46 3 4 2" xfId="6600"/>
    <cellStyle name="Normal 3 46 3 4 3" xfId="8996"/>
    <cellStyle name="Normal 3 46 3 4 4" xfId="11680"/>
    <cellStyle name="Normal 3 46 3 4 5" xfId="14091"/>
    <cellStyle name="Normal 3 46 3 5" xfId="4776"/>
    <cellStyle name="Normal 3 46 3 6" xfId="7168"/>
    <cellStyle name="Normal 3 46 3 7" xfId="9850"/>
    <cellStyle name="Normal 3 46 3 8" xfId="12263"/>
    <cellStyle name="Normal 3 46 4" xfId="871"/>
    <cellStyle name="Normal 3 46 4 2" xfId="3073"/>
    <cellStyle name="Normal 3 46 4 2 2" xfId="5542"/>
    <cellStyle name="Normal 3 46 4 2 3" xfId="7937"/>
    <cellStyle name="Normal 3 46 4 2 4" xfId="10621"/>
    <cellStyle name="Normal 3 46 4 2 5" xfId="13032"/>
    <cellStyle name="Normal 3 46 4 3" xfId="3647"/>
    <cellStyle name="Normal 3 46 4 3 2" xfId="6120"/>
    <cellStyle name="Normal 3 46 4 3 3" xfId="8516"/>
    <cellStyle name="Normal 3 46 4 3 4" xfId="11200"/>
    <cellStyle name="Normal 3 46 4 3 5" xfId="13611"/>
    <cellStyle name="Normal 3 46 4 4" xfId="4219"/>
    <cellStyle name="Normal 3 46 4 4 2" xfId="6693"/>
    <cellStyle name="Normal 3 46 4 4 3" xfId="9089"/>
    <cellStyle name="Normal 3 46 4 4 4" xfId="11773"/>
    <cellStyle name="Normal 3 46 4 4 5" xfId="14184"/>
    <cellStyle name="Normal 3 46 4 5" xfId="4869"/>
    <cellStyle name="Normal 3 46 4 6" xfId="7261"/>
    <cellStyle name="Normal 3 46 4 7" xfId="9943"/>
    <cellStyle name="Normal 3 46 4 8" xfId="12356"/>
    <cellStyle name="Normal 3 46 4 9" xfId="2568"/>
    <cellStyle name="Normal 3 46 5" xfId="872"/>
    <cellStyle name="Normal 3 46 5 2" xfId="3159"/>
    <cellStyle name="Normal 3 46 5 2 2" xfId="5628"/>
    <cellStyle name="Normal 3 46 5 2 3" xfId="8024"/>
    <cellStyle name="Normal 3 46 5 2 4" xfId="10708"/>
    <cellStyle name="Normal 3 46 5 2 5" xfId="13119"/>
    <cellStyle name="Normal 3 46 5 3" xfId="3733"/>
    <cellStyle name="Normal 3 46 5 3 2" xfId="6207"/>
    <cellStyle name="Normal 3 46 5 3 3" xfId="8603"/>
    <cellStyle name="Normal 3 46 5 3 4" xfId="11287"/>
    <cellStyle name="Normal 3 46 5 3 5" xfId="13698"/>
    <cellStyle name="Normal 3 46 5 4" xfId="4306"/>
    <cellStyle name="Normal 3 46 5 4 2" xfId="6780"/>
    <cellStyle name="Normal 3 46 5 4 3" xfId="9176"/>
    <cellStyle name="Normal 3 46 5 4 4" xfId="11860"/>
    <cellStyle name="Normal 3 46 5 4 5" xfId="14271"/>
    <cellStyle name="Normal 3 46 5 5" xfId="4956"/>
    <cellStyle name="Normal 3 46 5 6" xfId="7348"/>
    <cellStyle name="Normal 3 46 5 7" xfId="10030"/>
    <cellStyle name="Normal 3 46 5 8" xfId="12443"/>
    <cellStyle name="Normal 3 46 5 9" xfId="2652"/>
    <cellStyle name="Normal 3 46 6" xfId="873"/>
    <cellStyle name="Normal 3 46 6 2" xfId="3228"/>
    <cellStyle name="Normal 3 46 6 2 2" xfId="5698"/>
    <cellStyle name="Normal 3 46 6 2 3" xfId="8094"/>
    <cellStyle name="Normal 3 46 6 2 4" xfId="10778"/>
    <cellStyle name="Normal 3 46 6 2 5" xfId="13189"/>
    <cellStyle name="Normal 3 46 6 3" xfId="3803"/>
    <cellStyle name="Normal 3 46 6 3 2" xfId="6277"/>
    <cellStyle name="Normal 3 46 6 3 3" xfId="8673"/>
    <cellStyle name="Normal 3 46 6 3 4" xfId="11357"/>
    <cellStyle name="Normal 3 46 6 3 5" xfId="13768"/>
    <cellStyle name="Normal 3 46 6 4" xfId="4376"/>
    <cellStyle name="Normal 3 46 6 4 2" xfId="6850"/>
    <cellStyle name="Normal 3 46 6 4 3" xfId="9246"/>
    <cellStyle name="Normal 3 46 6 4 4" xfId="11930"/>
    <cellStyle name="Normal 3 46 6 4 5" xfId="14341"/>
    <cellStyle name="Normal 3 46 6 5" xfId="5026"/>
    <cellStyle name="Normal 3 46 6 6" xfId="7418"/>
    <cellStyle name="Normal 3 46 6 7" xfId="10100"/>
    <cellStyle name="Normal 3 46 6 8" xfId="12513"/>
    <cellStyle name="Normal 3 46 6 9" xfId="2721"/>
    <cellStyle name="Normal 3 46 7" xfId="874"/>
    <cellStyle name="Normal 3 46 7 2" xfId="5183"/>
    <cellStyle name="Normal 3 46 7 3" xfId="7575"/>
    <cellStyle name="Normal 3 46 7 4" xfId="10258"/>
    <cellStyle name="Normal 3 46 7 5" xfId="12670"/>
    <cellStyle name="Normal 3 46 7 6" xfId="2881"/>
    <cellStyle name="Normal 3 46 8" xfId="875"/>
    <cellStyle name="Normal 3 46 8 2" xfId="5775"/>
    <cellStyle name="Normal 3 46 8 3" xfId="8171"/>
    <cellStyle name="Normal 3 46 8 4" xfId="10855"/>
    <cellStyle name="Normal 3 46 8 5" xfId="13266"/>
    <cellStyle name="Normal 3 46 8 6" xfId="3305"/>
    <cellStyle name="Normal 3 46 9" xfId="876"/>
    <cellStyle name="Normal 3 46 9 2" xfId="6350"/>
    <cellStyle name="Normal 3 46 9 3" xfId="8746"/>
    <cellStyle name="Normal 3 46 9 4" xfId="11430"/>
    <cellStyle name="Normal 3 46 9 5" xfId="13841"/>
    <cellStyle name="Normal 3 46 9 6" xfId="3876"/>
    <cellStyle name="Normal 3 47" xfId="877"/>
    <cellStyle name="Normal 3 47 10" xfId="878"/>
    <cellStyle name="Normal 3 47 10 2" xfId="4525"/>
    <cellStyle name="Normal 3 47 11" xfId="879"/>
    <cellStyle name="Normal 3 47 11 2" xfId="6919"/>
    <cellStyle name="Normal 3 47 12" xfId="880"/>
    <cellStyle name="Normal 3 47 12 2" xfId="9379"/>
    <cellStyle name="Normal 3 47 13" xfId="881"/>
    <cellStyle name="Normal 3 47 13 2" xfId="9474"/>
    <cellStyle name="Normal 3 47 14" xfId="882"/>
    <cellStyle name="Normal 3 47 14 2" xfId="9558"/>
    <cellStyle name="Normal 3 47 15" xfId="1850"/>
    <cellStyle name="Normal 3 47 16" xfId="12015"/>
    <cellStyle name="Normal 3 47 2" xfId="883"/>
    <cellStyle name="Normal 3 47 2 2" xfId="2038"/>
    <cellStyle name="Normal 3 47 2 2 2" xfId="5358"/>
    <cellStyle name="Normal 3 47 2 2 3" xfId="7751"/>
    <cellStyle name="Normal 3 47 2 2 4" xfId="10435"/>
    <cellStyle name="Normal 3 47 2 2 5" xfId="12846"/>
    <cellStyle name="Normal 3 47 2 3" xfId="3462"/>
    <cellStyle name="Normal 3 47 2 3 2" xfId="5934"/>
    <cellStyle name="Normal 3 47 2 3 3" xfId="8330"/>
    <cellStyle name="Normal 3 47 2 3 4" xfId="11014"/>
    <cellStyle name="Normal 3 47 2 3 5" xfId="13425"/>
    <cellStyle name="Normal 3 47 2 4" xfId="4033"/>
    <cellStyle name="Normal 3 47 2 4 2" xfId="6507"/>
    <cellStyle name="Normal 3 47 2 4 3" xfId="8903"/>
    <cellStyle name="Normal 3 47 2 4 4" xfId="11587"/>
    <cellStyle name="Normal 3 47 2 4 5" xfId="13998"/>
    <cellStyle name="Normal 3 47 2 5" xfId="4683"/>
    <cellStyle name="Normal 3 47 2 6" xfId="7075"/>
    <cellStyle name="Normal 3 47 2 7" xfId="9757"/>
    <cellStyle name="Normal 3 47 2 8" xfId="12170"/>
    <cellStyle name="Normal 3 47 3" xfId="884"/>
    <cellStyle name="Normal 3 47 3 2" xfId="2224"/>
    <cellStyle name="Normal 3 47 3 2 2" xfId="5450"/>
    <cellStyle name="Normal 3 47 3 2 3" xfId="7845"/>
    <cellStyle name="Normal 3 47 3 2 4" xfId="10529"/>
    <cellStyle name="Normal 3 47 3 2 5" xfId="12940"/>
    <cellStyle name="Normal 3 47 3 3" xfId="3555"/>
    <cellStyle name="Normal 3 47 3 3 2" xfId="6028"/>
    <cellStyle name="Normal 3 47 3 3 3" xfId="8424"/>
    <cellStyle name="Normal 3 47 3 3 4" xfId="11108"/>
    <cellStyle name="Normal 3 47 3 3 5" xfId="13519"/>
    <cellStyle name="Normal 3 47 3 4" xfId="4127"/>
    <cellStyle name="Normal 3 47 3 4 2" xfId="6601"/>
    <cellStyle name="Normal 3 47 3 4 3" xfId="8997"/>
    <cellStyle name="Normal 3 47 3 4 4" xfId="11681"/>
    <cellStyle name="Normal 3 47 3 4 5" xfId="14092"/>
    <cellStyle name="Normal 3 47 3 5" xfId="4777"/>
    <cellStyle name="Normal 3 47 3 6" xfId="7169"/>
    <cellStyle name="Normal 3 47 3 7" xfId="9851"/>
    <cellStyle name="Normal 3 47 3 8" xfId="12264"/>
    <cellStyle name="Normal 3 47 4" xfId="885"/>
    <cellStyle name="Normal 3 47 4 2" xfId="3074"/>
    <cellStyle name="Normal 3 47 4 2 2" xfId="5543"/>
    <cellStyle name="Normal 3 47 4 2 3" xfId="7938"/>
    <cellStyle name="Normal 3 47 4 2 4" xfId="10622"/>
    <cellStyle name="Normal 3 47 4 2 5" xfId="13033"/>
    <cellStyle name="Normal 3 47 4 3" xfId="3648"/>
    <cellStyle name="Normal 3 47 4 3 2" xfId="6121"/>
    <cellStyle name="Normal 3 47 4 3 3" xfId="8517"/>
    <cellStyle name="Normal 3 47 4 3 4" xfId="11201"/>
    <cellStyle name="Normal 3 47 4 3 5" xfId="13612"/>
    <cellStyle name="Normal 3 47 4 4" xfId="4220"/>
    <cellStyle name="Normal 3 47 4 4 2" xfId="6694"/>
    <cellStyle name="Normal 3 47 4 4 3" xfId="9090"/>
    <cellStyle name="Normal 3 47 4 4 4" xfId="11774"/>
    <cellStyle name="Normal 3 47 4 4 5" xfId="14185"/>
    <cellStyle name="Normal 3 47 4 5" xfId="4870"/>
    <cellStyle name="Normal 3 47 4 6" xfId="7262"/>
    <cellStyle name="Normal 3 47 4 7" xfId="9944"/>
    <cellStyle name="Normal 3 47 4 8" xfId="12357"/>
    <cellStyle name="Normal 3 47 4 9" xfId="2569"/>
    <cellStyle name="Normal 3 47 5" xfId="886"/>
    <cellStyle name="Normal 3 47 5 2" xfId="3160"/>
    <cellStyle name="Normal 3 47 5 2 2" xfId="5629"/>
    <cellStyle name="Normal 3 47 5 2 3" xfId="8025"/>
    <cellStyle name="Normal 3 47 5 2 4" xfId="10709"/>
    <cellStyle name="Normal 3 47 5 2 5" xfId="13120"/>
    <cellStyle name="Normal 3 47 5 3" xfId="3734"/>
    <cellStyle name="Normal 3 47 5 3 2" xfId="6208"/>
    <cellStyle name="Normal 3 47 5 3 3" xfId="8604"/>
    <cellStyle name="Normal 3 47 5 3 4" xfId="11288"/>
    <cellStyle name="Normal 3 47 5 3 5" xfId="13699"/>
    <cellStyle name="Normal 3 47 5 4" xfId="4307"/>
    <cellStyle name="Normal 3 47 5 4 2" xfId="6781"/>
    <cellStyle name="Normal 3 47 5 4 3" xfId="9177"/>
    <cellStyle name="Normal 3 47 5 4 4" xfId="11861"/>
    <cellStyle name="Normal 3 47 5 4 5" xfId="14272"/>
    <cellStyle name="Normal 3 47 5 5" xfId="4957"/>
    <cellStyle name="Normal 3 47 5 6" xfId="7349"/>
    <cellStyle name="Normal 3 47 5 7" xfId="10031"/>
    <cellStyle name="Normal 3 47 5 8" xfId="12444"/>
    <cellStyle name="Normal 3 47 5 9" xfId="2653"/>
    <cellStyle name="Normal 3 47 6" xfId="887"/>
    <cellStyle name="Normal 3 47 6 2" xfId="3229"/>
    <cellStyle name="Normal 3 47 6 2 2" xfId="5699"/>
    <cellStyle name="Normal 3 47 6 2 3" xfId="8095"/>
    <cellStyle name="Normal 3 47 6 2 4" xfId="10779"/>
    <cellStyle name="Normal 3 47 6 2 5" xfId="13190"/>
    <cellStyle name="Normal 3 47 6 3" xfId="3804"/>
    <cellStyle name="Normal 3 47 6 3 2" xfId="6278"/>
    <cellStyle name="Normal 3 47 6 3 3" xfId="8674"/>
    <cellStyle name="Normal 3 47 6 3 4" xfId="11358"/>
    <cellStyle name="Normal 3 47 6 3 5" xfId="13769"/>
    <cellStyle name="Normal 3 47 6 4" xfId="4377"/>
    <cellStyle name="Normal 3 47 6 4 2" xfId="6851"/>
    <cellStyle name="Normal 3 47 6 4 3" xfId="9247"/>
    <cellStyle name="Normal 3 47 6 4 4" xfId="11931"/>
    <cellStyle name="Normal 3 47 6 4 5" xfId="14342"/>
    <cellStyle name="Normal 3 47 6 5" xfId="5027"/>
    <cellStyle name="Normal 3 47 6 6" xfId="7419"/>
    <cellStyle name="Normal 3 47 6 7" xfId="10101"/>
    <cellStyle name="Normal 3 47 6 8" xfId="12514"/>
    <cellStyle name="Normal 3 47 6 9" xfId="2722"/>
    <cellStyle name="Normal 3 47 7" xfId="888"/>
    <cellStyle name="Normal 3 47 7 2" xfId="5184"/>
    <cellStyle name="Normal 3 47 7 3" xfId="7576"/>
    <cellStyle name="Normal 3 47 7 4" xfId="10259"/>
    <cellStyle name="Normal 3 47 7 5" xfId="12671"/>
    <cellStyle name="Normal 3 47 7 6" xfId="2882"/>
    <cellStyle name="Normal 3 47 8" xfId="889"/>
    <cellStyle name="Normal 3 47 8 2" xfId="5776"/>
    <cellStyle name="Normal 3 47 8 3" xfId="8172"/>
    <cellStyle name="Normal 3 47 8 4" xfId="10856"/>
    <cellStyle name="Normal 3 47 8 5" xfId="13267"/>
    <cellStyle name="Normal 3 47 8 6" xfId="3306"/>
    <cellStyle name="Normal 3 47 9" xfId="890"/>
    <cellStyle name="Normal 3 47 9 2" xfId="6351"/>
    <cellStyle name="Normal 3 47 9 3" xfId="8747"/>
    <cellStyle name="Normal 3 47 9 4" xfId="11431"/>
    <cellStyle name="Normal 3 47 9 5" xfId="13842"/>
    <cellStyle name="Normal 3 47 9 6" xfId="3877"/>
    <cellStyle name="Normal 3 48" xfId="891"/>
    <cellStyle name="Normal 3 48 10" xfId="892"/>
    <cellStyle name="Normal 3 48 10 2" xfId="4526"/>
    <cellStyle name="Normal 3 48 11" xfId="893"/>
    <cellStyle name="Normal 3 48 11 2" xfId="6920"/>
    <cellStyle name="Normal 3 48 12" xfId="894"/>
    <cellStyle name="Normal 3 48 12 2" xfId="9380"/>
    <cellStyle name="Normal 3 48 13" xfId="895"/>
    <cellStyle name="Normal 3 48 13 2" xfId="9475"/>
    <cellStyle name="Normal 3 48 14" xfId="896"/>
    <cellStyle name="Normal 3 48 14 2" xfId="9559"/>
    <cellStyle name="Normal 3 48 15" xfId="1851"/>
    <cellStyle name="Normal 3 48 16" xfId="12016"/>
    <cellStyle name="Normal 3 48 2" xfId="897"/>
    <cellStyle name="Normal 3 48 2 2" xfId="2039"/>
    <cellStyle name="Normal 3 48 2 2 2" xfId="5359"/>
    <cellStyle name="Normal 3 48 2 2 3" xfId="7752"/>
    <cellStyle name="Normal 3 48 2 2 4" xfId="10436"/>
    <cellStyle name="Normal 3 48 2 2 5" xfId="12847"/>
    <cellStyle name="Normal 3 48 2 3" xfId="3463"/>
    <cellStyle name="Normal 3 48 2 3 2" xfId="5935"/>
    <cellStyle name="Normal 3 48 2 3 3" xfId="8331"/>
    <cellStyle name="Normal 3 48 2 3 4" xfId="11015"/>
    <cellStyle name="Normal 3 48 2 3 5" xfId="13426"/>
    <cellStyle name="Normal 3 48 2 4" xfId="4034"/>
    <cellStyle name="Normal 3 48 2 4 2" xfId="6508"/>
    <cellStyle name="Normal 3 48 2 4 3" xfId="8904"/>
    <cellStyle name="Normal 3 48 2 4 4" xfId="11588"/>
    <cellStyle name="Normal 3 48 2 4 5" xfId="13999"/>
    <cellStyle name="Normal 3 48 2 5" xfId="4684"/>
    <cellStyle name="Normal 3 48 2 6" xfId="7076"/>
    <cellStyle name="Normal 3 48 2 7" xfId="9758"/>
    <cellStyle name="Normal 3 48 2 8" xfId="12171"/>
    <cellStyle name="Normal 3 48 3" xfId="898"/>
    <cellStyle name="Normal 3 48 3 2" xfId="2225"/>
    <cellStyle name="Normal 3 48 3 2 2" xfId="5451"/>
    <cellStyle name="Normal 3 48 3 2 3" xfId="7846"/>
    <cellStyle name="Normal 3 48 3 2 4" xfId="10530"/>
    <cellStyle name="Normal 3 48 3 2 5" xfId="12941"/>
    <cellStyle name="Normal 3 48 3 3" xfId="3556"/>
    <cellStyle name="Normal 3 48 3 3 2" xfId="6029"/>
    <cellStyle name="Normal 3 48 3 3 3" xfId="8425"/>
    <cellStyle name="Normal 3 48 3 3 4" xfId="11109"/>
    <cellStyle name="Normal 3 48 3 3 5" xfId="13520"/>
    <cellStyle name="Normal 3 48 3 4" xfId="4128"/>
    <cellStyle name="Normal 3 48 3 4 2" xfId="6602"/>
    <cellStyle name="Normal 3 48 3 4 3" xfId="8998"/>
    <cellStyle name="Normal 3 48 3 4 4" xfId="11682"/>
    <cellStyle name="Normal 3 48 3 4 5" xfId="14093"/>
    <cellStyle name="Normal 3 48 3 5" xfId="4778"/>
    <cellStyle name="Normal 3 48 3 6" xfId="7170"/>
    <cellStyle name="Normal 3 48 3 7" xfId="9852"/>
    <cellStyle name="Normal 3 48 3 8" xfId="12265"/>
    <cellStyle name="Normal 3 48 4" xfId="899"/>
    <cellStyle name="Normal 3 48 4 2" xfId="3075"/>
    <cellStyle name="Normal 3 48 4 2 2" xfId="5544"/>
    <cellStyle name="Normal 3 48 4 2 3" xfId="7939"/>
    <cellStyle name="Normal 3 48 4 2 4" xfId="10623"/>
    <cellStyle name="Normal 3 48 4 2 5" xfId="13034"/>
    <cellStyle name="Normal 3 48 4 3" xfId="3649"/>
    <cellStyle name="Normal 3 48 4 3 2" xfId="6122"/>
    <cellStyle name="Normal 3 48 4 3 3" xfId="8518"/>
    <cellStyle name="Normal 3 48 4 3 4" xfId="11202"/>
    <cellStyle name="Normal 3 48 4 3 5" xfId="13613"/>
    <cellStyle name="Normal 3 48 4 4" xfId="4221"/>
    <cellStyle name="Normal 3 48 4 4 2" xfId="6695"/>
    <cellStyle name="Normal 3 48 4 4 3" xfId="9091"/>
    <cellStyle name="Normal 3 48 4 4 4" xfId="11775"/>
    <cellStyle name="Normal 3 48 4 4 5" xfId="14186"/>
    <cellStyle name="Normal 3 48 4 5" xfId="4871"/>
    <cellStyle name="Normal 3 48 4 6" xfId="7263"/>
    <cellStyle name="Normal 3 48 4 7" xfId="9945"/>
    <cellStyle name="Normal 3 48 4 8" xfId="12358"/>
    <cellStyle name="Normal 3 48 4 9" xfId="2570"/>
    <cellStyle name="Normal 3 48 5" xfId="900"/>
    <cellStyle name="Normal 3 48 5 2" xfId="3161"/>
    <cellStyle name="Normal 3 48 5 2 2" xfId="5630"/>
    <cellStyle name="Normal 3 48 5 2 3" xfId="8026"/>
    <cellStyle name="Normal 3 48 5 2 4" xfId="10710"/>
    <cellStyle name="Normal 3 48 5 2 5" xfId="13121"/>
    <cellStyle name="Normal 3 48 5 3" xfId="3735"/>
    <cellStyle name="Normal 3 48 5 3 2" xfId="6209"/>
    <cellStyle name="Normal 3 48 5 3 3" xfId="8605"/>
    <cellStyle name="Normal 3 48 5 3 4" xfId="11289"/>
    <cellStyle name="Normal 3 48 5 3 5" xfId="13700"/>
    <cellStyle name="Normal 3 48 5 4" xfId="4308"/>
    <cellStyle name="Normal 3 48 5 4 2" xfId="6782"/>
    <cellStyle name="Normal 3 48 5 4 3" xfId="9178"/>
    <cellStyle name="Normal 3 48 5 4 4" xfId="11862"/>
    <cellStyle name="Normal 3 48 5 4 5" xfId="14273"/>
    <cellStyle name="Normal 3 48 5 5" xfId="4958"/>
    <cellStyle name="Normal 3 48 5 6" xfId="7350"/>
    <cellStyle name="Normal 3 48 5 7" xfId="10032"/>
    <cellStyle name="Normal 3 48 5 8" xfId="12445"/>
    <cellStyle name="Normal 3 48 5 9" xfId="2654"/>
    <cellStyle name="Normal 3 48 6" xfId="901"/>
    <cellStyle name="Normal 3 48 6 2" xfId="3230"/>
    <cellStyle name="Normal 3 48 6 2 2" xfId="5700"/>
    <cellStyle name="Normal 3 48 6 2 3" xfId="8096"/>
    <cellStyle name="Normal 3 48 6 2 4" xfId="10780"/>
    <cellStyle name="Normal 3 48 6 2 5" xfId="13191"/>
    <cellStyle name="Normal 3 48 6 3" xfId="3805"/>
    <cellStyle name="Normal 3 48 6 3 2" xfId="6279"/>
    <cellStyle name="Normal 3 48 6 3 3" xfId="8675"/>
    <cellStyle name="Normal 3 48 6 3 4" xfId="11359"/>
    <cellStyle name="Normal 3 48 6 3 5" xfId="13770"/>
    <cellStyle name="Normal 3 48 6 4" xfId="4378"/>
    <cellStyle name="Normal 3 48 6 4 2" xfId="6852"/>
    <cellStyle name="Normal 3 48 6 4 3" xfId="9248"/>
    <cellStyle name="Normal 3 48 6 4 4" xfId="11932"/>
    <cellStyle name="Normal 3 48 6 4 5" xfId="14343"/>
    <cellStyle name="Normal 3 48 6 5" xfId="5028"/>
    <cellStyle name="Normal 3 48 6 6" xfId="7420"/>
    <cellStyle name="Normal 3 48 6 7" xfId="10102"/>
    <cellStyle name="Normal 3 48 6 8" xfId="12515"/>
    <cellStyle name="Normal 3 48 6 9" xfId="2723"/>
    <cellStyle name="Normal 3 48 7" xfId="902"/>
    <cellStyle name="Normal 3 48 7 2" xfId="5185"/>
    <cellStyle name="Normal 3 48 7 3" xfId="7577"/>
    <cellStyle name="Normal 3 48 7 4" xfId="10260"/>
    <cellStyle name="Normal 3 48 7 5" xfId="12672"/>
    <cellStyle name="Normal 3 48 7 6" xfId="2883"/>
    <cellStyle name="Normal 3 48 8" xfId="903"/>
    <cellStyle name="Normal 3 48 8 2" xfId="5777"/>
    <cellStyle name="Normal 3 48 8 3" xfId="8173"/>
    <cellStyle name="Normal 3 48 8 4" xfId="10857"/>
    <cellStyle name="Normal 3 48 8 5" xfId="13268"/>
    <cellStyle name="Normal 3 48 8 6" xfId="3307"/>
    <cellStyle name="Normal 3 48 9" xfId="904"/>
    <cellStyle name="Normal 3 48 9 2" xfId="6352"/>
    <cellStyle name="Normal 3 48 9 3" xfId="8748"/>
    <cellStyle name="Normal 3 48 9 4" xfId="11432"/>
    <cellStyle name="Normal 3 48 9 5" xfId="13843"/>
    <cellStyle name="Normal 3 48 9 6" xfId="3878"/>
    <cellStyle name="Normal 3 49" xfId="905"/>
    <cellStyle name="Normal 3 49 10" xfId="906"/>
    <cellStyle name="Normal 3 49 10 2" xfId="4527"/>
    <cellStyle name="Normal 3 49 11" xfId="907"/>
    <cellStyle name="Normal 3 49 11 2" xfId="6921"/>
    <cellStyle name="Normal 3 49 12" xfId="908"/>
    <cellStyle name="Normal 3 49 12 2" xfId="9381"/>
    <cellStyle name="Normal 3 49 13" xfId="909"/>
    <cellStyle name="Normal 3 49 13 2" xfId="9476"/>
    <cellStyle name="Normal 3 49 14" xfId="910"/>
    <cellStyle name="Normal 3 49 14 2" xfId="9560"/>
    <cellStyle name="Normal 3 49 15" xfId="1852"/>
    <cellStyle name="Normal 3 49 16" xfId="12017"/>
    <cellStyle name="Normal 3 49 2" xfId="911"/>
    <cellStyle name="Normal 3 49 2 2" xfId="2040"/>
    <cellStyle name="Normal 3 49 2 2 2" xfId="5360"/>
    <cellStyle name="Normal 3 49 2 2 3" xfId="7753"/>
    <cellStyle name="Normal 3 49 2 2 4" xfId="10437"/>
    <cellStyle name="Normal 3 49 2 2 5" xfId="12848"/>
    <cellStyle name="Normal 3 49 2 3" xfId="3464"/>
    <cellStyle name="Normal 3 49 2 3 2" xfId="5936"/>
    <cellStyle name="Normal 3 49 2 3 3" xfId="8332"/>
    <cellStyle name="Normal 3 49 2 3 4" xfId="11016"/>
    <cellStyle name="Normal 3 49 2 3 5" xfId="13427"/>
    <cellStyle name="Normal 3 49 2 4" xfId="4035"/>
    <cellStyle name="Normal 3 49 2 4 2" xfId="6509"/>
    <cellStyle name="Normal 3 49 2 4 3" xfId="8905"/>
    <cellStyle name="Normal 3 49 2 4 4" xfId="11589"/>
    <cellStyle name="Normal 3 49 2 4 5" xfId="14000"/>
    <cellStyle name="Normal 3 49 2 5" xfId="4685"/>
    <cellStyle name="Normal 3 49 2 6" xfId="7077"/>
    <cellStyle name="Normal 3 49 2 7" xfId="9759"/>
    <cellStyle name="Normal 3 49 2 8" xfId="12172"/>
    <cellStyle name="Normal 3 49 3" xfId="912"/>
    <cellStyle name="Normal 3 49 3 2" xfId="2226"/>
    <cellStyle name="Normal 3 49 3 2 2" xfId="5452"/>
    <cellStyle name="Normal 3 49 3 2 3" xfId="7847"/>
    <cellStyle name="Normal 3 49 3 2 4" xfId="10531"/>
    <cellStyle name="Normal 3 49 3 2 5" xfId="12942"/>
    <cellStyle name="Normal 3 49 3 3" xfId="3557"/>
    <cellStyle name="Normal 3 49 3 3 2" xfId="6030"/>
    <cellStyle name="Normal 3 49 3 3 3" xfId="8426"/>
    <cellStyle name="Normal 3 49 3 3 4" xfId="11110"/>
    <cellStyle name="Normal 3 49 3 3 5" xfId="13521"/>
    <cellStyle name="Normal 3 49 3 4" xfId="4129"/>
    <cellStyle name="Normal 3 49 3 4 2" xfId="6603"/>
    <cellStyle name="Normal 3 49 3 4 3" xfId="8999"/>
    <cellStyle name="Normal 3 49 3 4 4" xfId="11683"/>
    <cellStyle name="Normal 3 49 3 4 5" xfId="14094"/>
    <cellStyle name="Normal 3 49 3 5" xfId="4779"/>
    <cellStyle name="Normal 3 49 3 6" xfId="7171"/>
    <cellStyle name="Normal 3 49 3 7" xfId="9853"/>
    <cellStyle name="Normal 3 49 3 8" xfId="12266"/>
    <cellStyle name="Normal 3 49 4" xfId="913"/>
    <cellStyle name="Normal 3 49 4 2" xfId="3076"/>
    <cellStyle name="Normal 3 49 4 2 2" xfId="5545"/>
    <cellStyle name="Normal 3 49 4 2 3" xfId="7940"/>
    <cellStyle name="Normal 3 49 4 2 4" xfId="10624"/>
    <cellStyle name="Normal 3 49 4 2 5" xfId="13035"/>
    <cellStyle name="Normal 3 49 4 3" xfId="3650"/>
    <cellStyle name="Normal 3 49 4 3 2" xfId="6123"/>
    <cellStyle name="Normal 3 49 4 3 3" xfId="8519"/>
    <cellStyle name="Normal 3 49 4 3 4" xfId="11203"/>
    <cellStyle name="Normal 3 49 4 3 5" xfId="13614"/>
    <cellStyle name="Normal 3 49 4 4" xfId="4222"/>
    <cellStyle name="Normal 3 49 4 4 2" xfId="6696"/>
    <cellStyle name="Normal 3 49 4 4 3" xfId="9092"/>
    <cellStyle name="Normal 3 49 4 4 4" xfId="11776"/>
    <cellStyle name="Normal 3 49 4 4 5" xfId="14187"/>
    <cellStyle name="Normal 3 49 4 5" xfId="4872"/>
    <cellStyle name="Normal 3 49 4 6" xfId="7264"/>
    <cellStyle name="Normal 3 49 4 7" xfId="9946"/>
    <cellStyle name="Normal 3 49 4 8" xfId="12359"/>
    <cellStyle name="Normal 3 49 4 9" xfId="2571"/>
    <cellStyle name="Normal 3 49 5" xfId="914"/>
    <cellStyle name="Normal 3 49 5 2" xfId="3162"/>
    <cellStyle name="Normal 3 49 5 2 2" xfId="5631"/>
    <cellStyle name="Normal 3 49 5 2 3" xfId="8027"/>
    <cellStyle name="Normal 3 49 5 2 4" xfId="10711"/>
    <cellStyle name="Normal 3 49 5 2 5" xfId="13122"/>
    <cellStyle name="Normal 3 49 5 3" xfId="3736"/>
    <cellStyle name="Normal 3 49 5 3 2" xfId="6210"/>
    <cellStyle name="Normal 3 49 5 3 3" xfId="8606"/>
    <cellStyle name="Normal 3 49 5 3 4" xfId="11290"/>
    <cellStyle name="Normal 3 49 5 3 5" xfId="13701"/>
    <cellStyle name="Normal 3 49 5 4" xfId="4309"/>
    <cellStyle name="Normal 3 49 5 4 2" xfId="6783"/>
    <cellStyle name="Normal 3 49 5 4 3" xfId="9179"/>
    <cellStyle name="Normal 3 49 5 4 4" xfId="11863"/>
    <cellStyle name="Normal 3 49 5 4 5" xfId="14274"/>
    <cellStyle name="Normal 3 49 5 5" xfId="4959"/>
    <cellStyle name="Normal 3 49 5 6" xfId="7351"/>
    <cellStyle name="Normal 3 49 5 7" xfId="10033"/>
    <cellStyle name="Normal 3 49 5 8" xfId="12446"/>
    <cellStyle name="Normal 3 49 5 9" xfId="2655"/>
    <cellStyle name="Normal 3 49 6" xfId="915"/>
    <cellStyle name="Normal 3 49 6 2" xfId="3231"/>
    <cellStyle name="Normal 3 49 6 2 2" xfId="5701"/>
    <cellStyle name="Normal 3 49 6 2 3" xfId="8097"/>
    <cellStyle name="Normal 3 49 6 2 4" xfId="10781"/>
    <cellStyle name="Normal 3 49 6 2 5" xfId="13192"/>
    <cellStyle name="Normal 3 49 6 3" xfId="3806"/>
    <cellStyle name="Normal 3 49 6 3 2" xfId="6280"/>
    <cellStyle name="Normal 3 49 6 3 3" xfId="8676"/>
    <cellStyle name="Normal 3 49 6 3 4" xfId="11360"/>
    <cellStyle name="Normal 3 49 6 3 5" xfId="13771"/>
    <cellStyle name="Normal 3 49 6 4" xfId="4379"/>
    <cellStyle name="Normal 3 49 6 4 2" xfId="6853"/>
    <cellStyle name="Normal 3 49 6 4 3" xfId="9249"/>
    <cellStyle name="Normal 3 49 6 4 4" xfId="11933"/>
    <cellStyle name="Normal 3 49 6 4 5" xfId="14344"/>
    <cellStyle name="Normal 3 49 6 5" xfId="5029"/>
    <cellStyle name="Normal 3 49 6 6" xfId="7421"/>
    <cellStyle name="Normal 3 49 6 7" xfId="10103"/>
    <cellStyle name="Normal 3 49 6 8" xfId="12516"/>
    <cellStyle name="Normal 3 49 6 9" xfId="2724"/>
    <cellStyle name="Normal 3 49 7" xfId="916"/>
    <cellStyle name="Normal 3 49 7 2" xfId="5186"/>
    <cellStyle name="Normal 3 49 7 3" xfId="7578"/>
    <cellStyle name="Normal 3 49 7 4" xfId="10261"/>
    <cellStyle name="Normal 3 49 7 5" xfId="12673"/>
    <cellStyle name="Normal 3 49 7 6" xfId="2884"/>
    <cellStyle name="Normal 3 49 8" xfId="917"/>
    <cellStyle name="Normal 3 49 8 2" xfId="5778"/>
    <cellStyle name="Normal 3 49 8 3" xfId="8174"/>
    <cellStyle name="Normal 3 49 8 4" xfId="10858"/>
    <cellStyle name="Normal 3 49 8 5" xfId="13269"/>
    <cellStyle name="Normal 3 49 8 6" xfId="3308"/>
    <cellStyle name="Normal 3 49 9" xfId="918"/>
    <cellStyle name="Normal 3 49 9 2" xfId="6353"/>
    <cellStyle name="Normal 3 49 9 3" xfId="8749"/>
    <cellStyle name="Normal 3 49 9 4" xfId="11433"/>
    <cellStyle name="Normal 3 49 9 5" xfId="13844"/>
    <cellStyle name="Normal 3 49 9 6" xfId="3879"/>
    <cellStyle name="Normal 3 5" xfId="2"/>
    <cellStyle name="Normal 3 5 10" xfId="920"/>
    <cellStyle name="Normal 3 5 10 2" xfId="4434"/>
    <cellStyle name="Normal 3 5 11" xfId="921"/>
    <cellStyle name="Normal 3 5 11 2" xfId="4568"/>
    <cellStyle name="Normal 3 5 12" xfId="922"/>
    <cellStyle name="Normal 3 5 12 2" xfId="9305"/>
    <cellStyle name="Normal 3 5 13" xfId="923"/>
    <cellStyle name="Normal 3 5 13 2" xfId="9433"/>
    <cellStyle name="Normal 3 5 14" xfId="924"/>
    <cellStyle name="Normal 3 5 14 2" xfId="9430"/>
    <cellStyle name="Normal 3 5 15" xfId="919"/>
    <cellStyle name="Normal 3 5 15 2" xfId="9606"/>
    <cellStyle name="Normal 3 5 16" xfId="10320"/>
    <cellStyle name="Normal 3 5 17" xfId="14400"/>
    <cellStyle name="Normal 3 5 17 2" xfId="14406"/>
    <cellStyle name="Normal 3 5 18" xfId="30"/>
    <cellStyle name="Normal 3 5 19" xfId="14412"/>
    <cellStyle name="Normal 3 5 2" xfId="925"/>
    <cellStyle name="Normal 3 5 2 2" xfId="2172"/>
    <cellStyle name="Normal 3 5 2 2 2" xfId="2280"/>
    <cellStyle name="Normal 3 5 2 2 2 2" xfId="2459"/>
    <cellStyle name="Normal 3 5 2 2 3" xfId="7643"/>
    <cellStyle name="Normal 3 5 2 2 4" xfId="10327"/>
    <cellStyle name="Normal 3 5 2 2 5" xfId="12738"/>
    <cellStyle name="Normal 3 5 2 3" xfId="1985"/>
    <cellStyle name="Normal 3 5 2 3 2" xfId="5826"/>
    <cellStyle name="Normal 3 5 2 3 3" xfId="8222"/>
    <cellStyle name="Normal 3 5 2 3 4" xfId="10906"/>
    <cellStyle name="Normal 3 5 2 3 5" xfId="13317"/>
    <cellStyle name="Normal 3 5 2 4" xfId="3925"/>
    <cellStyle name="Normal 3 5 2 4 2" xfId="6399"/>
    <cellStyle name="Normal 3 5 2 4 3" xfId="8795"/>
    <cellStyle name="Normal 3 5 2 4 4" xfId="11479"/>
    <cellStyle name="Normal 3 5 2 4 5" xfId="13890"/>
    <cellStyle name="Normal 3 5 2 5" xfId="4575"/>
    <cellStyle name="Normal 3 5 2 6" xfId="6967"/>
    <cellStyle name="Normal 3 5 2 7" xfId="9649"/>
    <cellStyle name="Normal 3 5 2 8" xfId="12062"/>
    <cellStyle name="Normal 3 5 3" xfId="926"/>
    <cellStyle name="Normal 3 5 3 2" xfId="2278"/>
    <cellStyle name="Normal 3 5 3 2 2" xfId="2458"/>
    <cellStyle name="Normal 3 5 3 2 3" xfId="7815"/>
    <cellStyle name="Normal 3 5 3 2 4" xfId="10499"/>
    <cellStyle name="Normal 3 5 3 2 5" xfId="12910"/>
    <cellStyle name="Normal 3 5 3 3" xfId="2170"/>
    <cellStyle name="Normal 3 5 3 3 2" xfId="5998"/>
    <cellStyle name="Normal 3 5 3 3 3" xfId="8394"/>
    <cellStyle name="Normal 3 5 3 3 4" xfId="11078"/>
    <cellStyle name="Normal 3 5 3 3 5" xfId="13489"/>
    <cellStyle name="Normal 3 5 3 4" xfId="4097"/>
    <cellStyle name="Normal 3 5 3 4 2" xfId="6571"/>
    <cellStyle name="Normal 3 5 3 4 3" xfId="8967"/>
    <cellStyle name="Normal 3 5 3 4 4" xfId="11651"/>
    <cellStyle name="Normal 3 5 3 4 5" xfId="14062"/>
    <cellStyle name="Normal 3 5 3 5" xfId="4747"/>
    <cellStyle name="Normal 3 5 3 6" xfId="7139"/>
    <cellStyle name="Normal 3 5 3 7" xfId="9821"/>
    <cellStyle name="Normal 3 5 3 8" xfId="12234"/>
    <cellStyle name="Normal 3 5 31" xfId="927"/>
    <cellStyle name="Normal 3 5 4" xfId="928"/>
    <cellStyle name="Normal 3 5 4 2" xfId="2041"/>
    <cellStyle name="Normal 3 5 4 2 2" xfId="5513"/>
    <cellStyle name="Normal 3 5 4 2 3" xfId="7908"/>
    <cellStyle name="Normal 3 5 4 2 4" xfId="10592"/>
    <cellStyle name="Normal 3 5 4 2 5" xfId="13003"/>
    <cellStyle name="Normal 3 5 4 3" xfId="3618"/>
    <cellStyle name="Normal 3 5 4 3 2" xfId="6091"/>
    <cellStyle name="Normal 3 5 4 3 3" xfId="8487"/>
    <cellStyle name="Normal 3 5 4 3 4" xfId="11171"/>
    <cellStyle name="Normal 3 5 4 3 5" xfId="13582"/>
    <cellStyle name="Normal 3 5 4 4" xfId="4190"/>
    <cellStyle name="Normal 3 5 4 4 2" xfId="6664"/>
    <cellStyle name="Normal 3 5 4 4 3" xfId="9060"/>
    <cellStyle name="Normal 3 5 4 4 4" xfId="11744"/>
    <cellStyle name="Normal 3 5 4 4 5" xfId="14155"/>
    <cellStyle name="Normal 3 5 4 5" xfId="4840"/>
    <cellStyle name="Normal 3 5 4 6" xfId="7232"/>
    <cellStyle name="Normal 3 5 4 7" xfId="9914"/>
    <cellStyle name="Normal 3 5 4 8" xfId="12327"/>
    <cellStyle name="Normal 3 5 5" xfId="929"/>
    <cellStyle name="Normal 3 5 5 2" xfId="2279"/>
    <cellStyle name="Normal 3 5 5 2 2" xfId="1934"/>
    <cellStyle name="Normal 3 5 5 2 3" xfId="7998"/>
    <cellStyle name="Normal 3 5 5 2 4" xfId="10682"/>
    <cellStyle name="Normal 3 5 5 2 5" xfId="13093"/>
    <cellStyle name="Normal 3 5 5 3" xfId="2171"/>
    <cellStyle name="Normal 3 5 5 3 2" xfId="6181"/>
    <cellStyle name="Normal 3 5 5 3 3" xfId="8577"/>
    <cellStyle name="Normal 3 5 5 3 4" xfId="11261"/>
    <cellStyle name="Normal 3 5 5 3 5" xfId="13672"/>
    <cellStyle name="Normal 3 5 5 4" xfId="4280"/>
    <cellStyle name="Normal 3 5 5 4 2" xfId="6754"/>
    <cellStyle name="Normal 3 5 5 4 3" xfId="9150"/>
    <cellStyle name="Normal 3 5 5 4 4" xfId="11834"/>
    <cellStyle name="Normal 3 5 5 4 5" xfId="14245"/>
    <cellStyle name="Normal 3 5 5 5" xfId="4930"/>
    <cellStyle name="Normal 3 5 5 6" xfId="7322"/>
    <cellStyle name="Normal 3 5 5 7" xfId="10004"/>
    <cellStyle name="Normal 3 5 5 8" xfId="12417"/>
    <cellStyle name="Normal 3 5 6" xfId="930"/>
    <cellStyle name="Normal 3 5 6 2" xfId="2227"/>
    <cellStyle name="Normal 3 5 6 2 2" xfId="5672"/>
    <cellStyle name="Normal 3 5 6 2 3" xfId="8068"/>
    <cellStyle name="Normal 3 5 6 2 4" xfId="10752"/>
    <cellStyle name="Normal 3 5 6 2 5" xfId="13163"/>
    <cellStyle name="Normal 3 5 6 3" xfId="3777"/>
    <cellStyle name="Normal 3 5 6 3 2" xfId="6251"/>
    <cellStyle name="Normal 3 5 6 3 3" xfId="8647"/>
    <cellStyle name="Normal 3 5 6 3 4" xfId="11331"/>
    <cellStyle name="Normal 3 5 6 3 5" xfId="13742"/>
    <cellStyle name="Normal 3 5 6 4" xfId="4350"/>
    <cellStyle name="Normal 3 5 6 4 2" xfId="6824"/>
    <cellStyle name="Normal 3 5 6 4 3" xfId="9220"/>
    <cellStyle name="Normal 3 5 6 4 4" xfId="11904"/>
    <cellStyle name="Normal 3 5 6 4 5" xfId="14315"/>
    <cellStyle name="Normal 3 5 6 5" xfId="5000"/>
    <cellStyle name="Normal 3 5 6 6" xfId="7392"/>
    <cellStyle name="Normal 3 5 6 7" xfId="10074"/>
    <cellStyle name="Normal 3 5 6 8" xfId="12487"/>
    <cellStyle name="Normal 3 5 7" xfId="931"/>
    <cellStyle name="Normal 3 5 7 2" xfId="5085"/>
    <cellStyle name="Normal 3 5 7 3" xfId="7477"/>
    <cellStyle name="Normal 3 5 7 4" xfId="10160"/>
    <cellStyle name="Normal 3 5 7 5" xfId="12572"/>
    <cellStyle name="Normal 3 5 7 6" xfId="2783"/>
    <cellStyle name="Normal 3 5 8" xfId="932"/>
    <cellStyle name="Normal 3 5 8 2" xfId="5244"/>
    <cellStyle name="Normal 3 5 8 3" xfId="7636"/>
    <cellStyle name="Normal 3 5 8 4" xfId="10319"/>
    <cellStyle name="Normal 3 5 8 5" xfId="12731"/>
    <cellStyle name="Normal 3 5 8 6" xfId="2942"/>
    <cellStyle name="Normal 3 5 9" xfId="933"/>
    <cellStyle name="Normal 3 5 9 2" xfId="5819"/>
    <cellStyle name="Normal 3 5 9 3" xfId="8215"/>
    <cellStyle name="Normal 3 5 9 4" xfId="10899"/>
    <cellStyle name="Normal 3 5 9 5" xfId="13310"/>
    <cellStyle name="Normal 3 5 9 6" xfId="3349"/>
    <cellStyle name="Normal 3 50" xfId="934"/>
    <cellStyle name="Normal 3 50 10" xfId="935"/>
    <cellStyle name="Normal 3 50 10 2" xfId="4528"/>
    <cellStyle name="Normal 3 50 11" xfId="936"/>
    <cellStyle name="Normal 3 50 11 2" xfId="6922"/>
    <cellStyle name="Normal 3 50 12" xfId="937"/>
    <cellStyle name="Normal 3 50 12 2" xfId="9382"/>
    <cellStyle name="Normal 3 50 13" xfId="938"/>
    <cellStyle name="Normal 3 50 13 2" xfId="9477"/>
    <cellStyle name="Normal 3 50 14" xfId="939"/>
    <cellStyle name="Normal 3 50 14 2" xfId="9561"/>
    <cellStyle name="Normal 3 50 15" xfId="1853"/>
    <cellStyle name="Normal 3 50 16" xfId="12018"/>
    <cellStyle name="Normal 3 50 2" xfId="940"/>
    <cellStyle name="Normal 3 50 2 2" xfId="2042"/>
    <cellStyle name="Normal 3 50 2 2 2" xfId="5361"/>
    <cellStyle name="Normal 3 50 2 2 3" xfId="7754"/>
    <cellStyle name="Normal 3 50 2 2 4" xfId="10438"/>
    <cellStyle name="Normal 3 50 2 2 5" xfId="12849"/>
    <cellStyle name="Normal 3 50 2 3" xfId="3465"/>
    <cellStyle name="Normal 3 50 2 3 2" xfId="5937"/>
    <cellStyle name="Normal 3 50 2 3 3" xfId="8333"/>
    <cellStyle name="Normal 3 50 2 3 4" xfId="11017"/>
    <cellStyle name="Normal 3 50 2 3 5" xfId="13428"/>
    <cellStyle name="Normal 3 50 2 4" xfId="4036"/>
    <cellStyle name="Normal 3 50 2 4 2" xfId="6510"/>
    <cellStyle name="Normal 3 50 2 4 3" xfId="8906"/>
    <cellStyle name="Normal 3 50 2 4 4" xfId="11590"/>
    <cellStyle name="Normal 3 50 2 4 5" xfId="14001"/>
    <cellStyle name="Normal 3 50 2 5" xfId="4686"/>
    <cellStyle name="Normal 3 50 2 6" xfId="7078"/>
    <cellStyle name="Normal 3 50 2 7" xfId="9760"/>
    <cellStyle name="Normal 3 50 2 8" xfId="12173"/>
    <cellStyle name="Normal 3 50 3" xfId="941"/>
    <cellStyle name="Normal 3 50 3 2" xfId="2228"/>
    <cellStyle name="Normal 3 50 3 2 2" xfId="5453"/>
    <cellStyle name="Normal 3 50 3 2 3" xfId="7848"/>
    <cellStyle name="Normal 3 50 3 2 4" xfId="10532"/>
    <cellStyle name="Normal 3 50 3 2 5" xfId="12943"/>
    <cellStyle name="Normal 3 50 3 3" xfId="3558"/>
    <cellStyle name="Normal 3 50 3 3 2" xfId="6031"/>
    <cellStyle name="Normal 3 50 3 3 3" xfId="8427"/>
    <cellStyle name="Normal 3 50 3 3 4" xfId="11111"/>
    <cellStyle name="Normal 3 50 3 3 5" xfId="13522"/>
    <cellStyle name="Normal 3 50 3 4" xfId="4130"/>
    <cellStyle name="Normal 3 50 3 4 2" xfId="6604"/>
    <cellStyle name="Normal 3 50 3 4 3" xfId="9000"/>
    <cellStyle name="Normal 3 50 3 4 4" xfId="11684"/>
    <cellStyle name="Normal 3 50 3 4 5" xfId="14095"/>
    <cellStyle name="Normal 3 50 3 5" xfId="4780"/>
    <cellStyle name="Normal 3 50 3 6" xfId="7172"/>
    <cellStyle name="Normal 3 50 3 7" xfId="9854"/>
    <cellStyle name="Normal 3 50 3 8" xfId="12267"/>
    <cellStyle name="Normal 3 50 4" xfId="942"/>
    <cellStyle name="Normal 3 50 4 2" xfId="3077"/>
    <cellStyle name="Normal 3 50 4 2 2" xfId="5546"/>
    <cellStyle name="Normal 3 50 4 2 3" xfId="7941"/>
    <cellStyle name="Normal 3 50 4 2 4" xfId="10625"/>
    <cellStyle name="Normal 3 50 4 2 5" xfId="13036"/>
    <cellStyle name="Normal 3 50 4 3" xfId="3651"/>
    <cellStyle name="Normal 3 50 4 3 2" xfId="6124"/>
    <cellStyle name="Normal 3 50 4 3 3" xfId="8520"/>
    <cellStyle name="Normal 3 50 4 3 4" xfId="11204"/>
    <cellStyle name="Normal 3 50 4 3 5" xfId="13615"/>
    <cellStyle name="Normal 3 50 4 4" xfId="4223"/>
    <cellStyle name="Normal 3 50 4 4 2" xfId="6697"/>
    <cellStyle name="Normal 3 50 4 4 3" xfId="9093"/>
    <cellStyle name="Normal 3 50 4 4 4" xfId="11777"/>
    <cellStyle name="Normal 3 50 4 4 5" xfId="14188"/>
    <cellStyle name="Normal 3 50 4 5" xfId="4873"/>
    <cellStyle name="Normal 3 50 4 6" xfId="7265"/>
    <cellStyle name="Normal 3 50 4 7" xfId="9947"/>
    <cellStyle name="Normal 3 50 4 8" xfId="12360"/>
    <cellStyle name="Normal 3 50 4 9" xfId="2572"/>
    <cellStyle name="Normal 3 50 5" xfId="943"/>
    <cellStyle name="Normal 3 50 5 2" xfId="3163"/>
    <cellStyle name="Normal 3 50 5 2 2" xfId="5632"/>
    <cellStyle name="Normal 3 50 5 2 3" xfId="8028"/>
    <cellStyle name="Normal 3 50 5 2 4" xfId="10712"/>
    <cellStyle name="Normal 3 50 5 2 5" xfId="13123"/>
    <cellStyle name="Normal 3 50 5 3" xfId="3737"/>
    <cellStyle name="Normal 3 50 5 3 2" xfId="6211"/>
    <cellStyle name="Normal 3 50 5 3 3" xfId="8607"/>
    <cellStyle name="Normal 3 50 5 3 4" xfId="11291"/>
    <cellStyle name="Normal 3 50 5 3 5" xfId="13702"/>
    <cellStyle name="Normal 3 50 5 4" xfId="4310"/>
    <cellStyle name="Normal 3 50 5 4 2" xfId="6784"/>
    <cellStyle name="Normal 3 50 5 4 3" xfId="9180"/>
    <cellStyle name="Normal 3 50 5 4 4" xfId="11864"/>
    <cellStyle name="Normal 3 50 5 4 5" xfId="14275"/>
    <cellStyle name="Normal 3 50 5 5" xfId="4960"/>
    <cellStyle name="Normal 3 50 5 6" xfId="7352"/>
    <cellStyle name="Normal 3 50 5 7" xfId="10034"/>
    <cellStyle name="Normal 3 50 5 8" xfId="12447"/>
    <cellStyle name="Normal 3 50 5 9" xfId="2656"/>
    <cellStyle name="Normal 3 50 6" xfId="944"/>
    <cellStyle name="Normal 3 50 6 2" xfId="3232"/>
    <cellStyle name="Normal 3 50 6 2 2" xfId="5702"/>
    <cellStyle name="Normal 3 50 6 2 3" xfId="8098"/>
    <cellStyle name="Normal 3 50 6 2 4" xfId="10782"/>
    <cellStyle name="Normal 3 50 6 2 5" xfId="13193"/>
    <cellStyle name="Normal 3 50 6 3" xfId="3807"/>
    <cellStyle name="Normal 3 50 6 3 2" xfId="6281"/>
    <cellStyle name="Normal 3 50 6 3 3" xfId="8677"/>
    <cellStyle name="Normal 3 50 6 3 4" xfId="11361"/>
    <cellStyle name="Normal 3 50 6 3 5" xfId="13772"/>
    <cellStyle name="Normal 3 50 6 4" xfId="4380"/>
    <cellStyle name="Normal 3 50 6 4 2" xfId="6854"/>
    <cellStyle name="Normal 3 50 6 4 3" xfId="9250"/>
    <cellStyle name="Normal 3 50 6 4 4" xfId="11934"/>
    <cellStyle name="Normal 3 50 6 4 5" xfId="14345"/>
    <cellStyle name="Normal 3 50 6 5" xfId="5030"/>
    <cellStyle name="Normal 3 50 6 6" xfId="7422"/>
    <cellStyle name="Normal 3 50 6 7" xfId="10104"/>
    <cellStyle name="Normal 3 50 6 8" xfId="12517"/>
    <cellStyle name="Normal 3 50 6 9" xfId="2725"/>
    <cellStyle name="Normal 3 50 7" xfId="945"/>
    <cellStyle name="Normal 3 50 7 2" xfId="5187"/>
    <cellStyle name="Normal 3 50 7 3" xfId="7579"/>
    <cellStyle name="Normal 3 50 7 4" xfId="10262"/>
    <cellStyle name="Normal 3 50 7 5" xfId="12674"/>
    <cellStyle name="Normal 3 50 7 6" xfId="2885"/>
    <cellStyle name="Normal 3 50 8" xfId="946"/>
    <cellStyle name="Normal 3 50 8 2" xfId="5779"/>
    <cellStyle name="Normal 3 50 8 3" xfId="8175"/>
    <cellStyle name="Normal 3 50 8 4" xfId="10859"/>
    <cellStyle name="Normal 3 50 8 5" xfId="13270"/>
    <cellStyle name="Normal 3 50 8 6" xfId="3309"/>
    <cellStyle name="Normal 3 50 9" xfId="947"/>
    <cellStyle name="Normal 3 50 9 2" xfId="6354"/>
    <cellStyle name="Normal 3 50 9 3" xfId="8750"/>
    <cellStyle name="Normal 3 50 9 4" xfId="11434"/>
    <cellStyle name="Normal 3 50 9 5" xfId="13845"/>
    <cellStyle name="Normal 3 50 9 6" xfId="3880"/>
    <cellStyle name="Normal 3 51" xfId="948"/>
    <cellStyle name="Normal 3 51 10" xfId="949"/>
    <cellStyle name="Normal 3 51 10 2" xfId="4529"/>
    <cellStyle name="Normal 3 51 11" xfId="950"/>
    <cellStyle name="Normal 3 51 11 2" xfId="6923"/>
    <cellStyle name="Normal 3 51 12" xfId="951"/>
    <cellStyle name="Normal 3 51 12 2" xfId="9383"/>
    <cellStyle name="Normal 3 51 13" xfId="952"/>
    <cellStyle name="Normal 3 51 13 2" xfId="9478"/>
    <cellStyle name="Normal 3 51 14" xfId="953"/>
    <cellStyle name="Normal 3 51 14 2" xfId="9562"/>
    <cellStyle name="Normal 3 51 15" xfId="1854"/>
    <cellStyle name="Normal 3 51 16" xfId="12019"/>
    <cellStyle name="Normal 3 51 2" xfId="954"/>
    <cellStyle name="Normal 3 51 2 2" xfId="2043"/>
    <cellStyle name="Normal 3 51 2 2 2" xfId="5362"/>
    <cellStyle name="Normal 3 51 2 2 3" xfId="7755"/>
    <cellStyle name="Normal 3 51 2 2 4" xfId="10439"/>
    <cellStyle name="Normal 3 51 2 2 5" xfId="12850"/>
    <cellStyle name="Normal 3 51 2 3" xfId="3466"/>
    <cellStyle name="Normal 3 51 2 3 2" xfId="5938"/>
    <cellStyle name="Normal 3 51 2 3 3" xfId="8334"/>
    <cellStyle name="Normal 3 51 2 3 4" xfId="11018"/>
    <cellStyle name="Normal 3 51 2 3 5" xfId="13429"/>
    <cellStyle name="Normal 3 51 2 4" xfId="4037"/>
    <cellStyle name="Normal 3 51 2 4 2" xfId="6511"/>
    <cellStyle name="Normal 3 51 2 4 3" xfId="8907"/>
    <cellStyle name="Normal 3 51 2 4 4" xfId="11591"/>
    <cellStyle name="Normal 3 51 2 4 5" xfId="14002"/>
    <cellStyle name="Normal 3 51 2 5" xfId="4687"/>
    <cellStyle name="Normal 3 51 2 6" xfId="7079"/>
    <cellStyle name="Normal 3 51 2 7" xfId="9761"/>
    <cellStyle name="Normal 3 51 2 8" xfId="12174"/>
    <cellStyle name="Normal 3 51 3" xfId="955"/>
    <cellStyle name="Normal 3 51 3 2" xfId="2229"/>
    <cellStyle name="Normal 3 51 3 2 2" xfId="5454"/>
    <cellStyle name="Normal 3 51 3 2 3" xfId="7849"/>
    <cellStyle name="Normal 3 51 3 2 4" xfId="10533"/>
    <cellStyle name="Normal 3 51 3 2 5" xfId="12944"/>
    <cellStyle name="Normal 3 51 3 3" xfId="3559"/>
    <cellStyle name="Normal 3 51 3 3 2" xfId="6032"/>
    <cellStyle name="Normal 3 51 3 3 3" xfId="8428"/>
    <cellStyle name="Normal 3 51 3 3 4" xfId="11112"/>
    <cellStyle name="Normal 3 51 3 3 5" xfId="13523"/>
    <cellStyle name="Normal 3 51 3 4" xfId="4131"/>
    <cellStyle name="Normal 3 51 3 4 2" xfId="6605"/>
    <cellStyle name="Normal 3 51 3 4 3" xfId="9001"/>
    <cellStyle name="Normal 3 51 3 4 4" xfId="11685"/>
    <cellStyle name="Normal 3 51 3 4 5" xfId="14096"/>
    <cellStyle name="Normal 3 51 3 5" xfId="4781"/>
    <cellStyle name="Normal 3 51 3 6" xfId="7173"/>
    <cellStyle name="Normal 3 51 3 7" xfId="9855"/>
    <cellStyle name="Normal 3 51 3 8" xfId="12268"/>
    <cellStyle name="Normal 3 51 4" xfId="956"/>
    <cellStyle name="Normal 3 51 4 2" xfId="3078"/>
    <cellStyle name="Normal 3 51 4 2 2" xfId="5547"/>
    <cellStyle name="Normal 3 51 4 2 3" xfId="7942"/>
    <cellStyle name="Normal 3 51 4 2 4" xfId="10626"/>
    <cellStyle name="Normal 3 51 4 2 5" xfId="13037"/>
    <cellStyle name="Normal 3 51 4 3" xfId="3652"/>
    <cellStyle name="Normal 3 51 4 3 2" xfId="6125"/>
    <cellStyle name="Normal 3 51 4 3 3" xfId="8521"/>
    <cellStyle name="Normal 3 51 4 3 4" xfId="11205"/>
    <cellStyle name="Normal 3 51 4 3 5" xfId="13616"/>
    <cellStyle name="Normal 3 51 4 4" xfId="4224"/>
    <cellStyle name="Normal 3 51 4 4 2" xfId="6698"/>
    <cellStyle name="Normal 3 51 4 4 3" xfId="9094"/>
    <cellStyle name="Normal 3 51 4 4 4" xfId="11778"/>
    <cellStyle name="Normal 3 51 4 4 5" xfId="14189"/>
    <cellStyle name="Normal 3 51 4 5" xfId="4874"/>
    <cellStyle name="Normal 3 51 4 6" xfId="7266"/>
    <cellStyle name="Normal 3 51 4 7" xfId="9948"/>
    <cellStyle name="Normal 3 51 4 8" xfId="12361"/>
    <cellStyle name="Normal 3 51 4 9" xfId="2573"/>
    <cellStyle name="Normal 3 51 5" xfId="957"/>
    <cellStyle name="Normal 3 51 5 2" xfId="3164"/>
    <cellStyle name="Normal 3 51 5 2 2" xfId="5633"/>
    <cellStyle name="Normal 3 51 5 2 3" xfId="8029"/>
    <cellStyle name="Normal 3 51 5 2 4" xfId="10713"/>
    <cellStyle name="Normal 3 51 5 2 5" xfId="13124"/>
    <cellStyle name="Normal 3 51 5 3" xfId="3738"/>
    <cellStyle name="Normal 3 51 5 3 2" xfId="6212"/>
    <cellStyle name="Normal 3 51 5 3 3" xfId="8608"/>
    <cellStyle name="Normal 3 51 5 3 4" xfId="11292"/>
    <cellStyle name="Normal 3 51 5 3 5" xfId="13703"/>
    <cellStyle name="Normal 3 51 5 4" xfId="4311"/>
    <cellStyle name="Normal 3 51 5 4 2" xfId="6785"/>
    <cellStyle name="Normal 3 51 5 4 3" xfId="9181"/>
    <cellStyle name="Normal 3 51 5 4 4" xfId="11865"/>
    <cellStyle name="Normal 3 51 5 4 5" xfId="14276"/>
    <cellStyle name="Normal 3 51 5 5" xfId="4961"/>
    <cellStyle name="Normal 3 51 5 6" xfId="7353"/>
    <cellStyle name="Normal 3 51 5 7" xfId="10035"/>
    <cellStyle name="Normal 3 51 5 8" xfId="12448"/>
    <cellStyle name="Normal 3 51 5 9" xfId="2657"/>
    <cellStyle name="Normal 3 51 6" xfId="958"/>
    <cellStyle name="Normal 3 51 6 2" xfId="3233"/>
    <cellStyle name="Normal 3 51 6 2 2" xfId="5703"/>
    <cellStyle name="Normal 3 51 6 2 3" xfId="8099"/>
    <cellStyle name="Normal 3 51 6 2 4" xfId="10783"/>
    <cellStyle name="Normal 3 51 6 2 5" xfId="13194"/>
    <cellStyle name="Normal 3 51 6 3" xfId="3808"/>
    <cellStyle name="Normal 3 51 6 3 2" xfId="6282"/>
    <cellStyle name="Normal 3 51 6 3 3" xfId="8678"/>
    <cellStyle name="Normal 3 51 6 3 4" xfId="11362"/>
    <cellStyle name="Normal 3 51 6 3 5" xfId="13773"/>
    <cellStyle name="Normal 3 51 6 4" xfId="4381"/>
    <cellStyle name="Normal 3 51 6 4 2" xfId="6855"/>
    <cellStyle name="Normal 3 51 6 4 3" xfId="9251"/>
    <cellStyle name="Normal 3 51 6 4 4" xfId="11935"/>
    <cellStyle name="Normal 3 51 6 4 5" xfId="14346"/>
    <cellStyle name="Normal 3 51 6 5" xfId="5031"/>
    <cellStyle name="Normal 3 51 6 6" xfId="7423"/>
    <cellStyle name="Normal 3 51 6 7" xfId="10105"/>
    <cellStyle name="Normal 3 51 6 8" xfId="12518"/>
    <cellStyle name="Normal 3 51 6 9" xfId="2726"/>
    <cellStyle name="Normal 3 51 7" xfId="959"/>
    <cellStyle name="Normal 3 51 7 2" xfId="5188"/>
    <cellStyle name="Normal 3 51 7 3" xfId="7580"/>
    <cellStyle name="Normal 3 51 7 4" xfId="10263"/>
    <cellStyle name="Normal 3 51 7 5" xfId="12675"/>
    <cellStyle name="Normal 3 51 7 6" xfId="2886"/>
    <cellStyle name="Normal 3 51 8" xfId="960"/>
    <cellStyle name="Normal 3 51 8 2" xfId="5780"/>
    <cellStyle name="Normal 3 51 8 3" xfId="8176"/>
    <cellStyle name="Normal 3 51 8 4" xfId="10860"/>
    <cellStyle name="Normal 3 51 8 5" xfId="13271"/>
    <cellStyle name="Normal 3 51 8 6" xfId="3310"/>
    <cellStyle name="Normal 3 51 9" xfId="961"/>
    <cellStyle name="Normal 3 51 9 2" xfId="6355"/>
    <cellStyle name="Normal 3 51 9 3" xfId="8751"/>
    <cellStyle name="Normal 3 51 9 4" xfId="11435"/>
    <cellStyle name="Normal 3 51 9 5" xfId="13846"/>
    <cellStyle name="Normal 3 51 9 6" xfId="3881"/>
    <cellStyle name="Normal 3 52" xfId="962"/>
    <cellStyle name="Normal 3 52 10" xfId="963"/>
    <cellStyle name="Normal 3 52 10 2" xfId="4530"/>
    <cellStyle name="Normal 3 52 11" xfId="964"/>
    <cellStyle name="Normal 3 52 11 2" xfId="6924"/>
    <cellStyle name="Normal 3 52 12" xfId="965"/>
    <cellStyle name="Normal 3 52 12 2" xfId="9384"/>
    <cellStyle name="Normal 3 52 13" xfId="966"/>
    <cellStyle name="Normal 3 52 13 2" xfId="9479"/>
    <cellStyle name="Normal 3 52 14" xfId="967"/>
    <cellStyle name="Normal 3 52 14 2" xfId="9563"/>
    <cellStyle name="Normal 3 52 15" xfId="1856"/>
    <cellStyle name="Normal 3 52 16" xfId="12020"/>
    <cellStyle name="Normal 3 52 2" xfId="968"/>
    <cellStyle name="Normal 3 52 2 2" xfId="2044"/>
    <cellStyle name="Normal 3 52 2 2 2" xfId="5363"/>
    <cellStyle name="Normal 3 52 2 2 3" xfId="7756"/>
    <cellStyle name="Normal 3 52 2 2 4" xfId="10440"/>
    <cellStyle name="Normal 3 52 2 2 5" xfId="12851"/>
    <cellStyle name="Normal 3 52 2 3" xfId="3467"/>
    <cellStyle name="Normal 3 52 2 3 2" xfId="5939"/>
    <cellStyle name="Normal 3 52 2 3 3" xfId="8335"/>
    <cellStyle name="Normal 3 52 2 3 4" xfId="11019"/>
    <cellStyle name="Normal 3 52 2 3 5" xfId="13430"/>
    <cellStyle name="Normal 3 52 2 4" xfId="4038"/>
    <cellStyle name="Normal 3 52 2 4 2" xfId="6512"/>
    <cellStyle name="Normal 3 52 2 4 3" xfId="8908"/>
    <cellStyle name="Normal 3 52 2 4 4" xfId="11592"/>
    <cellStyle name="Normal 3 52 2 4 5" xfId="14003"/>
    <cellStyle name="Normal 3 52 2 5" xfId="4688"/>
    <cellStyle name="Normal 3 52 2 6" xfId="7080"/>
    <cellStyle name="Normal 3 52 2 7" xfId="9762"/>
    <cellStyle name="Normal 3 52 2 8" xfId="12175"/>
    <cellStyle name="Normal 3 52 3" xfId="969"/>
    <cellStyle name="Normal 3 52 3 2" xfId="2230"/>
    <cellStyle name="Normal 3 52 3 2 2" xfId="5455"/>
    <cellStyle name="Normal 3 52 3 2 3" xfId="7850"/>
    <cellStyle name="Normal 3 52 3 2 4" xfId="10534"/>
    <cellStyle name="Normal 3 52 3 2 5" xfId="12945"/>
    <cellStyle name="Normal 3 52 3 3" xfId="3560"/>
    <cellStyle name="Normal 3 52 3 3 2" xfId="6033"/>
    <cellStyle name="Normal 3 52 3 3 3" xfId="8429"/>
    <cellStyle name="Normal 3 52 3 3 4" xfId="11113"/>
    <cellStyle name="Normal 3 52 3 3 5" xfId="13524"/>
    <cellStyle name="Normal 3 52 3 4" xfId="4132"/>
    <cellStyle name="Normal 3 52 3 4 2" xfId="6606"/>
    <cellStyle name="Normal 3 52 3 4 3" xfId="9002"/>
    <cellStyle name="Normal 3 52 3 4 4" xfId="11686"/>
    <cellStyle name="Normal 3 52 3 4 5" xfId="14097"/>
    <cellStyle name="Normal 3 52 3 5" xfId="4782"/>
    <cellStyle name="Normal 3 52 3 6" xfId="7174"/>
    <cellStyle name="Normal 3 52 3 7" xfId="9856"/>
    <cellStyle name="Normal 3 52 3 8" xfId="12269"/>
    <cellStyle name="Normal 3 52 4" xfId="970"/>
    <cellStyle name="Normal 3 52 4 2" xfId="3079"/>
    <cellStyle name="Normal 3 52 4 2 2" xfId="5548"/>
    <cellStyle name="Normal 3 52 4 2 3" xfId="7943"/>
    <cellStyle name="Normal 3 52 4 2 4" xfId="10627"/>
    <cellStyle name="Normal 3 52 4 2 5" xfId="13038"/>
    <cellStyle name="Normal 3 52 4 3" xfId="3653"/>
    <cellStyle name="Normal 3 52 4 3 2" xfId="6126"/>
    <cellStyle name="Normal 3 52 4 3 3" xfId="8522"/>
    <cellStyle name="Normal 3 52 4 3 4" xfId="11206"/>
    <cellStyle name="Normal 3 52 4 3 5" xfId="13617"/>
    <cellStyle name="Normal 3 52 4 4" xfId="4225"/>
    <cellStyle name="Normal 3 52 4 4 2" xfId="6699"/>
    <cellStyle name="Normal 3 52 4 4 3" xfId="9095"/>
    <cellStyle name="Normal 3 52 4 4 4" xfId="11779"/>
    <cellStyle name="Normal 3 52 4 4 5" xfId="14190"/>
    <cellStyle name="Normal 3 52 4 5" xfId="4875"/>
    <cellStyle name="Normal 3 52 4 6" xfId="7267"/>
    <cellStyle name="Normal 3 52 4 7" xfId="9949"/>
    <cellStyle name="Normal 3 52 4 8" xfId="12362"/>
    <cellStyle name="Normal 3 52 4 9" xfId="2574"/>
    <cellStyle name="Normal 3 52 5" xfId="971"/>
    <cellStyle name="Normal 3 52 5 2" xfId="3165"/>
    <cellStyle name="Normal 3 52 5 2 2" xfId="5634"/>
    <cellStyle name="Normal 3 52 5 2 3" xfId="8030"/>
    <cellStyle name="Normal 3 52 5 2 4" xfId="10714"/>
    <cellStyle name="Normal 3 52 5 2 5" xfId="13125"/>
    <cellStyle name="Normal 3 52 5 3" xfId="3739"/>
    <cellStyle name="Normal 3 52 5 3 2" xfId="6213"/>
    <cellStyle name="Normal 3 52 5 3 3" xfId="8609"/>
    <cellStyle name="Normal 3 52 5 3 4" xfId="11293"/>
    <cellStyle name="Normal 3 52 5 3 5" xfId="13704"/>
    <cellStyle name="Normal 3 52 5 4" xfId="4312"/>
    <cellStyle name="Normal 3 52 5 4 2" xfId="6786"/>
    <cellStyle name="Normal 3 52 5 4 3" xfId="9182"/>
    <cellStyle name="Normal 3 52 5 4 4" xfId="11866"/>
    <cellStyle name="Normal 3 52 5 4 5" xfId="14277"/>
    <cellStyle name="Normal 3 52 5 5" xfId="4962"/>
    <cellStyle name="Normal 3 52 5 6" xfId="7354"/>
    <cellStyle name="Normal 3 52 5 7" xfId="10036"/>
    <cellStyle name="Normal 3 52 5 8" xfId="12449"/>
    <cellStyle name="Normal 3 52 5 9" xfId="2658"/>
    <cellStyle name="Normal 3 52 6" xfId="972"/>
    <cellStyle name="Normal 3 52 6 2" xfId="3234"/>
    <cellStyle name="Normal 3 52 6 2 2" xfId="5704"/>
    <cellStyle name="Normal 3 52 6 2 3" xfId="8100"/>
    <cellStyle name="Normal 3 52 6 2 4" xfId="10784"/>
    <cellStyle name="Normal 3 52 6 2 5" xfId="13195"/>
    <cellStyle name="Normal 3 52 6 3" xfId="3809"/>
    <cellStyle name="Normal 3 52 6 3 2" xfId="6283"/>
    <cellStyle name="Normal 3 52 6 3 3" xfId="8679"/>
    <cellStyle name="Normal 3 52 6 3 4" xfId="11363"/>
    <cellStyle name="Normal 3 52 6 3 5" xfId="13774"/>
    <cellStyle name="Normal 3 52 6 4" xfId="4382"/>
    <cellStyle name="Normal 3 52 6 4 2" xfId="6856"/>
    <cellStyle name="Normal 3 52 6 4 3" xfId="9252"/>
    <cellStyle name="Normal 3 52 6 4 4" xfId="11936"/>
    <cellStyle name="Normal 3 52 6 4 5" xfId="14347"/>
    <cellStyle name="Normal 3 52 6 5" xfId="5032"/>
    <cellStyle name="Normal 3 52 6 6" xfId="7424"/>
    <cellStyle name="Normal 3 52 6 7" xfId="10106"/>
    <cellStyle name="Normal 3 52 6 8" xfId="12519"/>
    <cellStyle name="Normal 3 52 6 9" xfId="2727"/>
    <cellStyle name="Normal 3 52 7" xfId="973"/>
    <cellStyle name="Normal 3 52 7 2" xfId="5189"/>
    <cellStyle name="Normal 3 52 7 3" xfId="7581"/>
    <cellStyle name="Normal 3 52 7 4" xfId="10264"/>
    <cellStyle name="Normal 3 52 7 5" xfId="12676"/>
    <cellStyle name="Normal 3 52 7 6" xfId="2887"/>
    <cellStyle name="Normal 3 52 8" xfId="974"/>
    <cellStyle name="Normal 3 52 8 2" xfId="5781"/>
    <cellStyle name="Normal 3 52 8 3" xfId="8177"/>
    <cellStyle name="Normal 3 52 8 4" xfId="10861"/>
    <cellStyle name="Normal 3 52 8 5" xfId="13272"/>
    <cellStyle name="Normal 3 52 8 6" xfId="3311"/>
    <cellStyle name="Normal 3 52 9" xfId="975"/>
    <cellStyle name="Normal 3 52 9 2" xfId="6356"/>
    <cellStyle name="Normal 3 52 9 3" xfId="8752"/>
    <cellStyle name="Normal 3 52 9 4" xfId="11436"/>
    <cellStyle name="Normal 3 52 9 5" xfId="13847"/>
    <cellStyle name="Normal 3 52 9 6" xfId="3882"/>
    <cellStyle name="Normal 3 53" xfId="976"/>
    <cellStyle name="Normal 3 53 10" xfId="977"/>
    <cellStyle name="Normal 3 53 10 2" xfId="4531"/>
    <cellStyle name="Normal 3 53 11" xfId="978"/>
    <cellStyle name="Normal 3 53 11 2" xfId="6925"/>
    <cellStyle name="Normal 3 53 12" xfId="979"/>
    <cellStyle name="Normal 3 53 12 2" xfId="9385"/>
    <cellStyle name="Normal 3 53 13" xfId="980"/>
    <cellStyle name="Normal 3 53 13 2" xfId="9480"/>
    <cellStyle name="Normal 3 53 14" xfId="981"/>
    <cellStyle name="Normal 3 53 14 2" xfId="9564"/>
    <cellStyle name="Normal 3 53 15" xfId="1857"/>
    <cellStyle name="Normal 3 53 16" xfId="12021"/>
    <cellStyle name="Normal 3 53 2" xfId="982"/>
    <cellStyle name="Normal 3 53 2 2" xfId="2045"/>
    <cellStyle name="Normal 3 53 2 2 2" xfId="5364"/>
    <cellStyle name="Normal 3 53 2 2 3" xfId="7757"/>
    <cellStyle name="Normal 3 53 2 2 4" xfId="10441"/>
    <cellStyle name="Normal 3 53 2 2 5" xfId="12852"/>
    <cellStyle name="Normal 3 53 2 3" xfId="3468"/>
    <cellStyle name="Normal 3 53 2 3 2" xfId="5940"/>
    <cellStyle name="Normal 3 53 2 3 3" xfId="8336"/>
    <cellStyle name="Normal 3 53 2 3 4" xfId="11020"/>
    <cellStyle name="Normal 3 53 2 3 5" xfId="13431"/>
    <cellStyle name="Normal 3 53 2 4" xfId="4039"/>
    <cellStyle name="Normal 3 53 2 4 2" xfId="6513"/>
    <cellStyle name="Normal 3 53 2 4 3" xfId="8909"/>
    <cellStyle name="Normal 3 53 2 4 4" xfId="11593"/>
    <cellStyle name="Normal 3 53 2 4 5" xfId="14004"/>
    <cellStyle name="Normal 3 53 2 5" xfId="4689"/>
    <cellStyle name="Normal 3 53 2 6" xfId="7081"/>
    <cellStyle name="Normal 3 53 2 7" xfId="9763"/>
    <cellStyle name="Normal 3 53 2 8" xfId="12176"/>
    <cellStyle name="Normal 3 53 3" xfId="983"/>
    <cellStyle name="Normal 3 53 3 2" xfId="2231"/>
    <cellStyle name="Normal 3 53 3 2 2" xfId="5456"/>
    <cellStyle name="Normal 3 53 3 2 3" xfId="7851"/>
    <cellStyle name="Normal 3 53 3 2 4" xfId="10535"/>
    <cellStyle name="Normal 3 53 3 2 5" xfId="12946"/>
    <cellStyle name="Normal 3 53 3 3" xfId="3561"/>
    <cellStyle name="Normal 3 53 3 3 2" xfId="6034"/>
    <cellStyle name="Normal 3 53 3 3 3" xfId="8430"/>
    <cellStyle name="Normal 3 53 3 3 4" xfId="11114"/>
    <cellStyle name="Normal 3 53 3 3 5" xfId="13525"/>
    <cellStyle name="Normal 3 53 3 4" xfId="4133"/>
    <cellStyle name="Normal 3 53 3 4 2" xfId="6607"/>
    <cellStyle name="Normal 3 53 3 4 3" xfId="9003"/>
    <cellStyle name="Normal 3 53 3 4 4" xfId="11687"/>
    <cellStyle name="Normal 3 53 3 4 5" xfId="14098"/>
    <cellStyle name="Normal 3 53 3 5" xfId="4783"/>
    <cellStyle name="Normal 3 53 3 6" xfId="7175"/>
    <cellStyle name="Normal 3 53 3 7" xfId="9857"/>
    <cellStyle name="Normal 3 53 3 8" xfId="12270"/>
    <cellStyle name="Normal 3 53 4" xfId="984"/>
    <cellStyle name="Normal 3 53 4 2" xfId="3080"/>
    <cellStyle name="Normal 3 53 4 2 2" xfId="5549"/>
    <cellStyle name="Normal 3 53 4 2 3" xfId="7944"/>
    <cellStyle name="Normal 3 53 4 2 4" xfId="10628"/>
    <cellStyle name="Normal 3 53 4 2 5" xfId="13039"/>
    <cellStyle name="Normal 3 53 4 3" xfId="3654"/>
    <cellStyle name="Normal 3 53 4 3 2" xfId="6127"/>
    <cellStyle name="Normal 3 53 4 3 3" xfId="8523"/>
    <cellStyle name="Normal 3 53 4 3 4" xfId="11207"/>
    <cellStyle name="Normal 3 53 4 3 5" xfId="13618"/>
    <cellStyle name="Normal 3 53 4 4" xfId="4226"/>
    <cellStyle name="Normal 3 53 4 4 2" xfId="6700"/>
    <cellStyle name="Normal 3 53 4 4 3" xfId="9096"/>
    <cellStyle name="Normal 3 53 4 4 4" xfId="11780"/>
    <cellStyle name="Normal 3 53 4 4 5" xfId="14191"/>
    <cellStyle name="Normal 3 53 4 5" xfId="4876"/>
    <cellStyle name="Normal 3 53 4 6" xfId="7268"/>
    <cellStyle name="Normal 3 53 4 7" xfId="9950"/>
    <cellStyle name="Normal 3 53 4 8" xfId="12363"/>
    <cellStyle name="Normal 3 53 4 9" xfId="2575"/>
    <cellStyle name="Normal 3 53 5" xfId="985"/>
    <cellStyle name="Normal 3 53 5 2" xfId="3166"/>
    <cellStyle name="Normal 3 53 5 2 2" xfId="5635"/>
    <cellStyle name="Normal 3 53 5 2 3" xfId="8031"/>
    <cellStyle name="Normal 3 53 5 2 4" xfId="10715"/>
    <cellStyle name="Normal 3 53 5 2 5" xfId="13126"/>
    <cellStyle name="Normal 3 53 5 3" xfId="3740"/>
    <cellStyle name="Normal 3 53 5 3 2" xfId="6214"/>
    <cellStyle name="Normal 3 53 5 3 3" xfId="8610"/>
    <cellStyle name="Normal 3 53 5 3 4" xfId="11294"/>
    <cellStyle name="Normal 3 53 5 3 5" xfId="13705"/>
    <cellStyle name="Normal 3 53 5 4" xfId="4313"/>
    <cellStyle name="Normal 3 53 5 4 2" xfId="6787"/>
    <cellStyle name="Normal 3 53 5 4 3" xfId="9183"/>
    <cellStyle name="Normal 3 53 5 4 4" xfId="11867"/>
    <cellStyle name="Normal 3 53 5 4 5" xfId="14278"/>
    <cellStyle name="Normal 3 53 5 5" xfId="4963"/>
    <cellStyle name="Normal 3 53 5 6" xfId="7355"/>
    <cellStyle name="Normal 3 53 5 7" xfId="10037"/>
    <cellStyle name="Normal 3 53 5 8" xfId="12450"/>
    <cellStyle name="Normal 3 53 5 9" xfId="2659"/>
    <cellStyle name="Normal 3 53 6" xfId="986"/>
    <cellStyle name="Normal 3 53 6 2" xfId="3235"/>
    <cellStyle name="Normal 3 53 6 2 2" xfId="5705"/>
    <cellStyle name="Normal 3 53 6 2 3" xfId="8101"/>
    <cellStyle name="Normal 3 53 6 2 4" xfId="10785"/>
    <cellStyle name="Normal 3 53 6 2 5" xfId="13196"/>
    <cellStyle name="Normal 3 53 6 3" xfId="3810"/>
    <cellStyle name="Normal 3 53 6 3 2" xfId="6284"/>
    <cellStyle name="Normal 3 53 6 3 3" xfId="8680"/>
    <cellStyle name="Normal 3 53 6 3 4" xfId="11364"/>
    <cellStyle name="Normal 3 53 6 3 5" xfId="13775"/>
    <cellStyle name="Normal 3 53 6 4" xfId="4383"/>
    <cellStyle name="Normal 3 53 6 4 2" xfId="6857"/>
    <cellStyle name="Normal 3 53 6 4 3" xfId="9253"/>
    <cellStyle name="Normal 3 53 6 4 4" xfId="11937"/>
    <cellStyle name="Normal 3 53 6 4 5" xfId="14348"/>
    <cellStyle name="Normal 3 53 6 5" xfId="5033"/>
    <cellStyle name="Normal 3 53 6 6" xfId="7425"/>
    <cellStyle name="Normal 3 53 6 7" xfId="10107"/>
    <cellStyle name="Normal 3 53 6 8" xfId="12520"/>
    <cellStyle name="Normal 3 53 6 9" xfId="2728"/>
    <cellStyle name="Normal 3 53 7" xfId="987"/>
    <cellStyle name="Normal 3 53 7 2" xfId="5190"/>
    <cellStyle name="Normal 3 53 7 3" xfId="7582"/>
    <cellStyle name="Normal 3 53 7 4" xfId="10265"/>
    <cellStyle name="Normal 3 53 7 5" xfId="12677"/>
    <cellStyle name="Normal 3 53 7 6" xfId="2888"/>
    <cellStyle name="Normal 3 53 8" xfId="988"/>
    <cellStyle name="Normal 3 53 8 2" xfId="5782"/>
    <cellStyle name="Normal 3 53 8 3" xfId="8178"/>
    <cellStyle name="Normal 3 53 8 4" xfId="10862"/>
    <cellStyle name="Normal 3 53 8 5" xfId="13273"/>
    <cellStyle name="Normal 3 53 8 6" xfId="3312"/>
    <cellStyle name="Normal 3 53 9" xfId="989"/>
    <cellStyle name="Normal 3 53 9 2" xfId="6357"/>
    <cellStyle name="Normal 3 53 9 3" xfId="8753"/>
    <cellStyle name="Normal 3 53 9 4" xfId="11437"/>
    <cellStyle name="Normal 3 53 9 5" xfId="13848"/>
    <cellStyle name="Normal 3 53 9 6" xfId="3883"/>
    <cellStyle name="Normal 3 54" xfId="990"/>
    <cellStyle name="Normal 3 54 10" xfId="991"/>
    <cellStyle name="Normal 3 54 10 2" xfId="4532"/>
    <cellStyle name="Normal 3 54 11" xfId="992"/>
    <cellStyle name="Normal 3 54 11 2" xfId="6926"/>
    <cellStyle name="Normal 3 54 12" xfId="993"/>
    <cellStyle name="Normal 3 54 12 2" xfId="9386"/>
    <cellStyle name="Normal 3 54 13" xfId="994"/>
    <cellStyle name="Normal 3 54 13 2" xfId="9481"/>
    <cellStyle name="Normal 3 54 14" xfId="995"/>
    <cellStyle name="Normal 3 54 14 2" xfId="9565"/>
    <cellStyle name="Normal 3 54 15" xfId="1858"/>
    <cellStyle name="Normal 3 54 16" xfId="12022"/>
    <cellStyle name="Normal 3 54 2" xfId="996"/>
    <cellStyle name="Normal 3 54 2 2" xfId="2046"/>
    <cellStyle name="Normal 3 54 2 2 2" xfId="5365"/>
    <cellStyle name="Normal 3 54 2 2 3" xfId="7758"/>
    <cellStyle name="Normal 3 54 2 2 4" xfId="10442"/>
    <cellStyle name="Normal 3 54 2 2 5" xfId="12853"/>
    <cellStyle name="Normal 3 54 2 3" xfId="3469"/>
    <cellStyle name="Normal 3 54 2 3 2" xfId="5941"/>
    <cellStyle name="Normal 3 54 2 3 3" xfId="8337"/>
    <cellStyle name="Normal 3 54 2 3 4" xfId="11021"/>
    <cellStyle name="Normal 3 54 2 3 5" xfId="13432"/>
    <cellStyle name="Normal 3 54 2 4" xfId="4040"/>
    <cellStyle name="Normal 3 54 2 4 2" xfId="6514"/>
    <cellStyle name="Normal 3 54 2 4 3" xfId="8910"/>
    <cellStyle name="Normal 3 54 2 4 4" xfId="11594"/>
    <cellStyle name="Normal 3 54 2 4 5" xfId="14005"/>
    <cellStyle name="Normal 3 54 2 5" xfId="4690"/>
    <cellStyle name="Normal 3 54 2 6" xfId="7082"/>
    <cellStyle name="Normal 3 54 2 7" xfId="9764"/>
    <cellStyle name="Normal 3 54 2 8" xfId="12177"/>
    <cellStyle name="Normal 3 54 3" xfId="997"/>
    <cellStyle name="Normal 3 54 3 2" xfId="2232"/>
    <cellStyle name="Normal 3 54 3 2 2" xfId="5457"/>
    <cellStyle name="Normal 3 54 3 2 3" xfId="7852"/>
    <cellStyle name="Normal 3 54 3 2 4" xfId="10536"/>
    <cellStyle name="Normal 3 54 3 2 5" xfId="12947"/>
    <cellStyle name="Normal 3 54 3 3" xfId="3562"/>
    <cellStyle name="Normal 3 54 3 3 2" xfId="6035"/>
    <cellStyle name="Normal 3 54 3 3 3" xfId="8431"/>
    <cellStyle name="Normal 3 54 3 3 4" xfId="11115"/>
    <cellStyle name="Normal 3 54 3 3 5" xfId="13526"/>
    <cellStyle name="Normal 3 54 3 4" xfId="4134"/>
    <cellStyle name="Normal 3 54 3 4 2" xfId="6608"/>
    <cellStyle name="Normal 3 54 3 4 3" xfId="9004"/>
    <cellStyle name="Normal 3 54 3 4 4" xfId="11688"/>
    <cellStyle name="Normal 3 54 3 4 5" xfId="14099"/>
    <cellStyle name="Normal 3 54 3 5" xfId="4784"/>
    <cellStyle name="Normal 3 54 3 6" xfId="7176"/>
    <cellStyle name="Normal 3 54 3 7" xfId="9858"/>
    <cellStyle name="Normal 3 54 3 8" xfId="12271"/>
    <cellStyle name="Normal 3 54 4" xfId="998"/>
    <cellStyle name="Normal 3 54 4 2" xfId="3081"/>
    <cellStyle name="Normal 3 54 4 2 2" xfId="5550"/>
    <cellStyle name="Normal 3 54 4 2 3" xfId="7945"/>
    <cellStyle name="Normal 3 54 4 2 4" xfId="10629"/>
    <cellStyle name="Normal 3 54 4 2 5" xfId="13040"/>
    <cellStyle name="Normal 3 54 4 3" xfId="3655"/>
    <cellStyle name="Normal 3 54 4 3 2" xfId="6128"/>
    <cellStyle name="Normal 3 54 4 3 3" xfId="8524"/>
    <cellStyle name="Normal 3 54 4 3 4" xfId="11208"/>
    <cellStyle name="Normal 3 54 4 3 5" xfId="13619"/>
    <cellStyle name="Normal 3 54 4 4" xfId="4227"/>
    <cellStyle name="Normal 3 54 4 4 2" xfId="6701"/>
    <cellStyle name="Normal 3 54 4 4 3" xfId="9097"/>
    <cellStyle name="Normal 3 54 4 4 4" xfId="11781"/>
    <cellStyle name="Normal 3 54 4 4 5" xfId="14192"/>
    <cellStyle name="Normal 3 54 4 5" xfId="4877"/>
    <cellStyle name="Normal 3 54 4 6" xfId="7269"/>
    <cellStyle name="Normal 3 54 4 7" xfId="9951"/>
    <cellStyle name="Normal 3 54 4 8" xfId="12364"/>
    <cellStyle name="Normal 3 54 4 9" xfId="2576"/>
    <cellStyle name="Normal 3 54 5" xfId="999"/>
    <cellStyle name="Normal 3 54 5 2" xfId="3167"/>
    <cellStyle name="Normal 3 54 5 2 2" xfId="5636"/>
    <cellStyle name="Normal 3 54 5 2 3" xfId="8032"/>
    <cellStyle name="Normal 3 54 5 2 4" xfId="10716"/>
    <cellStyle name="Normal 3 54 5 2 5" xfId="13127"/>
    <cellStyle name="Normal 3 54 5 3" xfId="3741"/>
    <cellStyle name="Normal 3 54 5 3 2" xfId="6215"/>
    <cellStyle name="Normal 3 54 5 3 3" xfId="8611"/>
    <cellStyle name="Normal 3 54 5 3 4" xfId="11295"/>
    <cellStyle name="Normal 3 54 5 3 5" xfId="13706"/>
    <cellStyle name="Normal 3 54 5 4" xfId="4314"/>
    <cellStyle name="Normal 3 54 5 4 2" xfId="6788"/>
    <cellStyle name="Normal 3 54 5 4 3" xfId="9184"/>
    <cellStyle name="Normal 3 54 5 4 4" xfId="11868"/>
    <cellStyle name="Normal 3 54 5 4 5" xfId="14279"/>
    <cellStyle name="Normal 3 54 5 5" xfId="4964"/>
    <cellStyle name="Normal 3 54 5 6" xfId="7356"/>
    <cellStyle name="Normal 3 54 5 7" xfId="10038"/>
    <cellStyle name="Normal 3 54 5 8" xfId="12451"/>
    <cellStyle name="Normal 3 54 5 9" xfId="2660"/>
    <cellStyle name="Normal 3 54 6" xfId="1000"/>
    <cellStyle name="Normal 3 54 6 2" xfId="3236"/>
    <cellStyle name="Normal 3 54 6 2 2" xfId="5706"/>
    <cellStyle name="Normal 3 54 6 2 3" xfId="8102"/>
    <cellStyle name="Normal 3 54 6 2 4" xfId="10786"/>
    <cellStyle name="Normal 3 54 6 2 5" xfId="13197"/>
    <cellStyle name="Normal 3 54 6 3" xfId="3811"/>
    <cellStyle name="Normal 3 54 6 3 2" xfId="6285"/>
    <cellStyle name="Normal 3 54 6 3 3" xfId="8681"/>
    <cellStyle name="Normal 3 54 6 3 4" xfId="11365"/>
    <cellStyle name="Normal 3 54 6 3 5" xfId="13776"/>
    <cellStyle name="Normal 3 54 6 4" xfId="4384"/>
    <cellStyle name="Normal 3 54 6 4 2" xfId="6858"/>
    <cellStyle name="Normal 3 54 6 4 3" xfId="9254"/>
    <cellStyle name="Normal 3 54 6 4 4" xfId="11938"/>
    <cellStyle name="Normal 3 54 6 4 5" xfId="14349"/>
    <cellStyle name="Normal 3 54 6 5" xfId="5034"/>
    <cellStyle name="Normal 3 54 6 6" xfId="7426"/>
    <cellStyle name="Normal 3 54 6 7" xfId="10108"/>
    <cellStyle name="Normal 3 54 6 8" xfId="12521"/>
    <cellStyle name="Normal 3 54 6 9" xfId="2729"/>
    <cellStyle name="Normal 3 54 7" xfId="1001"/>
    <cellStyle name="Normal 3 54 7 2" xfId="5191"/>
    <cellStyle name="Normal 3 54 7 3" xfId="7583"/>
    <cellStyle name="Normal 3 54 7 4" xfId="10266"/>
    <cellStyle name="Normal 3 54 7 5" xfId="12678"/>
    <cellStyle name="Normal 3 54 7 6" xfId="2889"/>
    <cellStyle name="Normal 3 54 8" xfId="1002"/>
    <cellStyle name="Normal 3 54 8 2" xfId="5783"/>
    <cellStyle name="Normal 3 54 8 3" xfId="8179"/>
    <cellStyle name="Normal 3 54 8 4" xfId="10863"/>
    <cellStyle name="Normal 3 54 8 5" xfId="13274"/>
    <cellStyle name="Normal 3 54 8 6" xfId="3313"/>
    <cellStyle name="Normal 3 54 9" xfId="1003"/>
    <cellStyle name="Normal 3 54 9 2" xfId="6358"/>
    <cellStyle name="Normal 3 54 9 3" xfId="8754"/>
    <cellStyle name="Normal 3 54 9 4" xfId="11438"/>
    <cellStyle name="Normal 3 54 9 5" xfId="13849"/>
    <cellStyle name="Normal 3 54 9 6" xfId="3884"/>
    <cellStyle name="Normal 3 55" xfId="1004"/>
    <cellStyle name="Normal 3 55 10" xfId="1005"/>
    <cellStyle name="Normal 3 55 10 2" xfId="4533"/>
    <cellStyle name="Normal 3 55 11" xfId="1006"/>
    <cellStyle name="Normal 3 55 11 2" xfId="6927"/>
    <cellStyle name="Normal 3 55 12" xfId="1007"/>
    <cellStyle name="Normal 3 55 12 2" xfId="9387"/>
    <cellStyle name="Normal 3 55 13" xfId="1008"/>
    <cellStyle name="Normal 3 55 13 2" xfId="9482"/>
    <cellStyle name="Normal 3 55 14" xfId="1009"/>
    <cellStyle name="Normal 3 55 14 2" xfId="9566"/>
    <cellStyle name="Normal 3 55 15" xfId="1859"/>
    <cellStyle name="Normal 3 55 16" xfId="12023"/>
    <cellStyle name="Normal 3 55 2" xfId="1010"/>
    <cellStyle name="Normal 3 55 2 2" xfId="2047"/>
    <cellStyle name="Normal 3 55 2 2 2" xfId="5366"/>
    <cellStyle name="Normal 3 55 2 2 3" xfId="7759"/>
    <cellStyle name="Normal 3 55 2 2 4" xfId="10443"/>
    <cellStyle name="Normal 3 55 2 2 5" xfId="12854"/>
    <cellStyle name="Normal 3 55 2 3" xfId="3470"/>
    <cellStyle name="Normal 3 55 2 3 2" xfId="5942"/>
    <cellStyle name="Normal 3 55 2 3 3" xfId="8338"/>
    <cellStyle name="Normal 3 55 2 3 4" xfId="11022"/>
    <cellStyle name="Normal 3 55 2 3 5" xfId="13433"/>
    <cellStyle name="Normal 3 55 2 4" xfId="4041"/>
    <cellStyle name="Normal 3 55 2 4 2" xfId="6515"/>
    <cellStyle name="Normal 3 55 2 4 3" xfId="8911"/>
    <cellStyle name="Normal 3 55 2 4 4" xfId="11595"/>
    <cellStyle name="Normal 3 55 2 4 5" xfId="14006"/>
    <cellStyle name="Normal 3 55 2 5" xfId="4691"/>
    <cellStyle name="Normal 3 55 2 6" xfId="7083"/>
    <cellStyle name="Normal 3 55 2 7" xfId="9765"/>
    <cellStyle name="Normal 3 55 2 8" xfId="12178"/>
    <cellStyle name="Normal 3 55 3" xfId="1011"/>
    <cellStyle name="Normal 3 55 3 2" xfId="2233"/>
    <cellStyle name="Normal 3 55 3 2 2" xfId="5458"/>
    <cellStyle name="Normal 3 55 3 2 3" xfId="7853"/>
    <cellStyle name="Normal 3 55 3 2 4" xfId="10537"/>
    <cellStyle name="Normal 3 55 3 2 5" xfId="12948"/>
    <cellStyle name="Normal 3 55 3 3" xfId="3563"/>
    <cellStyle name="Normal 3 55 3 3 2" xfId="6036"/>
    <cellStyle name="Normal 3 55 3 3 3" xfId="8432"/>
    <cellStyle name="Normal 3 55 3 3 4" xfId="11116"/>
    <cellStyle name="Normal 3 55 3 3 5" xfId="13527"/>
    <cellStyle name="Normal 3 55 3 4" xfId="4135"/>
    <cellStyle name="Normal 3 55 3 4 2" xfId="6609"/>
    <cellStyle name="Normal 3 55 3 4 3" xfId="9005"/>
    <cellStyle name="Normal 3 55 3 4 4" xfId="11689"/>
    <cellStyle name="Normal 3 55 3 4 5" xfId="14100"/>
    <cellStyle name="Normal 3 55 3 5" xfId="4785"/>
    <cellStyle name="Normal 3 55 3 6" xfId="7177"/>
    <cellStyle name="Normal 3 55 3 7" xfId="9859"/>
    <cellStyle name="Normal 3 55 3 8" xfId="12272"/>
    <cellStyle name="Normal 3 55 4" xfId="1012"/>
    <cellStyle name="Normal 3 55 4 2" xfId="3082"/>
    <cellStyle name="Normal 3 55 4 2 2" xfId="5551"/>
    <cellStyle name="Normal 3 55 4 2 3" xfId="7946"/>
    <cellStyle name="Normal 3 55 4 2 4" xfId="10630"/>
    <cellStyle name="Normal 3 55 4 2 5" xfId="13041"/>
    <cellStyle name="Normal 3 55 4 3" xfId="3656"/>
    <cellStyle name="Normal 3 55 4 3 2" xfId="6129"/>
    <cellStyle name="Normal 3 55 4 3 3" xfId="8525"/>
    <cellStyle name="Normal 3 55 4 3 4" xfId="11209"/>
    <cellStyle name="Normal 3 55 4 3 5" xfId="13620"/>
    <cellStyle name="Normal 3 55 4 4" xfId="4228"/>
    <cellStyle name="Normal 3 55 4 4 2" xfId="6702"/>
    <cellStyle name="Normal 3 55 4 4 3" xfId="9098"/>
    <cellStyle name="Normal 3 55 4 4 4" xfId="11782"/>
    <cellStyle name="Normal 3 55 4 4 5" xfId="14193"/>
    <cellStyle name="Normal 3 55 4 5" xfId="4878"/>
    <cellStyle name="Normal 3 55 4 6" xfId="7270"/>
    <cellStyle name="Normal 3 55 4 7" xfId="9952"/>
    <cellStyle name="Normal 3 55 4 8" xfId="12365"/>
    <cellStyle name="Normal 3 55 4 9" xfId="2577"/>
    <cellStyle name="Normal 3 55 5" xfId="1013"/>
    <cellStyle name="Normal 3 55 5 2" xfId="3168"/>
    <cellStyle name="Normal 3 55 5 2 2" xfId="5637"/>
    <cellStyle name="Normal 3 55 5 2 3" xfId="8033"/>
    <cellStyle name="Normal 3 55 5 2 4" xfId="10717"/>
    <cellStyle name="Normal 3 55 5 2 5" xfId="13128"/>
    <cellStyle name="Normal 3 55 5 3" xfId="3742"/>
    <cellStyle name="Normal 3 55 5 3 2" xfId="6216"/>
    <cellStyle name="Normal 3 55 5 3 3" xfId="8612"/>
    <cellStyle name="Normal 3 55 5 3 4" xfId="11296"/>
    <cellStyle name="Normal 3 55 5 3 5" xfId="13707"/>
    <cellStyle name="Normal 3 55 5 4" xfId="4315"/>
    <cellStyle name="Normal 3 55 5 4 2" xfId="6789"/>
    <cellStyle name="Normal 3 55 5 4 3" xfId="9185"/>
    <cellStyle name="Normal 3 55 5 4 4" xfId="11869"/>
    <cellStyle name="Normal 3 55 5 4 5" xfId="14280"/>
    <cellStyle name="Normal 3 55 5 5" xfId="4965"/>
    <cellStyle name="Normal 3 55 5 6" xfId="7357"/>
    <cellStyle name="Normal 3 55 5 7" xfId="10039"/>
    <cellStyle name="Normal 3 55 5 8" xfId="12452"/>
    <cellStyle name="Normal 3 55 5 9" xfId="2661"/>
    <cellStyle name="Normal 3 55 6" xfId="1014"/>
    <cellStyle name="Normal 3 55 6 2" xfId="3237"/>
    <cellStyle name="Normal 3 55 6 2 2" xfId="5707"/>
    <cellStyle name="Normal 3 55 6 2 3" xfId="8103"/>
    <cellStyle name="Normal 3 55 6 2 4" xfId="10787"/>
    <cellStyle name="Normal 3 55 6 2 5" xfId="13198"/>
    <cellStyle name="Normal 3 55 6 3" xfId="3812"/>
    <cellStyle name="Normal 3 55 6 3 2" xfId="6286"/>
    <cellStyle name="Normal 3 55 6 3 3" xfId="8682"/>
    <cellStyle name="Normal 3 55 6 3 4" xfId="11366"/>
    <cellStyle name="Normal 3 55 6 3 5" xfId="13777"/>
    <cellStyle name="Normal 3 55 6 4" xfId="4385"/>
    <cellStyle name="Normal 3 55 6 4 2" xfId="6859"/>
    <cellStyle name="Normal 3 55 6 4 3" xfId="9255"/>
    <cellStyle name="Normal 3 55 6 4 4" xfId="11939"/>
    <cellStyle name="Normal 3 55 6 4 5" xfId="14350"/>
    <cellStyle name="Normal 3 55 6 5" xfId="5035"/>
    <cellStyle name="Normal 3 55 6 6" xfId="7427"/>
    <cellStyle name="Normal 3 55 6 7" xfId="10109"/>
    <cellStyle name="Normal 3 55 6 8" xfId="12522"/>
    <cellStyle name="Normal 3 55 6 9" xfId="2730"/>
    <cellStyle name="Normal 3 55 7" xfId="1015"/>
    <cellStyle name="Normal 3 55 7 2" xfId="5192"/>
    <cellStyle name="Normal 3 55 7 3" xfId="7584"/>
    <cellStyle name="Normal 3 55 7 4" xfId="10267"/>
    <cellStyle name="Normal 3 55 7 5" xfId="12679"/>
    <cellStyle name="Normal 3 55 7 6" xfId="2890"/>
    <cellStyle name="Normal 3 55 8" xfId="1016"/>
    <cellStyle name="Normal 3 55 8 2" xfId="5784"/>
    <cellStyle name="Normal 3 55 8 3" xfId="8180"/>
    <cellStyle name="Normal 3 55 8 4" xfId="10864"/>
    <cellStyle name="Normal 3 55 8 5" xfId="13275"/>
    <cellStyle name="Normal 3 55 8 6" xfId="3314"/>
    <cellStyle name="Normal 3 55 9" xfId="1017"/>
    <cellStyle name="Normal 3 55 9 2" xfId="6359"/>
    <cellStyle name="Normal 3 55 9 3" xfId="8755"/>
    <cellStyle name="Normal 3 55 9 4" xfId="11439"/>
    <cellStyle name="Normal 3 55 9 5" xfId="13850"/>
    <cellStyle name="Normal 3 55 9 6" xfId="3885"/>
    <cellStyle name="Normal 3 56" xfId="1018"/>
    <cellStyle name="Normal 3 56 10" xfId="1019"/>
    <cellStyle name="Normal 3 56 10 2" xfId="4534"/>
    <cellStyle name="Normal 3 56 11" xfId="1020"/>
    <cellStyle name="Normal 3 56 11 2" xfId="6928"/>
    <cellStyle name="Normal 3 56 12" xfId="1021"/>
    <cellStyle name="Normal 3 56 12 2" xfId="9388"/>
    <cellStyle name="Normal 3 56 13" xfId="1022"/>
    <cellStyle name="Normal 3 56 13 2" xfId="9483"/>
    <cellStyle name="Normal 3 56 14" xfId="1023"/>
    <cellStyle name="Normal 3 56 14 2" xfId="9567"/>
    <cellStyle name="Normal 3 56 15" xfId="1860"/>
    <cellStyle name="Normal 3 56 16" xfId="12024"/>
    <cellStyle name="Normal 3 56 2" xfId="1024"/>
    <cellStyle name="Normal 3 56 2 2" xfId="2048"/>
    <cellStyle name="Normal 3 56 2 2 2" xfId="5367"/>
    <cellStyle name="Normal 3 56 2 2 3" xfId="7760"/>
    <cellStyle name="Normal 3 56 2 2 4" xfId="10444"/>
    <cellStyle name="Normal 3 56 2 2 5" xfId="12855"/>
    <cellStyle name="Normal 3 56 2 3" xfId="3471"/>
    <cellStyle name="Normal 3 56 2 3 2" xfId="5943"/>
    <cellStyle name="Normal 3 56 2 3 3" xfId="8339"/>
    <cellStyle name="Normal 3 56 2 3 4" xfId="11023"/>
    <cellStyle name="Normal 3 56 2 3 5" xfId="13434"/>
    <cellStyle name="Normal 3 56 2 4" xfId="4042"/>
    <cellStyle name="Normal 3 56 2 4 2" xfId="6516"/>
    <cellStyle name="Normal 3 56 2 4 3" xfId="8912"/>
    <cellStyle name="Normal 3 56 2 4 4" xfId="11596"/>
    <cellStyle name="Normal 3 56 2 4 5" xfId="14007"/>
    <cellStyle name="Normal 3 56 2 5" xfId="4692"/>
    <cellStyle name="Normal 3 56 2 6" xfId="7084"/>
    <cellStyle name="Normal 3 56 2 7" xfId="9766"/>
    <cellStyle name="Normal 3 56 2 8" xfId="12179"/>
    <cellStyle name="Normal 3 56 3" xfId="1025"/>
    <cellStyle name="Normal 3 56 3 2" xfId="2234"/>
    <cellStyle name="Normal 3 56 3 2 2" xfId="5459"/>
    <cellStyle name="Normal 3 56 3 2 3" xfId="7854"/>
    <cellStyle name="Normal 3 56 3 2 4" xfId="10538"/>
    <cellStyle name="Normal 3 56 3 2 5" xfId="12949"/>
    <cellStyle name="Normal 3 56 3 3" xfId="3564"/>
    <cellStyle name="Normal 3 56 3 3 2" xfId="6037"/>
    <cellStyle name="Normal 3 56 3 3 3" xfId="8433"/>
    <cellStyle name="Normal 3 56 3 3 4" xfId="11117"/>
    <cellStyle name="Normal 3 56 3 3 5" xfId="13528"/>
    <cellStyle name="Normal 3 56 3 4" xfId="4136"/>
    <cellStyle name="Normal 3 56 3 4 2" xfId="6610"/>
    <cellStyle name="Normal 3 56 3 4 3" xfId="9006"/>
    <cellStyle name="Normal 3 56 3 4 4" xfId="11690"/>
    <cellStyle name="Normal 3 56 3 4 5" xfId="14101"/>
    <cellStyle name="Normal 3 56 3 5" xfId="4786"/>
    <cellStyle name="Normal 3 56 3 6" xfId="7178"/>
    <cellStyle name="Normal 3 56 3 7" xfId="9860"/>
    <cellStyle name="Normal 3 56 3 8" xfId="12273"/>
    <cellStyle name="Normal 3 56 4" xfId="1026"/>
    <cellStyle name="Normal 3 56 4 2" xfId="3083"/>
    <cellStyle name="Normal 3 56 4 2 2" xfId="5552"/>
    <cellStyle name="Normal 3 56 4 2 3" xfId="7947"/>
    <cellStyle name="Normal 3 56 4 2 4" xfId="10631"/>
    <cellStyle name="Normal 3 56 4 2 5" xfId="13042"/>
    <cellStyle name="Normal 3 56 4 3" xfId="3657"/>
    <cellStyle name="Normal 3 56 4 3 2" xfId="6130"/>
    <cellStyle name="Normal 3 56 4 3 3" xfId="8526"/>
    <cellStyle name="Normal 3 56 4 3 4" xfId="11210"/>
    <cellStyle name="Normal 3 56 4 3 5" xfId="13621"/>
    <cellStyle name="Normal 3 56 4 4" xfId="4229"/>
    <cellStyle name="Normal 3 56 4 4 2" xfId="6703"/>
    <cellStyle name="Normal 3 56 4 4 3" xfId="9099"/>
    <cellStyle name="Normal 3 56 4 4 4" xfId="11783"/>
    <cellStyle name="Normal 3 56 4 4 5" xfId="14194"/>
    <cellStyle name="Normal 3 56 4 5" xfId="4879"/>
    <cellStyle name="Normal 3 56 4 6" xfId="7271"/>
    <cellStyle name="Normal 3 56 4 7" xfId="9953"/>
    <cellStyle name="Normal 3 56 4 8" xfId="12366"/>
    <cellStyle name="Normal 3 56 4 9" xfId="2578"/>
    <cellStyle name="Normal 3 56 5" xfId="1027"/>
    <cellStyle name="Normal 3 56 5 2" xfId="3169"/>
    <cellStyle name="Normal 3 56 5 2 2" xfId="5638"/>
    <cellStyle name="Normal 3 56 5 2 3" xfId="8034"/>
    <cellStyle name="Normal 3 56 5 2 4" xfId="10718"/>
    <cellStyle name="Normal 3 56 5 2 5" xfId="13129"/>
    <cellStyle name="Normal 3 56 5 3" xfId="3743"/>
    <cellStyle name="Normal 3 56 5 3 2" xfId="6217"/>
    <cellStyle name="Normal 3 56 5 3 3" xfId="8613"/>
    <cellStyle name="Normal 3 56 5 3 4" xfId="11297"/>
    <cellStyle name="Normal 3 56 5 3 5" xfId="13708"/>
    <cellStyle name="Normal 3 56 5 4" xfId="4316"/>
    <cellStyle name="Normal 3 56 5 4 2" xfId="6790"/>
    <cellStyle name="Normal 3 56 5 4 3" xfId="9186"/>
    <cellStyle name="Normal 3 56 5 4 4" xfId="11870"/>
    <cellStyle name="Normal 3 56 5 4 5" xfId="14281"/>
    <cellStyle name="Normal 3 56 5 5" xfId="4966"/>
    <cellStyle name="Normal 3 56 5 6" xfId="7358"/>
    <cellStyle name="Normal 3 56 5 7" xfId="10040"/>
    <cellStyle name="Normal 3 56 5 8" xfId="12453"/>
    <cellStyle name="Normal 3 56 5 9" xfId="2662"/>
    <cellStyle name="Normal 3 56 6" xfId="1028"/>
    <cellStyle name="Normal 3 56 6 2" xfId="3238"/>
    <cellStyle name="Normal 3 56 6 2 2" xfId="5708"/>
    <cellStyle name="Normal 3 56 6 2 3" xfId="8104"/>
    <cellStyle name="Normal 3 56 6 2 4" xfId="10788"/>
    <cellStyle name="Normal 3 56 6 2 5" xfId="13199"/>
    <cellStyle name="Normal 3 56 6 3" xfId="3813"/>
    <cellStyle name="Normal 3 56 6 3 2" xfId="6287"/>
    <cellStyle name="Normal 3 56 6 3 3" xfId="8683"/>
    <cellStyle name="Normal 3 56 6 3 4" xfId="11367"/>
    <cellStyle name="Normal 3 56 6 3 5" xfId="13778"/>
    <cellStyle name="Normal 3 56 6 4" xfId="4386"/>
    <cellStyle name="Normal 3 56 6 4 2" xfId="6860"/>
    <cellStyle name="Normal 3 56 6 4 3" xfId="9256"/>
    <cellStyle name="Normal 3 56 6 4 4" xfId="11940"/>
    <cellStyle name="Normal 3 56 6 4 5" xfId="14351"/>
    <cellStyle name="Normal 3 56 6 5" xfId="5036"/>
    <cellStyle name="Normal 3 56 6 6" xfId="7428"/>
    <cellStyle name="Normal 3 56 6 7" xfId="10110"/>
    <cellStyle name="Normal 3 56 6 8" xfId="12523"/>
    <cellStyle name="Normal 3 56 6 9" xfId="2731"/>
    <cellStyle name="Normal 3 56 7" xfId="1029"/>
    <cellStyle name="Normal 3 56 7 2" xfId="5193"/>
    <cellStyle name="Normal 3 56 7 3" xfId="7585"/>
    <cellStyle name="Normal 3 56 7 4" xfId="10268"/>
    <cellStyle name="Normal 3 56 7 5" xfId="12680"/>
    <cellStyle name="Normal 3 56 7 6" xfId="2891"/>
    <cellStyle name="Normal 3 56 8" xfId="1030"/>
    <cellStyle name="Normal 3 56 8 2" xfId="5785"/>
    <cellStyle name="Normal 3 56 8 3" xfId="8181"/>
    <cellStyle name="Normal 3 56 8 4" xfId="10865"/>
    <cellStyle name="Normal 3 56 8 5" xfId="13276"/>
    <cellStyle name="Normal 3 56 8 6" xfId="3315"/>
    <cellStyle name="Normal 3 56 9" xfId="1031"/>
    <cellStyle name="Normal 3 56 9 2" xfId="6360"/>
    <cellStyle name="Normal 3 56 9 3" xfId="8756"/>
    <cellStyle name="Normal 3 56 9 4" xfId="11440"/>
    <cellStyle name="Normal 3 56 9 5" xfId="13851"/>
    <cellStyle name="Normal 3 56 9 6" xfId="3886"/>
    <cellStyle name="Normal 3 57" xfId="1032"/>
    <cellStyle name="Normal 3 57 10" xfId="1033"/>
    <cellStyle name="Normal 3 57 10 2" xfId="4535"/>
    <cellStyle name="Normal 3 57 11" xfId="1034"/>
    <cellStyle name="Normal 3 57 11 2" xfId="6929"/>
    <cellStyle name="Normal 3 57 12" xfId="1035"/>
    <cellStyle name="Normal 3 57 12 2" xfId="9389"/>
    <cellStyle name="Normal 3 57 13" xfId="1036"/>
    <cellStyle name="Normal 3 57 13 2" xfId="9484"/>
    <cellStyle name="Normal 3 57 14" xfId="1037"/>
    <cellStyle name="Normal 3 57 14 2" xfId="9568"/>
    <cellStyle name="Normal 3 57 15" xfId="1861"/>
    <cellStyle name="Normal 3 57 16" xfId="12025"/>
    <cellStyle name="Normal 3 57 2" xfId="1038"/>
    <cellStyle name="Normal 3 57 2 2" xfId="2049"/>
    <cellStyle name="Normal 3 57 2 2 2" xfId="5368"/>
    <cellStyle name="Normal 3 57 2 2 3" xfId="7761"/>
    <cellStyle name="Normal 3 57 2 2 4" xfId="10445"/>
    <cellStyle name="Normal 3 57 2 2 5" xfId="12856"/>
    <cellStyle name="Normal 3 57 2 3" xfId="3472"/>
    <cellStyle name="Normal 3 57 2 3 2" xfId="5944"/>
    <cellStyle name="Normal 3 57 2 3 3" xfId="8340"/>
    <cellStyle name="Normal 3 57 2 3 4" xfId="11024"/>
    <cellStyle name="Normal 3 57 2 3 5" xfId="13435"/>
    <cellStyle name="Normal 3 57 2 4" xfId="4043"/>
    <cellStyle name="Normal 3 57 2 4 2" xfId="6517"/>
    <cellStyle name="Normal 3 57 2 4 3" xfId="8913"/>
    <cellStyle name="Normal 3 57 2 4 4" xfId="11597"/>
    <cellStyle name="Normal 3 57 2 4 5" xfId="14008"/>
    <cellStyle name="Normal 3 57 2 5" xfId="4693"/>
    <cellStyle name="Normal 3 57 2 6" xfId="7085"/>
    <cellStyle name="Normal 3 57 2 7" xfId="9767"/>
    <cellStyle name="Normal 3 57 2 8" xfId="12180"/>
    <cellStyle name="Normal 3 57 3" xfId="1039"/>
    <cellStyle name="Normal 3 57 3 2" xfId="2235"/>
    <cellStyle name="Normal 3 57 3 2 2" xfId="5460"/>
    <cellStyle name="Normal 3 57 3 2 3" xfId="7855"/>
    <cellStyle name="Normal 3 57 3 2 4" xfId="10539"/>
    <cellStyle name="Normal 3 57 3 2 5" xfId="12950"/>
    <cellStyle name="Normal 3 57 3 3" xfId="3565"/>
    <cellStyle name="Normal 3 57 3 3 2" xfId="6038"/>
    <cellStyle name="Normal 3 57 3 3 3" xfId="8434"/>
    <cellStyle name="Normal 3 57 3 3 4" xfId="11118"/>
    <cellStyle name="Normal 3 57 3 3 5" xfId="13529"/>
    <cellStyle name="Normal 3 57 3 4" xfId="4137"/>
    <cellStyle name="Normal 3 57 3 4 2" xfId="6611"/>
    <cellStyle name="Normal 3 57 3 4 3" xfId="9007"/>
    <cellStyle name="Normal 3 57 3 4 4" xfId="11691"/>
    <cellStyle name="Normal 3 57 3 4 5" xfId="14102"/>
    <cellStyle name="Normal 3 57 3 5" xfId="4787"/>
    <cellStyle name="Normal 3 57 3 6" xfId="7179"/>
    <cellStyle name="Normal 3 57 3 7" xfId="9861"/>
    <cellStyle name="Normal 3 57 3 8" xfId="12274"/>
    <cellStyle name="Normal 3 57 4" xfId="1040"/>
    <cellStyle name="Normal 3 57 4 2" xfId="3084"/>
    <cellStyle name="Normal 3 57 4 2 2" xfId="5553"/>
    <cellStyle name="Normal 3 57 4 2 3" xfId="7948"/>
    <cellStyle name="Normal 3 57 4 2 4" xfId="10632"/>
    <cellStyle name="Normal 3 57 4 2 5" xfId="13043"/>
    <cellStyle name="Normal 3 57 4 3" xfId="3658"/>
    <cellStyle name="Normal 3 57 4 3 2" xfId="6131"/>
    <cellStyle name="Normal 3 57 4 3 3" xfId="8527"/>
    <cellStyle name="Normal 3 57 4 3 4" xfId="11211"/>
    <cellStyle name="Normal 3 57 4 3 5" xfId="13622"/>
    <cellStyle name="Normal 3 57 4 4" xfId="4230"/>
    <cellStyle name="Normal 3 57 4 4 2" xfId="6704"/>
    <cellStyle name="Normal 3 57 4 4 3" xfId="9100"/>
    <cellStyle name="Normal 3 57 4 4 4" xfId="11784"/>
    <cellStyle name="Normal 3 57 4 4 5" xfId="14195"/>
    <cellStyle name="Normal 3 57 4 5" xfId="4880"/>
    <cellStyle name="Normal 3 57 4 6" xfId="7272"/>
    <cellStyle name="Normal 3 57 4 7" xfId="9954"/>
    <cellStyle name="Normal 3 57 4 8" xfId="12367"/>
    <cellStyle name="Normal 3 57 4 9" xfId="2579"/>
    <cellStyle name="Normal 3 57 5" xfId="1041"/>
    <cellStyle name="Normal 3 57 5 2" xfId="3170"/>
    <cellStyle name="Normal 3 57 5 2 2" xfId="5639"/>
    <cellStyle name="Normal 3 57 5 2 3" xfId="8035"/>
    <cellStyle name="Normal 3 57 5 2 4" xfId="10719"/>
    <cellStyle name="Normal 3 57 5 2 5" xfId="13130"/>
    <cellStyle name="Normal 3 57 5 3" xfId="3744"/>
    <cellStyle name="Normal 3 57 5 3 2" xfId="6218"/>
    <cellStyle name="Normal 3 57 5 3 3" xfId="8614"/>
    <cellStyle name="Normal 3 57 5 3 4" xfId="11298"/>
    <cellStyle name="Normal 3 57 5 3 5" xfId="13709"/>
    <cellStyle name="Normal 3 57 5 4" xfId="4317"/>
    <cellStyle name="Normal 3 57 5 4 2" xfId="6791"/>
    <cellStyle name="Normal 3 57 5 4 3" xfId="9187"/>
    <cellStyle name="Normal 3 57 5 4 4" xfId="11871"/>
    <cellStyle name="Normal 3 57 5 4 5" xfId="14282"/>
    <cellStyle name="Normal 3 57 5 5" xfId="4967"/>
    <cellStyle name="Normal 3 57 5 6" xfId="7359"/>
    <cellStyle name="Normal 3 57 5 7" xfId="10041"/>
    <cellStyle name="Normal 3 57 5 8" xfId="12454"/>
    <cellStyle name="Normal 3 57 5 9" xfId="2663"/>
    <cellStyle name="Normal 3 57 6" xfId="1042"/>
    <cellStyle name="Normal 3 57 6 2" xfId="3239"/>
    <cellStyle name="Normal 3 57 6 2 2" xfId="5709"/>
    <cellStyle name="Normal 3 57 6 2 3" xfId="8105"/>
    <cellStyle name="Normal 3 57 6 2 4" xfId="10789"/>
    <cellStyle name="Normal 3 57 6 2 5" xfId="13200"/>
    <cellStyle name="Normal 3 57 6 3" xfId="3814"/>
    <cellStyle name="Normal 3 57 6 3 2" xfId="6288"/>
    <cellStyle name="Normal 3 57 6 3 3" xfId="8684"/>
    <cellStyle name="Normal 3 57 6 3 4" xfId="11368"/>
    <cellStyle name="Normal 3 57 6 3 5" xfId="13779"/>
    <cellStyle name="Normal 3 57 6 4" xfId="4387"/>
    <cellStyle name="Normal 3 57 6 4 2" xfId="6861"/>
    <cellStyle name="Normal 3 57 6 4 3" xfId="9257"/>
    <cellStyle name="Normal 3 57 6 4 4" xfId="11941"/>
    <cellStyle name="Normal 3 57 6 4 5" xfId="14352"/>
    <cellStyle name="Normal 3 57 6 5" xfId="5037"/>
    <cellStyle name="Normal 3 57 6 6" xfId="7429"/>
    <cellStyle name="Normal 3 57 6 7" xfId="10111"/>
    <cellStyle name="Normal 3 57 6 8" xfId="12524"/>
    <cellStyle name="Normal 3 57 6 9" xfId="2732"/>
    <cellStyle name="Normal 3 57 7" xfId="1043"/>
    <cellStyle name="Normal 3 57 7 2" xfId="5194"/>
    <cellStyle name="Normal 3 57 7 3" xfId="7586"/>
    <cellStyle name="Normal 3 57 7 4" xfId="10269"/>
    <cellStyle name="Normal 3 57 7 5" xfId="12681"/>
    <cellStyle name="Normal 3 57 7 6" xfId="2892"/>
    <cellStyle name="Normal 3 57 8" xfId="1044"/>
    <cellStyle name="Normal 3 57 8 2" xfId="5786"/>
    <cellStyle name="Normal 3 57 8 3" xfId="8182"/>
    <cellStyle name="Normal 3 57 8 4" xfId="10866"/>
    <cellStyle name="Normal 3 57 8 5" xfId="13277"/>
    <cellStyle name="Normal 3 57 8 6" xfId="3316"/>
    <cellStyle name="Normal 3 57 9" xfId="1045"/>
    <cellStyle name="Normal 3 57 9 2" xfId="6361"/>
    <cellStyle name="Normal 3 57 9 3" xfId="8757"/>
    <cellStyle name="Normal 3 57 9 4" xfId="11441"/>
    <cellStyle name="Normal 3 57 9 5" xfId="13852"/>
    <cellStyle name="Normal 3 57 9 6" xfId="3887"/>
    <cellStyle name="Normal 3 58" xfId="1046"/>
    <cellStyle name="Normal 3 58 10" xfId="1047"/>
    <cellStyle name="Normal 3 58 10 2" xfId="4536"/>
    <cellStyle name="Normal 3 58 11" xfId="1048"/>
    <cellStyle name="Normal 3 58 11 2" xfId="6930"/>
    <cellStyle name="Normal 3 58 12" xfId="1049"/>
    <cellStyle name="Normal 3 58 12 2" xfId="9390"/>
    <cellStyle name="Normal 3 58 13" xfId="1050"/>
    <cellStyle name="Normal 3 58 13 2" xfId="9485"/>
    <cellStyle name="Normal 3 58 14" xfId="1051"/>
    <cellStyle name="Normal 3 58 14 2" xfId="9569"/>
    <cellStyle name="Normal 3 58 15" xfId="1862"/>
    <cellStyle name="Normal 3 58 16" xfId="12026"/>
    <cellStyle name="Normal 3 58 2" xfId="1052"/>
    <cellStyle name="Normal 3 58 2 2" xfId="2050"/>
    <cellStyle name="Normal 3 58 2 2 2" xfId="5369"/>
    <cellStyle name="Normal 3 58 2 2 3" xfId="7762"/>
    <cellStyle name="Normal 3 58 2 2 4" xfId="10446"/>
    <cellStyle name="Normal 3 58 2 2 5" xfId="12857"/>
    <cellStyle name="Normal 3 58 2 3" xfId="3473"/>
    <cellStyle name="Normal 3 58 2 3 2" xfId="5945"/>
    <cellStyle name="Normal 3 58 2 3 3" xfId="8341"/>
    <cellStyle name="Normal 3 58 2 3 4" xfId="11025"/>
    <cellStyle name="Normal 3 58 2 3 5" xfId="13436"/>
    <cellStyle name="Normal 3 58 2 4" xfId="4044"/>
    <cellStyle name="Normal 3 58 2 4 2" xfId="6518"/>
    <cellStyle name="Normal 3 58 2 4 3" xfId="8914"/>
    <cellStyle name="Normal 3 58 2 4 4" xfId="11598"/>
    <cellStyle name="Normal 3 58 2 4 5" xfId="14009"/>
    <cellStyle name="Normal 3 58 2 5" xfId="4694"/>
    <cellStyle name="Normal 3 58 2 6" xfId="7086"/>
    <cellStyle name="Normal 3 58 2 7" xfId="9768"/>
    <cellStyle name="Normal 3 58 2 8" xfId="12181"/>
    <cellStyle name="Normal 3 58 3" xfId="1053"/>
    <cellStyle name="Normal 3 58 3 2" xfId="2236"/>
    <cellStyle name="Normal 3 58 3 2 2" xfId="5461"/>
    <cellStyle name="Normal 3 58 3 2 3" xfId="7856"/>
    <cellStyle name="Normal 3 58 3 2 4" xfId="10540"/>
    <cellStyle name="Normal 3 58 3 2 5" xfId="12951"/>
    <cellStyle name="Normal 3 58 3 3" xfId="3566"/>
    <cellStyle name="Normal 3 58 3 3 2" xfId="6039"/>
    <cellStyle name="Normal 3 58 3 3 3" xfId="8435"/>
    <cellStyle name="Normal 3 58 3 3 4" xfId="11119"/>
    <cellStyle name="Normal 3 58 3 3 5" xfId="13530"/>
    <cellStyle name="Normal 3 58 3 4" xfId="4138"/>
    <cellStyle name="Normal 3 58 3 4 2" xfId="6612"/>
    <cellStyle name="Normal 3 58 3 4 3" xfId="9008"/>
    <cellStyle name="Normal 3 58 3 4 4" xfId="11692"/>
    <cellStyle name="Normal 3 58 3 4 5" xfId="14103"/>
    <cellStyle name="Normal 3 58 3 5" xfId="4788"/>
    <cellStyle name="Normal 3 58 3 6" xfId="7180"/>
    <cellStyle name="Normal 3 58 3 7" xfId="9862"/>
    <cellStyle name="Normal 3 58 3 8" xfId="12275"/>
    <cellStyle name="Normal 3 58 4" xfId="1054"/>
    <cellStyle name="Normal 3 58 4 2" xfId="3085"/>
    <cellStyle name="Normal 3 58 4 2 2" xfId="5554"/>
    <cellStyle name="Normal 3 58 4 2 3" xfId="7949"/>
    <cellStyle name="Normal 3 58 4 2 4" xfId="10633"/>
    <cellStyle name="Normal 3 58 4 2 5" xfId="13044"/>
    <cellStyle name="Normal 3 58 4 3" xfId="3659"/>
    <cellStyle name="Normal 3 58 4 3 2" xfId="6132"/>
    <cellStyle name="Normal 3 58 4 3 3" xfId="8528"/>
    <cellStyle name="Normal 3 58 4 3 4" xfId="11212"/>
    <cellStyle name="Normal 3 58 4 3 5" xfId="13623"/>
    <cellStyle name="Normal 3 58 4 4" xfId="4231"/>
    <cellStyle name="Normal 3 58 4 4 2" xfId="6705"/>
    <cellStyle name="Normal 3 58 4 4 3" xfId="9101"/>
    <cellStyle name="Normal 3 58 4 4 4" xfId="11785"/>
    <cellStyle name="Normal 3 58 4 4 5" xfId="14196"/>
    <cellStyle name="Normal 3 58 4 5" xfId="4881"/>
    <cellStyle name="Normal 3 58 4 6" xfId="7273"/>
    <cellStyle name="Normal 3 58 4 7" xfId="9955"/>
    <cellStyle name="Normal 3 58 4 8" xfId="12368"/>
    <cellStyle name="Normal 3 58 4 9" xfId="2580"/>
    <cellStyle name="Normal 3 58 5" xfId="1055"/>
    <cellStyle name="Normal 3 58 5 2" xfId="3171"/>
    <cellStyle name="Normal 3 58 5 2 2" xfId="5640"/>
    <cellStyle name="Normal 3 58 5 2 3" xfId="8036"/>
    <cellStyle name="Normal 3 58 5 2 4" xfId="10720"/>
    <cellStyle name="Normal 3 58 5 2 5" xfId="13131"/>
    <cellStyle name="Normal 3 58 5 3" xfId="3745"/>
    <cellStyle name="Normal 3 58 5 3 2" xfId="6219"/>
    <cellStyle name="Normal 3 58 5 3 3" xfId="8615"/>
    <cellStyle name="Normal 3 58 5 3 4" xfId="11299"/>
    <cellStyle name="Normal 3 58 5 3 5" xfId="13710"/>
    <cellStyle name="Normal 3 58 5 4" xfId="4318"/>
    <cellStyle name="Normal 3 58 5 4 2" xfId="6792"/>
    <cellStyle name="Normal 3 58 5 4 3" xfId="9188"/>
    <cellStyle name="Normal 3 58 5 4 4" xfId="11872"/>
    <cellStyle name="Normal 3 58 5 4 5" xfId="14283"/>
    <cellStyle name="Normal 3 58 5 5" xfId="4968"/>
    <cellStyle name="Normal 3 58 5 6" xfId="7360"/>
    <cellStyle name="Normal 3 58 5 7" xfId="10042"/>
    <cellStyle name="Normal 3 58 5 8" xfId="12455"/>
    <cellStyle name="Normal 3 58 5 9" xfId="2664"/>
    <cellStyle name="Normal 3 58 6" xfId="1056"/>
    <cellStyle name="Normal 3 58 6 2" xfId="3240"/>
    <cellStyle name="Normal 3 58 6 2 2" xfId="5710"/>
    <cellStyle name="Normal 3 58 6 2 3" xfId="8106"/>
    <cellStyle name="Normal 3 58 6 2 4" xfId="10790"/>
    <cellStyle name="Normal 3 58 6 2 5" xfId="13201"/>
    <cellStyle name="Normal 3 58 6 3" xfId="3815"/>
    <cellStyle name="Normal 3 58 6 3 2" xfId="6289"/>
    <cellStyle name="Normal 3 58 6 3 3" xfId="8685"/>
    <cellStyle name="Normal 3 58 6 3 4" xfId="11369"/>
    <cellStyle name="Normal 3 58 6 3 5" xfId="13780"/>
    <cellStyle name="Normal 3 58 6 4" xfId="4388"/>
    <cellStyle name="Normal 3 58 6 4 2" xfId="6862"/>
    <cellStyle name="Normal 3 58 6 4 3" xfId="9258"/>
    <cellStyle name="Normal 3 58 6 4 4" xfId="11942"/>
    <cellStyle name="Normal 3 58 6 4 5" xfId="14353"/>
    <cellStyle name="Normal 3 58 6 5" xfId="5038"/>
    <cellStyle name="Normal 3 58 6 6" xfId="7430"/>
    <cellStyle name="Normal 3 58 6 7" xfId="10112"/>
    <cellStyle name="Normal 3 58 6 8" xfId="12525"/>
    <cellStyle name="Normal 3 58 6 9" xfId="2733"/>
    <cellStyle name="Normal 3 58 7" xfId="1057"/>
    <cellStyle name="Normal 3 58 7 2" xfId="5195"/>
    <cellStyle name="Normal 3 58 7 3" xfId="7587"/>
    <cellStyle name="Normal 3 58 7 4" xfId="10270"/>
    <cellStyle name="Normal 3 58 7 5" xfId="12682"/>
    <cellStyle name="Normal 3 58 7 6" xfId="2893"/>
    <cellStyle name="Normal 3 58 8" xfId="1058"/>
    <cellStyle name="Normal 3 58 8 2" xfId="5787"/>
    <cellStyle name="Normal 3 58 8 3" xfId="8183"/>
    <cellStyle name="Normal 3 58 8 4" xfId="10867"/>
    <cellStyle name="Normal 3 58 8 5" xfId="13278"/>
    <cellStyle name="Normal 3 58 8 6" xfId="3317"/>
    <cellStyle name="Normal 3 58 9" xfId="1059"/>
    <cellStyle name="Normal 3 58 9 2" xfId="6362"/>
    <cellStyle name="Normal 3 58 9 3" xfId="8758"/>
    <cellStyle name="Normal 3 58 9 4" xfId="11442"/>
    <cellStyle name="Normal 3 58 9 5" xfId="13853"/>
    <cellStyle name="Normal 3 58 9 6" xfId="3888"/>
    <cellStyle name="Normal 3 59" xfId="1060"/>
    <cellStyle name="Normal 3 59 10" xfId="1061"/>
    <cellStyle name="Normal 3 59 10 2" xfId="4537"/>
    <cellStyle name="Normal 3 59 11" xfId="1062"/>
    <cellStyle name="Normal 3 59 11 2" xfId="6931"/>
    <cellStyle name="Normal 3 59 12" xfId="1063"/>
    <cellStyle name="Normal 3 59 12 2" xfId="9391"/>
    <cellStyle name="Normal 3 59 13" xfId="1064"/>
    <cellStyle name="Normal 3 59 13 2" xfId="9486"/>
    <cellStyle name="Normal 3 59 14" xfId="1065"/>
    <cellStyle name="Normal 3 59 14 2" xfId="9570"/>
    <cellStyle name="Normal 3 59 15" xfId="1863"/>
    <cellStyle name="Normal 3 59 16" xfId="12027"/>
    <cellStyle name="Normal 3 59 2" xfId="1066"/>
    <cellStyle name="Normal 3 59 2 2" xfId="2051"/>
    <cellStyle name="Normal 3 59 2 2 2" xfId="5370"/>
    <cellStyle name="Normal 3 59 2 2 3" xfId="7763"/>
    <cellStyle name="Normal 3 59 2 2 4" xfId="10447"/>
    <cellStyle name="Normal 3 59 2 2 5" xfId="12858"/>
    <cellStyle name="Normal 3 59 2 3" xfId="3474"/>
    <cellStyle name="Normal 3 59 2 3 2" xfId="5946"/>
    <cellStyle name="Normal 3 59 2 3 3" xfId="8342"/>
    <cellStyle name="Normal 3 59 2 3 4" xfId="11026"/>
    <cellStyle name="Normal 3 59 2 3 5" xfId="13437"/>
    <cellStyle name="Normal 3 59 2 4" xfId="4045"/>
    <cellStyle name="Normal 3 59 2 4 2" xfId="6519"/>
    <cellStyle name="Normal 3 59 2 4 3" xfId="8915"/>
    <cellStyle name="Normal 3 59 2 4 4" xfId="11599"/>
    <cellStyle name="Normal 3 59 2 4 5" xfId="14010"/>
    <cellStyle name="Normal 3 59 2 5" xfId="4695"/>
    <cellStyle name="Normal 3 59 2 6" xfId="7087"/>
    <cellStyle name="Normal 3 59 2 7" xfId="9769"/>
    <cellStyle name="Normal 3 59 2 8" xfId="12182"/>
    <cellStyle name="Normal 3 59 3" xfId="1067"/>
    <cellStyle name="Normal 3 59 3 2" xfId="2237"/>
    <cellStyle name="Normal 3 59 3 2 2" xfId="5462"/>
    <cellStyle name="Normal 3 59 3 2 3" xfId="7857"/>
    <cellStyle name="Normal 3 59 3 2 4" xfId="10541"/>
    <cellStyle name="Normal 3 59 3 2 5" xfId="12952"/>
    <cellStyle name="Normal 3 59 3 3" xfId="3567"/>
    <cellStyle name="Normal 3 59 3 3 2" xfId="6040"/>
    <cellStyle name="Normal 3 59 3 3 3" xfId="8436"/>
    <cellStyle name="Normal 3 59 3 3 4" xfId="11120"/>
    <cellStyle name="Normal 3 59 3 3 5" xfId="13531"/>
    <cellStyle name="Normal 3 59 3 4" xfId="4139"/>
    <cellStyle name="Normal 3 59 3 4 2" xfId="6613"/>
    <cellStyle name="Normal 3 59 3 4 3" xfId="9009"/>
    <cellStyle name="Normal 3 59 3 4 4" xfId="11693"/>
    <cellStyle name="Normal 3 59 3 4 5" xfId="14104"/>
    <cellStyle name="Normal 3 59 3 5" xfId="4789"/>
    <cellStyle name="Normal 3 59 3 6" xfId="7181"/>
    <cellStyle name="Normal 3 59 3 7" xfId="9863"/>
    <cellStyle name="Normal 3 59 3 8" xfId="12276"/>
    <cellStyle name="Normal 3 59 4" xfId="1068"/>
    <cellStyle name="Normal 3 59 4 2" xfId="3086"/>
    <cellStyle name="Normal 3 59 4 2 2" xfId="5555"/>
    <cellStyle name="Normal 3 59 4 2 3" xfId="7950"/>
    <cellStyle name="Normal 3 59 4 2 4" xfId="10634"/>
    <cellStyle name="Normal 3 59 4 2 5" xfId="13045"/>
    <cellStyle name="Normal 3 59 4 3" xfId="3660"/>
    <cellStyle name="Normal 3 59 4 3 2" xfId="6133"/>
    <cellStyle name="Normal 3 59 4 3 3" xfId="8529"/>
    <cellStyle name="Normal 3 59 4 3 4" xfId="11213"/>
    <cellStyle name="Normal 3 59 4 3 5" xfId="13624"/>
    <cellStyle name="Normal 3 59 4 4" xfId="4232"/>
    <cellStyle name="Normal 3 59 4 4 2" xfId="6706"/>
    <cellStyle name="Normal 3 59 4 4 3" xfId="9102"/>
    <cellStyle name="Normal 3 59 4 4 4" xfId="11786"/>
    <cellStyle name="Normal 3 59 4 4 5" xfId="14197"/>
    <cellStyle name="Normal 3 59 4 5" xfId="4882"/>
    <cellStyle name="Normal 3 59 4 6" xfId="7274"/>
    <cellStyle name="Normal 3 59 4 7" xfId="9956"/>
    <cellStyle name="Normal 3 59 4 8" xfId="12369"/>
    <cellStyle name="Normal 3 59 4 9" xfId="2581"/>
    <cellStyle name="Normal 3 59 5" xfId="1069"/>
    <cellStyle name="Normal 3 59 5 2" xfId="3172"/>
    <cellStyle name="Normal 3 59 5 2 2" xfId="5641"/>
    <cellStyle name="Normal 3 59 5 2 3" xfId="8037"/>
    <cellStyle name="Normal 3 59 5 2 4" xfId="10721"/>
    <cellStyle name="Normal 3 59 5 2 5" xfId="13132"/>
    <cellStyle name="Normal 3 59 5 3" xfId="3746"/>
    <cellStyle name="Normal 3 59 5 3 2" xfId="6220"/>
    <cellStyle name="Normal 3 59 5 3 3" xfId="8616"/>
    <cellStyle name="Normal 3 59 5 3 4" xfId="11300"/>
    <cellStyle name="Normal 3 59 5 3 5" xfId="13711"/>
    <cellStyle name="Normal 3 59 5 4" xfId="4319"/>
    <cellStyle name="Normal 3 59 5 4 2" xfId="6793"/>
    <cellStyle name="Normal 3 59 5 4 3" xfId="9189"/>
    <cellStyle name="Normal 3 59 5 4 4" xfId="11873"/>
    <cellStyle name="Normal 3 59 5 4 5" xfId="14284"/>
    <cellStyle name="Normal 3 59 5 5" xfId="4969"/>
    <cellStyle name="Normal 3 59 5 6" xfId="7361"/>
    <cellStyle name="Normal 3 59 5 7" xfId="10043"/>
    <cellStyle name="Normal 3 59 5 8" xfId="12456"/>
    <cellStyle name="Normal 3 59 5 9" xfId="2665"/>
    <cellStyle name="Normal 3 59 6" xfId="1070"/>
    <cellStyle name="Normal 3 59 6 2" xfId="3241"/>
    <cellStyle name="Normal 3 59 6 2 2" xfId="5711"/>
    <cellStyle name="Normal 3 59 6 2 3" xfId="8107"/>
    <cellStyle name="Normal 3 59 6 2 4" xfId="10791"/>
    <cellStyle name="Normal 3 59 6 2 5" xfId="13202"/>
    <cellStyle name="Normal 3 59 6 3" xfId="3816"/>
    <cellStyle name="Normal 3 59 6 3 2" xfId="6290"/>
    <cellStyle name="Normal 3 59 6 3 3" xfId="8686"/>
    <cellStyle name="Normal 3 59 6 3 4" xfId="11370"/>
    <cellStyle name="Normal 3 59 6 3 5" xfId="13781"/>
    <cellStyle name="Normal 3 59 6 4" xfId="4389"/>
    <cellStyle name="Normal 3 59 6 4 2" xfId="6863"/>
    <cellStyle name="Normal 3 59 6 4 3" xfId="9259"/>
    <cellStyle name="Normal 3 59 6 4 4" xfId="11943"/>
    <cellStyle name="Normal 3 59 6 4 5" xfId="14354"/>
    <cellStyle name="Normal 3 59 6 5" xfId="5039"/>
    <cellStyle name="Normal 3 59 6 6" xfId="7431"/>
    <cellStyle name="Normal 3 59 6 7" xfId="10113"/>
    <cellStyle name="Normal 3 59 6 8" xfId="12526"/>
    <cellStyle name="Normal 3 59 6 9" xfId="2734"/>
    <cellStyle name="Normal 3 59 7" xfId="1071"/>
    <cellStyle name="Normal 3 59 7 2" xfId="5196"/>
    <cellStyle name="Normal 3 59 7 3" xfId="7588"/>
    <cellStyle name="Normal 3 59 7 4" xfId="10271"/>
    <cellStyle name="Normal 3 59 7 5" xfId="12683"/>
    <cellStyle name="Normal 3 59 7 6" xfId="2894"/>
    <cellStyle name="Normal 3 59 8" xfId="1072"/>
    <cellStyle name="Normal 3 59 8 2" xfId="5788"/>
    <cellStyle name="Normal 3 59 8 3" xfId="8184"/>
    <cellStyle name="Normal 3 59 8 4" xfId="10868"/>
    <cellStyle name="Normal 3 59 8 5" xfId="13279"/>
    <cellStyle name="Normal 3 59 8 6" xfId="3318"/>
    <cellStyle name="Normal 3 59 9" xfId="1073"/>
    <cellStyle name="Normal 3 59 9 2" xfId="6363"/>
    <cellStyle name="Normal 3 59 9 3" xfId="8759"/>
    <cellStyle name="Normal 3 59 9 4" xfId="11443"/>
    <cellStyle name="Normal 3 59 9 5" xfId="13854"/>
    <cellStyle name="Normal 3 59 9 6" xfId="3889"/>
    <cellStyle name="Normal 3 6" xfId="1074"/>
    <cellStyle name="Normal 3 6 10" xfId="1075"/>
    <cellStyle name="Normal 3 6 10 2" xfId="4538"/>
    <cellStyle name="Normal 3 6 11" xfId="1076"/>
    <cellStyle name="Normal 3 6 11 2" xfId="6932"/>
    <cellStyle name="Normal 3 6 12" xfId="1077"/>
    <cellStyle name="Normal 3 6 12 2" xfId="9392"/>
    <cellStyle name="Normal 3 6 13" xfId="1078"/>
    <cellStyle name="Normal 3 6 13 2" xfId="9487"/>
    <cellStyle name="Normal 3 6 14" xfId="1079"/>
    <cellStyle name="Normal 3 6 14 2" xfId="9571"/>
    <cellStyle name="Normal 3 6 15" xfId="1864"/>
    <cellStyle name="Normal 3 6 16" xfId="12028"/>
    <cellStyle name="Normal 3 6 2" xfId="1080"/>
    <cellStyle name="Normal 3 6 2 2" xfId="2052"/>
    <cellStyle name="Normal 3 6 2 2 2" xfId="5371"/>
    <cellStyle name="Normal 3 6 2 2 3" xfId="7764"/>
    <cellStyle name="Normal 3 6 2 2 4" xfId="10448"/>
    <cellStyle name="Normal 3 6 2 2 5" xfId="12859"/>
    <cellStyle name="Normal 3 6 2 3" xfId="3475"/>
    <cellStyle name="Normal 3 6 2 3 2" xfId="5947"/>
    <cellStyle name="Normal 3 6 2 3 3" xfId="8343"/>
    <cellStyle name="Normal 3 6 2 3 4" xfId="11027"/>
    <cellStyle name="Normal 3 6 2 3 5" xfId="13438"/>
    <cellStyle name="Normal 3 6 2 4" xfId="4046"/>
    <cellStyle name="Normal 3 6 2 4 2" xfId="6520"/>
    <cellStyle name="Normal 3 6 2 4 3" xfId="8916"/>
    <cellStyle name="Normal 3 6 2 4 4" xfId="11600"/>
    <cellStyle name="Normal 3 6 2 4 5" xfId="14011"/>
    <cellStyle name="Normal 3 6 2 5" xfId="4696"/>
    <cellStyle name="Normal 3 6 2 6" xfId="7088"/>
    <cellStyle name="Normal 3 6 2 7" xfId="9770"/>
    <cellStyle name="Normal 3 6 2 8" xfId="12183"/>
    <cellStyle name="Normal 3 6 3" xfId="1081"/>
    <cellStyle name="Normal 3 6 3 2" xfId="2238"/>
    <cellStyle name="Normal 3 6 3 2 2" xfId="5463"/>
    <cellStyle name="Normal 3 6 3 2 3" xfId="7858"/>
    <cellStyle name="Normal 3 6 3 2 4" xfId="10542"/>
    <cellStyle name="Normal 3 6 3 2 5" xfId="12953"/>
    <cellStyle name="Normal 3 6 3 3" xfId="3568"/>
    <cellStyle name="Normal 3 6 3 3 2" xfId="6041"/>
    <cellStyle name="Normal 3 6 3 3 3" xfId="8437"/>
    <cellStyle name="Normal 3 6 3 3 4" xfId="11121"/>
    <cellStyle name="Normal 3 6 3 3 5" xfId="13532"/>
    <cellStyle name="Normal 3 6 3 4" xfId="4140"/>
    <cellStyle name="Normal 3 6 3 4 2" xfId="6614"/>
    <cellStyle name="Normal 3 6 3 4 3" xfId="9010"/>
    <cellStyle name="Normal 3 6 3 4 4" xfId="11694"/>
    <cellStyle name="Normal 3 6 3 4 5" xfId="14105"/>
    <cellStyle name="Normal 3 6 3 5" xfId="4790"/>
    <cellStyle name="Normal 3 6 3 6" xfId="7182"/>
    <cellStyle name="Normal 3 6 3 7" xfId="9864"/>
    <cellStyle name="Normal 3 6 3 8" xfId="12277"/>
    <cellStyle name="Normal 3 6 4" xfId="1082"/>
    <cellStyle name="Normal 3 6 4 2" xfId="3087"/>
    <cellStyle name="Normal 3 6 4 2 2" xfId="5556"/>
    <cellStyle name="Normal 3 6 4 2 3" xfId="7951"/>
    <cellStyle name="Normal 3 6 4 2 4" xfId="10635"/>
    <cellStyle name="Normal 3 6 4 2 5" xfId="13046"/>
    <cellStyle name="Normal 3 6 4 3" xfId="3661"/>
    <cellStyle name="Normal 3 6 4 3 2" xfId="6134"/>
    <cellStyle name="Normal 3 6 4 3 3" xfId="8530"/>
    <cellStyle name="Normal 3 6 4 3 4" xfId="11214"/>
    <cellStyle name="Normal 3 6 4 3 5" xfId="13625"/>
    <cellStyle name="Normal 3 6 4 4" xfId="4233"/>
    <cellStyle name="Normal 3 6 4 4 2" xfId="6707"/>
    <cellStyle name="Normal 3 6 4 4 3" xfId="9103"/>
    <cellStyle name="Normal 3 6 4 4 4" xfId="11787"/>
    <cellStyle name="Normal 3 6 4 4 5" xfId="14198"/>
    <cellStyle name="Normal 3 6 4 5" xfId="4883"/>
    <cellStyle name="Normal 3 6 4 6" xfId="7275"/>
    <cellStyle name="Normal 3 6 4 7" xfId="9957"/>
    <cellStyle name="Normal 3 6 4 8" xfId="12370"/>
    <cellStyle name="Normal 3 6 4 9" xfId="2582"/>
    <cellStyle name="Normal 3 6 5" xfId="1083"/>
    <cellStyle name="Normal 3 6 5 2" xfId="3173"/>
    <cellStyle name="Normal 3 6 5 2 2" xfId="5642"/>
    <cellStyle name="Normal 3 6 5 2 3" xfId="8038"/>
    <cellStyle name="Normal 3 6 5 2 4" xfId="10722"/>
    <cellStyle name="Normal 3 6 5 2 5" xfId="13133"/>
    <cellStyle name="Normal 3 6 5 3" xfId="3747"/>
    <cellStyle name="Normal 3 6 5 3 2" xfId="6221"/>
    <cellStyle name="Normal 3 6 5 3 3" xfId="8617"/>
    <cellStyle name="Normal 3 6 5 3 4" xfId="11301"/>
    <cellStyle name="Normal 3 6 5 3 5" xfId="13712"/>
    <cellStyle name="Normal 3 6 5 4" xfId="4320"/>
    <cellStyle name="Normal 3 6 5 4 2" xfId="6794"/>
    <cellStyle name="Normal 3 6 5 4 3" xfId="9190"/>
    <cellStyle name="Normal 3 6 5 4 4" xfId="11874"/>
    <cellStyle name="Normal 3 6 5 4 5" xfId="14285"/>
    <cellStyle name="Normal 3 6 5 5" xfId="4970"/>
    <cellStyle name="Normal 3 6 5 6" xfId="7362"/>
    <cellStyle name="Normal 3 6 5 7" xfId="10044"/>
    <cellStyle name="Normal 3 6 5 8" xfId="12457"/>
    <cellStyle name="Normal 3 6 5 9" xfId="2666"/>
    <cellStyle name="Normal 3 6 6" xfId="1084"/>
    <cellStyle name="Normal 3 6 6 2" xfId="3242"/>
    <cellStyle name="Normal 3 6 6 2 2" xfId="5712"/>
    <cellStyle name="Normal 3 6 6 2 3" xfId="8108"/>
    <cellStyle name="Normal 3 6 6 2 4" xfId="10792"/>
    <cellStyle name="Normal 3 6 6 2 5" xfId="13203"/>
    <cellStyle name="Normal 3 6 6 3" xfId="3817"/>
    <cellStyle name="Normal 3 6 6 3 2" xfId="6291"/>
    <cellStyle name="Normal 3 6 6 3 3" xfId="8687"/>
    <cellStyle name="Normal 3 6 6 3 4" xfId="11371"/>
    <cellStyle name="Normal 3 6 6 3 5" xfId="13782"/>
    <cellStyle name="Normal 3 6 6 4" xfId="4390"/>
    <cellStyle name="Normal 3 6 6 4 2" xfId="6864"/>
    <cellStyle name="Normal 3 6 6 4 3" xfId="9260"/>
    <cellStyle name="Normal 3 6 6 4 4" xfId="11944"/>
    <cellStyle name="Normal 3 6 6 4 5" xfId="14355"/>
    <cellStyle name="Normal 3 6 6 5" xfId="5040"/>
    <cellStyle name="Normal 3 6 6 6" xfId="7432"/>
    <cellStyle name="Normal 3 6 6 7" xfId="10114"/>
    <cellStyle name="Normal 3 6 6 8" xfId="12527"/>
    <cellStyle name="Normal 3 6 6 9" xfId="2735"/>
    <cellStyle name="Normal 3 6 7" xfId="1085"/>
    <cellStyle name="Normal 3 6 7 2" xfId="5197"/>
    <cellStyle name="Normal 3 6 7 3" xfId="7589"/>
    <cellStyle name="Normal 3 6 7 4" xfId="10272"/>
    <cellStyle name="Normal 3 6 7 5" xfId="12684"/>
    <cellStyle name="Normal 3 6 7 6" xfId="2895"/>
    <cellStyle name="Normal 3 6 8" xfId="1086"/>
    <cellStyle name="Normal 3 6 8 2" xfId="5789"/>
    <cellStyle name="Normal 3 6 8 3" xfId="8185"/>
    <cellStyle name="Normal 3 6 8 4" xfId="10869"/>
    <cellStyle name="Normal 3 6 8 5" xfId="13280"/>
    <cellStyle name="Normal 3 6 8 6" xfId="3319"/>
    <cellStyle name="Normal 3 6 9" xfId="1087"/>
    <cellStyle name="Normal 3 6 9 2" xfId="6364"/>
    <cellStyle name="Normal 3 6 9 3" xfId="8760"/>
    <cellStyle name="Normal 3 6 9 4" xfId="11444"/>
    <cellStyle name="Normal 3 6 9 5" xfId="13855"/>
    <cellStyle name="Normal 3 6 9 6" xfId="3890"/>
    <cellStyle name="Normal 3 60" xfId="1088"/>
    <cellStyle name="Normal 3 60 10" xfId="1089"/>
    <cellStyle name="Normal 3 60 10 2" xfId="4539"/>
    <cellStyle name="Normal 3 60 11" xfId="1090"/>
    <cellStyle name="Normal 3 60 11 2" xfId="6933"/>
    <cellStyle name="Normal 3 60 12" xfId="1091"/>
    <cellStyle name="Normal 3 60 12 2" xfId="9393"/>
    <cellStyle name="Normal 3 60 13" xfId="1092"/>
    <cellStyle name="Normal 3 60 13 2" xfId="9488"/>
    <cellStyle name="Normal 3 60 14" xfId="1093"/>
    <cellStyle name="Normal 3 60 14 2" xfId="9572"/>
    <cellStyle name="Normal 3 60 15" xfId="1865"/>
    <cellStyle name="Normal 3 60 16" xfId="12029"/>
    <cellStyle name="Normal 3 60 2" xfId="1094"/>
    <cellStyle name="Normal 3 60 2 2" xfId="2053"/>
    <cellStyle name="Normal 3 60 2 2 2" xfId="5372"/>
    <cellStyle name="Normal 3 60 2 2 3" xfId="7765"/>
    <cellStyle name="Normal 3 60 2 2 4" xfId="10449"/>
    <cellStyle name="Normal 3 60 2 2 5" xfId="12860"/>
    <cellStyle name="Normal 3 60 2 3" xfId="3476"/>
    <cellStyle name="Normal 3 60 2 3 2" xfId="5948"/>
    <cellStyle name="Normal 3 60 2 3 3" xfId="8344"/>
    <cellStyle name="Normal 3 60 2 3 4" xfId="11028"/>
    <cellStyle name="Normal 3 60 2 3 5" xfId="13439"/>
    <cellStyle name="Normal 3 60 2 4" xfId="4047"/>
    <cellStyle name="Normal 3 60 2 4 2" xfId="6521"/>
    <cellStyle name="Normal 3 60 2 4 3" xfId="8917"/>
    <cellStyle name="Normal 3 60 2 4 4" xfId="11601"/>
    <cellStyle name="Normal 3 60 2 4 5" xfId="14012"/>
    <cellStyle name="Normal 3 60 2 5" xfId="4697"/>
    <cellStyle name="Normal 3 60 2 6" xfId="7089"/>
    <cellStyle name="Normal 3 60 2 7" xfId="9771"/>
    <cellStyle name="Normal 3 60 2 8" xfId="12184"/>
    <cellStyle name="Normal 3 60 3" xfId="1095"/>
    <cellStyle name="Normal 3 60 3 2" xfId="2239"/>
    <cellStyle name="Normal 3 60 3 2 2" xfId="5464"/>
    <cellStyle name="Normal 3 60 3 2 3" xfId="7859"/>
    <cellStyle name="Normal 3 60 3 2 4" xfId="10543"/>
    <cellStyle name="Normal 3 60 3 2 5" xfId="12954"/>
    <cellStyle name="Normal 3 60 3 3" xfId="3569"/>
    <cellStyle name="Normal 3 60 3 3 2" xfId="6042"/>
    <cellStyle name="Normal 3 60 3 3 3" xfId="8438"/>
    <cellStyle name="Normal 3 60 3 3 4" xfId="11122"/>
    <cellStyle name="Normal 3 60 3 3 5" xfId="13533"/>
    <cellStyle name="Normal 3 60 3 4" xfId="4141"/>
    <cellStyle name="Normal 3 60 3 4 2" xfId="6615"/>
    <cellStyle name="Normal 3 60 3 4 3" xfId="9011"/>
    <cellStyle name="Normal 3 60 3 4 4" xfId="11695"/>
    <cellStyle name="Normal 3 60 3 4 5" xfId="14106"/>
    <cellStyle name="Normal 3 60 3 5" xfId="4791"/>
    <cellStyle name="Normal 3 60 3 6" xfId="7183"/>
    <cellStyle name="Normal 3 60 3 7" xfId="9865"/>
    <cellStyle name="Normal 3 60 3 8" xfId="12278"/>
    <cellStyle name="Normal 3 60 4" xfId="1096"/>
    <cellStyle name="Normal 3 60 4 2" xfId="3088"/>
    <cellStyle name="Normal 3 60 4 2 2" xfId="5557"/>
    <cellStyle name="Normal 3 60 4 2 3" xfId="7952"/>
    <cellStyle name="Normal 3 60 4 2 4" xfId="10636"/>
    <cellStyle name="Normal 3 60 4 2 5" xfId="13047"/>
    <cellStyle name="Normal 3 60 4 3" xfId="3662"/>
    <cellStyle name="Normal 3 60 4 3 2" xfId="6135"/>
    <cellStyle name="Normal 3 60 4 3 3" xfId="8531"/>
    <cellStyle name="Normal 3 60 4 3 4" xfId="11215"/>
    <cellStyle name="Normal 3 60 4 3 5" xfId="13626"/>
    <cellStyle name="Normal 3 60 4 4" xfId="4234"/>
    <cellStyle name="Normal 3 60 4 4 2" xfId="6708"/>
    <cellStyle name="Normal 3 60 4 4 3" xfId="9104"/>
    <cellStyle name="Normal 3 60 4 4 4" xfId="11788"/>
    <cellStyle name="Normal 3 60 4 4 5" xfId="14199"/>
    <cellStyle name="Normal 3 60 4 5" xfId="4884"/>
    <cellStyle name="Normal 3 60 4 6" xfId="7276"/>
    <cellStyle name="Normal 3 60 4 7" xfId="9958"/>
    <cellStyle name="Normal 3 60 4 8" xfId="12371"/>
    <cellStyle name="Normal 3 60 4 9" xfId="2583"/>
    <cellStyle name="Normal 3 60 5" xfId="1097"/>
    <cellStyle name="Normal 3 60 5 2" xfId="3174"/>
    <cellStyle name="Normal 3 60 5 2 2" xfId="5643"/>
    <cellStyle name="Normal 3 60 5 2 3" xfId="8039"/>
    <cellStyle name="Normal 3 60 5 2 4" xfId="10723"/>
    <cellStyle name="Normal 3 60 5 2 5" xfId="13134"/>
    <cellStyle name="Normal 3 60 5 3" xfId="3748"/>
    <cellStyle name="Normal 3 60 5 3 2" xfId="6222"/>
    <cellStyle name="Normal 3 60 5 3 3" xfId="8618"/>
    <cellStyle name="Normal 3 60 5 3 4" xfId="11302"/>
    <cellStyle name="Normal 3 60 5 3 5" xfId="13713"/>
    <cellStyle name="Normal 3 60 5 4" xfId="4321"/>
    <cellStyle name="Normal 3 60 5 4 2" xfId="6795"/>
    <cellStyle name="Normal 3 60 5 4 3" xfId="9191"/>
    <cellStyle name="Normal 3 60 5 4 4" xfId="11875"/>
    <cellStyle name="Normal 3 60 5 4 5" xfId="14286"/>
    <cellStyle name="Normal 3 60 5 5" xfId="4971"/>
    <cellStyle name="Normal 3 60 5 6" xfId="7363"/>
    <cellStyle name="Normal 3 60 5 7" xfId="10045"/>
    <cellStyle name="Normal 3 60 5 8" xfId="12458"/>
    <cellStyle name="Normal 3 60 5 9" xfId="2667"/>
    <cellStyle name="Normal 3 60 6" xfId="1098"/>
    <cellStyle name="Normal 3 60 6 2" xfId="3243"/>
    <cellStyle name="Normal 3 60 6 2 2" xfId="5713"/>
    <cellStyle name="Normal 3 60 6 2 3" xfId="8109"/>
    <cellStyle name="Normal 3 60 6 2 4" xfId="10793"/>
    <cellStyle name="Normal 3 60 6 2 5" xfId="13204"/>
    <cellStyle name="Normal 3 60 6 3" xfId="3818"/>
    <cellStyle name="Normal 3 60 6 3 2" xfId="6292"/>
    <cellStyle name="Normal 3 60 6 3 3" xfId="8688"/>
    <cellStyle name="Normal 3 60 6 3 4" xfId="11372"/>
    <cellStyle name="Normal 3 60 6 3 5" xfId="13783"/>
    <cellStyle name="Normal 3 60 6 4" xfId="4391"/>
    <cellStyle name="Normal 3 60 6 4 2" xfId="6865"/>
    <cellStyle name="Normal 3 60 6 4 3" xfId="9261"/>
    <cellStyle name="Normal 3 60 6 4 4" xfId="11945"/>
    <cellStyle name="Normal 3 60 6 4 5" xfId="14356"/>
    <cellStyle name="Normal 3 60 6 5" xfId="5041"/>
    <cellStyle name="Normal 3 60 6 6" xfId="7433"/>
    <cellStyle name="Normal 3 60 6 7" xfId="10115"/>
    <cellStyle name="Normal 3 60 6 8" xfId="12528"/>
    <cellStyle name="Normal 3 60 6 9" xfId="2736"/>
    <cellStyle name="Normal 3 60 7" xfId="1099"/>
    <cellStyle name="Normal 3 60 7 2" xfId="5198"/>
    <cellStyle name="Normal 3 60 7 3" xfId="7590"/>
    <cellStyle name="Normal 3 60 7 4" xfId="10273"/>
    <cellStyle name="Normal 3 60 7 5" xfId="12685"/>
    <cellStyle name="Normal 3 60 7 6" xfId="2896"/>
    <cellStyle name="Normal 3 60 8" xfId="1100"/>
    <cellStyle name="Normal 3 60 8 2" xfId="5790"/>
    <cellStyle name="Normal 3 60 8 3" xfId="8186"/>
    <cellStyle name="Normal 3 60 8 4" xfId="10870"/>
    <cellStyle name="Normal 3 60 8 5" xfId="13281"/>
    <cellStyle name="Normal 3 60 8 6" xfId="3320"/>
    <cellStyle name="Normal 3 60 9" xfId="1101"/>
    <cellStyle name="Normal 3 60 9 2" xfId="6365"/>
    <cellStyle name="Normal 3 60 9 3" xfId="8761"/>
    <cellStyle name="Normal 3 60 9 4" xfId="11445"/>
    <cellStyle name="Normal 3 60 9 5" xfId="13856"/>
    <cellStyle name="Normal 3 60 9 6" xfId="3891"/>
    <cellStyle name="Normal 3 61" xfId="1102"/>
    <cellStyle name="Normal 3 61 10" xfId="1103"/>
    <cellStyle name="Normal 3 61 10 2" xfId="4540"/>
    <cellStyle name="Normal 3 61 11" xfId="1104"/>
    <cellStyle name="Normal 3 61 11 2" xfId="6934"/>
    <cellStyle name="Normal 3 61 12" xfId="1105"/>
    <cellStyle name="Normal 3 61 12 2" xfId="9394"/>
    <cellStyle name="Normal 3 61 13" xfId="1106"/>
    <cellStyle name="Normal 3 61 13 2" xfId="9489"/>
    <cellStyle name="Normal 3 61 14" xfId="1107"/>
    <cellStyle name="Normal 3 61 14 2" xfId="9573"/>
    <cellStyle name="Normal 3 61 15" xfId="1866"/>
    <cellStyle name="Normal 3 61 16" xfId="12030"/>
    <cellStyle name="Normal 3 61 2" xfId="1108"/>
    <cellStyle name="Normal 3 61 2 2" xfId="2054"/>
    <cellStyle name="Normal 3 61 2 2 2" xfId="5373"/>
    <cellStyle name="Normal 3 61 2 2 3" xfId="7766"/>
    <cellStyle name="Normal 3 61 2 2 4" xfId="10450"/>
    <cellStyle name="Normal 3 61 2 2 5" xfId="12861"/>
    <cellStyle name="Normal 3 61 2 3" xfId="3477"/>
    <cellStyle name="Normal 3 61 2 3 2" xfId="5949"/>
    <cellStyle name="Normal 3 61 2 3 3" xfId="8345"/>
    <cellStyle name="Normal 3 61 2 3 4" xfId="11029"/>
    <cellStyle name="Normal 3 61 2 3 5" xfId="13440"/>
    <cellStyle name="Normal 3 61 2 4" xfId="4048"/>
    <cellStyle name="Normal 3 61 2 4 2" xfId="6522"/>
    <cellStyle name="Normal 3 61 2 4 3" xfId="8918"/>
    <cellStyle name="Normal 3 61 2 4 4" xfId="11602"/>
    <cellStyle name="Normal 3 61 2 4 5" xfId="14013"/>
    <cellStyle name="Normal 3 61 2 5" xfId="4698"/>
    <cellStyle name="Normal 3 61 2 6" xfId="7090"/>
    <cellStyle name="Normal 3 61 2 7" xfId="9772"/>
    <cellStyle name="Normal 3 61 2 8" xfId="12185"/>
    <cellStyle name="Normal 3 61 3" xfId="1109"/>
    <cellStyle name="Normal 3 61 3 2" xfId="2240"/>
    <cellStyle name="Normal 3 61 3 2 2" xfId="5465"/>
    <cellStyle name="Normal 3 61 3 2 3" xfId="7860"/>
    <cellStyle name="Normal 3 61 3 2 4" xfId="10544"/>
    <cellStyle name="Normal 3 61 3 2 5" xfId="12955"/>
    <cellStyle name="Normal 3 61 3 3" xfId="3570"/>
    <cellStyle name="Normal 3 61 3 3 2" xfId="6043"/>
    <cellStyle name="Normal 3 61 3 3 3" xfId="8439"/>
    <cellStyle name="Normal 3 61 3 3 4" xfId="11123"/>
    <cellStyle name="Normal 3 61 3 3 5" xfId="13534"/>
    <cellStyle name="Normal 3 61 3 4" xfId="4142"/>
    <cellStyle name="Normal 3 61 3 4 2" xfId="6616"/>
    <cellStyle name="Normal 3 61 3 4 3" xfId="9012"/>
    <cellStyle name="Normal 3 61 3 4 4" xfId="11696"/>
    <cellStyle name="Normal 3 61 3 4 5" xfId="14107"/>
    <cellStyle name="Normal 3 61 3 5" xfId="4792"/>
    <cellStyle name="Normal 3 61 3 6" xfId="7184"/>
    <cellStyle name="Normal 3 61 3 7" xfId="9866"/>
    <cellStyle name="Normal 3 61 3 8" xfId="12279"/>
    <cellStyle name="Normal 3 61 4" xfId="1110"/>
    <cellStyle name="Normal 3 61 4 2" xfId="3089"/>
    <cellStyle name="Normal 3 61 4 2 2" xfId="5558"/>
    <cellStyle name="Normal 3 61 4 2 3" xfId="7953"/>
    <cellStyle name="Normal 3 61 4 2 4" xfId="10637"/>
    <cellStyle name="Normal 3 61 4 2 5" xfId="13048"/>
    <cellStyle name="Normal 3 61 4 3" xfId="3663"/>
    <cellStyle name="Normal 3 61 4 3 2" xfId="6136"/>
    <cellStyle name="Normal 3 61 4 3 3" xfId="8532"/>
    <cellStyle name="Normal 3 61 4 3 4" xfId="11216"/>
    <cellStyle name="Normal 3 61 4 3 5" xfId="13627"/>
    <cellStyle name="Normal 3 61 4 4" xfId="4235"/>
    <cellStyle name="Normal 3 61 4 4 2" xfId="6709"/>
    <cellStyle name="Normal 3 61 4 4 3" xfId="9105"/>
    <cellStyle name="Normal 3 61 4 4 4" xfId="11789"/>
    <cellStyle name="Normal 3 61 4 4 5" xfId="14200"/>
    <cellStyle name="Normal 3 61 4 5" xfId="4885"/>
    <cellStyle name="Normal 3 61 4 6" xfId="7277"/>
    <cellStyle name="Normal 3 61 4 7" xfId="9959"/>
    <cellStyle name="Normal 3 61 4 8" xfId="12372"/>
    <cellStyle name="Normal 3 61 4 9" xfId="2584"/>
    <cellStyle name="Normal 3 61 5" xfId="1111"/>
    <cellStyle name="Normal 3 61 5 2" xfId="3175"/>
    <cellStyle name="Normal 3 61 5 2 2" xfId="5644"/>
    <cellStyle name="Normal 3 61 5 2 3" xfId="8040"/>
    <cellStyle name="Normal 3 61 5 2 4" xfId="10724"/>
    <cellStyle name="Normal 3 61 5 2 5" xfId="13135"/>
    <cellStyle name="Normal 3 61 5 3" xfId="3749"/>
    <cellStyle name="Normal 3 61 5 3 2" xfId="6223"/>
    <cellStyle name="Normal 3 61 5 3 3" xfId="8619"/>
    <cellStyle name="Normal 3 61 5 3 4" xfId="11303"/>
    <cellStyle name="Normal 3 61 5 3 5" xfId="13714"/>
    <cellStyle name="Normal 3 61 5 4" xfId="4322"/>
    <cellStyle name="Normal 3 61 5 4 2" xfId="6796"/>
    <cellStyle name="Normal 3 61 5 4 3" xfId="9192"/>
    <cellStyle name="Normal 3 61 5 4 4" xfId="11876"/>
    <cellStyle name="Normal 3 61 5 4 5" xfId="14287"/>
    <cellStyle name="Normal 3 61 5 5" xfId="4972"/>
    <cellStyle name="Normal 3 61 5 6" xfId="7364"/>
    <cellStyle name="Normal 3 61 5 7" xfId="10046"/>
    <cellStyle name="Normal 3 61 5 8" xfId="12459"/>
    <cellStyle name="Normal 3 61 5 9" xfId="2668"/>
    <cellStyle name="Normal 3 61 6" xfId="1112"/>
    <cellStyle name="Normal 3 61 6 2" xfId="3244"/>
    <cellStyle name="Normal 3 61 6 2 2" xfId="5714"/>
    <cellStyle name="Normal 3 61 6 2 3" xfId="8110"/>
    <cellStyle name="Normal 3 61 6 2 4" xfId="10794"/>
    <cellStyle name="Normal 3 61 6 2 5" xfId="13205"/>
    <cellStyle name="Normal 3 61 6 3" xfId="3819"/>
    <cellStyle name="Normal 3 61 6 3 2" xfId="6293"/>
    <cellStyle name="Normal 3 61 6 3 3" xfId="8689"/>
    <cellStyle name="Normal 3 61 6 3 4" xfId="11373"/>
    <cellStyle name="Normal 3 61 6 3 5" xfId="13784"/>
    <cellStyle name="Normal 3 61 6 4" xfId="4392"/>
    <cellStyle name="Normal 3 61 6 4 2" xfId="6866"/>
    <cellStyle name="Normal 3 61 6 4 3" xfId="9262"/>
    <cellStyle name="Normal 3 61 6 4 4" xfId="11946"/>
    <cellStyle name="Normal 3 61 6 4 5" xfId="14357"/>
    <cellStyle name="Normal 3 61 6 5" xfId="5042"/>
    <cellStyle name="Normal 3 61 6 6" xfId="7434"/>
    <cellStyle name="Normal 3 61 6 7" xfId="10116"/>
    <cellStyle name="Normal 3 61 6 8" xfId="12529"/>
    <cellStyle name="Normal 3 61 6 9" xfId="2737"/>
    <cellStyle name="Normal 3 61 7" xfId="1113"/>
    <cellStyle name="Normal 3 61 7 2" xfId="5199"/>
    <cellStyle name="Normal 3 61 7 3" xfId="7591"/>
    <cellStyle name="Normal 3 61 7 4" xfId="10274"/>
    <cellStyle name="Normal 3 61 7 5" xfId="12686"/>
    <cellStyle name="Normal 3 61 7 6" xfId="2897"/>
    <cellStyle name="Normal 3 61 8" xfId="1114"/>
    <cellStyle name="Normal 3 61 8 2" xfId="5791"/>
    <cellStyle name="Normal 3 61 8 3" xfId="8187"/>
    <cellStyle name="Normal 3 61 8 4" xfId="10871"/>
    <cellStyle name="Normal 3 61 8 5" xfId="13282"/>
    <cellStyle name="Normal 3 61 8 6" xfId="3321"/>
    <cellStyle name="Normal 3 61 9" xfId="1115"/>
    <cellStyle name="Normal 3 61 9 2" xfId="6366"/>
    <cellStyle name="Normal 3 61 9 3" xfId="8762"/>
    <cellStyle name="Normal 3 61 9 4" xfId="11446"/>
    <cellStyle name="Normal 3 61 9 5" xfId="13857"/>
    <cellStyle name="Normal 3 61 9 6" xfId="3892"/>
    <cellStyle name="Normal 3 62" xfId="1116"/>
    <cellStyle name="Normal 3 62 10" xfId="1117"/>
    <cellStyle name="Normal 3 62 10 2" xfId="4541"/>
    <cellStyle name="Normal 3 62 11" xfId="1118"/>
    <cellStyle name="Normal 3 62 11 2" xfId="6935"/>
    <cellStyle name="Normal 3 62 12" xfId="1119"/>
    <cellStyle name="Normal 3 62 12 2" xfId="9395"/>
    <cellStyle name="Normal 3 62 13" xfId="1120"/>
    <cellStyle name="Normal 3 62 13 2" xfId="9490"/>
    <cellStyle name="Normal 3 62 14" xfId="1121"/>
    <cellStyle name="Normal 3 62 14 2" xfId="9574"/>
    <cellStyle name="Normal 3 62 15" xfId="1867"/>
    <cellStyle name="Normal 3 62 16" xfId="12031"/>
    <cellStyle name="Normal 3 62 2" xfId="1122"/>
    <cellStyle name="Normal 3 62 2 2" xfId="2055"/>
    <cellStyle name="Normal 3 62 2 2 2" xfId="5374"/>
    <cellStyle name="Normal 3 62 2 2 3" xfId="7767"/>
    <cellStyle name="Normal 3 62 2 2 4" xfId="10451"/>
    <cellStyle name="Normal 3 62 2 2 5" xfId="12862"/>
    <cellStyle name="Normal 3 62 2 3" xfId="3478"/>
    <cellStyle name="Normal 3 62 2 3 2" xfId="5950"/>
    <cellStyle name="Normal 3 62 2 3 3" xfId="8346"/>
    <cellStyle name="Normal 3 62 2 3 4" xfId="11030"/>
    <cellStyle name="Normal 3 62 2 3 5" xfId="13441"/>
    <cellStyle name="Normal 3 62 2 4" xfId="4049"/>
    <cellStyle name="Normal 3 62 2 4 2" xfId="6523"/>
    <cellStyle name="Normal 3 62 2 4 3" xfId="8919"/>
    <cellStyle name="Normal 3 62 2 4 4" xfId="11603"/>
    <cellStyle name="Normal 3 62 2 4 5" xfId="14014"/>
    <cellStyle name="Normal 3 62 2 5" xfId="4699"/>
    <cellStyle name="Normal 3 62 2 6" xfId="7091"/>
    <cellStyle name="Normal 3 62 2 7" xfId="9773"/>
    <cellStyle name="Normal 3 62 2 8" xfId="12186"/>
    <cellStyle name="Normal 3 62 3" xfId="1123"/>
    <cellStyle name="Normal 3 62 3 2" xfId="2241"/>
    <cellStyle name="Normal 3 62 3 2 2" xfId="5466"/>
    <cellStyle name="Normal 3 62 3 2 3" xfId="7861"/>
    <cellStyle name="Normal 3 62 3 2 4" xfId="10545"/>
    <cellStyle name="Normal 3 62 3 2 5" xfId="12956"/>
    <cellStyle name="Normal 3 62 3 3" xfId="3571"/>
    <cellStyle name="Normal 3 62 3 3 2" xfId="6044"/>
    <cellStyle name="Normal 3 62 3 3 3" xfId="8440"/>
    <cellStyle name="Normal 3 62 3 3 4" xfId="11124"/>
    <cellStyle name="Normal 3 62 3 3 5" xfId="13535"/>
    <cellStyle name="Normal 3 62 3 4" xfId="4143"/>
    <cellStyle name="Normal 3 62 3 4 2" xfId="6617"/>
    <cellStyle name="Normal 3 62 3 4 3" xfId="9013"/>
    <cellStyle name="Normal 3 62 3 4 4" xfId="11697"/>
    <cellStyle name="Normal 3 62 3 4 5" xfId="14108"/>
    <cellStyle name="Normal 3 62 3 5" xfId="4793"/>
    <cellStyle name="Normal 3 62 3 6" xfId="7185"/>
    <cellStyle name="Normal 3 62 3 7" xfId="9867"/>
    <cellStyle name="Normal 3 62 3 8" xfId="12280"/>
    <cellStyle name="Normal 3 62 4" xfId="1124"/>
    <cellStyle name="Normal 3 62 4 2" xfId="3090"/>
    <cellStyle name="Normal 3 62 4 2 2" xfId="5559"/>
    <cellStyle name="Normal 3 62 4 2 3" xfId="7954"/>
    <cellStyle name="Normal 3 62 4 2 4" xfId="10638"/>
    <cellStyle name="Normal 3 62 4 2 5" xfId="13049"/>
    <cellStyle name="Normal 3 62 4 3" xfId="3664"/>
    <cellStyle name="Normal 3 62 4 3 2" xfId="6137"/>
    <cellStyle name="Normal 3 62 4 3 3" xfId="8533"/>
    <cellStyle name="Normal 3 62 4 3 4" xfId="11217"/>
    <cellStyle name="Normal 3 62 4 3 5" xfId="13628"/>
    <cellStyle name="Normal 3 62 4 4" xfId="4236"/>
    <cellStyle name="Normal 3 62 4 4 2" xfId="6710"/>
    <cellStyle name="Normal 3 62 4 4 3" xfId="9106"/>
    <cellStyle name="Normal 3 62 4 4 4" xfId="11790"/>
    <cellStyle name="Normal 3 62 4 4 5" xfId="14201"/>
    <cellStyle name="Normal 3 62 4 5" xfId="4886"/>
    <cellStyle name="Normal 3 62 4 6" xfId="7278"/>
    <cellStyle name="Normal 3 62 4 7" xfId="9960"/>
    <cellStyle name="Normal 3 62 4 8" xfId="12373"/>
    <cellStyle name="Normal 3 62 4 9" xfId="2585"/>
    <cellStyle name="Normal 3 62 5" xfId="1125"/>
    <cellStyle name="Normal 3 62 5 2" xfId="3176"/>
    <cellStyle name="Normal 3 62 5 2 2" xfId="5645"/>
    <cellStyle name="Normal 3 62 5 2 3" xfId="8041"/>
    <cellStyle name="Normal 3 62 5 2 4" xfId="10725"/>
    <cellStyle name="Normal 3 62 5 2 5" xfId="13136"/>
    <cellStyle name="Normal 3 62 5 3" xfId="3750"/>
    <cellStyle name="Normal 3 62 5 3 2" xfId="6224"/>
    <cellStyle name="Normal 3 62 5 3 3" xfId="8620"/>
    <cellStyle name="Normal 3 62 5 3 4" xfId="11304"/>
    <cellStyle name="Normal 3 62 5 3 5" xfId="13715"/>
    <cellStyle name="Normal 3 62 5 4" xfId="4323"/>
    <cellStyle name="Normal 3 62 5 4 2" xfId="6797"/>
    <cellStyle name="Normal 3 62 5 4 3" xfId="9193"/>
    <cellStyle name="Normal 3 62 5 4 4" xfId="11877"/>
    <cellStyle name="Normal 3 62 5 4 5" xfId="14288"/>
    <cellStyle name="Normal 3 62 5 5" xfId="4973"/>
    <cellStyle name="Normal 3 62 5 6" xfId="7365"/>
    <cellStyle name="Normal 3 62 5 7" xfId="10047"/>
    <cellStyle name="Normal 3 62 5 8" xfId="12460"/>
    <cellStyle name="Normal 3 62 5 9" xfId="2669"/>
    <cellStyle name="Normal 3 62 6" xfId="1126"/>
    <cellStyle name="Normal 3 62 6 2" xfId="3245"/>
    <cellStyle name="Normal 3 62 6 2 2" xfId="5715"/>
    <cellStyle name="Normal 3 62 6 2 3" xfId="8111"/>
    <cellStyle name="Normal 3 62 6 2 4" xfId="10795"/>
    <cellStyle name="Normal 3 62 6 2 5" xfId="13206"/>
    <cellStyle name="Normal 3 62 6 3" xfId="3820"/>
    <cellStyle name="Normal 3 62 6 3 2" xfId="6294"/>
    <cellStyle name="Normal 3 62 6 3 3" xfId="8690"/>
    <cellStyle name="Normal 3 62 6 3 4" xfId="11374"/>
    <cellStyle name="Normal 3 62 6 3 5" xfId="13785"/>
    <cellStyle name="Normal 3 62 6 4" xfId="4393"/>
    <cellStyle name="Normal 3 62 6 4 2" xfId="6867"/>
    <cellStyle name="Normal 3 62 6 4 3" xfId="9263"/>
    <cellStyle name="Normal 3 62 6 4 4" xfId="11947"/>
    <cellStyle name="Normal 3 62 6 4 5" xfId="14358"/>
    <cellStyle name="Normal 3 62 6 5" xfId="5043"/>
    <cellStyle name="Normal 3 62 6 6" xfId="7435"/>
    <cellStyle name="Normal 3 62 6 7" xfId="10117"/>
    <cellStyle name="Normal 3 62 6 8" xfId="12530"/>
    <cellStyle name="Normal 3 62 6 9" xfId="2738"/>
    <cellStyle name="Normal 3 62 7" xfId="1127"/>
    <cellStyle name="Normal 3 62 7 2" xfId="5200"/>
    <cellStyle name="Normal 3 62 7 3" xfId="7592"/>
    <cellStyle name="Normal 3 62 7 4" xfId="10275"/>
    <cellStyle name="Normal 3 62 7 5" xfId="12687"/>
    <cellStyle name="Normal 3 62 7 6" xfId="2898"/>
    <cellStyle name="Normal 3 62 8" xfId="1128"/>
    <cellStyle name="Normal 3 62 8 2" xfId="5792"/>
    <cellStyle name="Normal 3 62 8 3" xfId="8188"/>
    <cellStyle name="Normal 3 62 8 4" xfId="10872"/>
    <cellStyle name="Normal 3 62 8 5" xfId="13283"/>
    <cellStyle name="Normal 3 62 8 6" xfId="3322"/>
    <cellStyle name="Normal 3 62 9" xfId="1129"/>
    <cellStyle name="Normal 3 62 9 2" xfId="6367"/>
    <cellStyle name="Normal 3 62 9 3" xfId="8763"/>
    <cellStyle name="Normal 3 62 9 4" xfId="11447"/>
    <cellStyle name="Normal 3 62 9 5" xfId="13858"/>
    <cellStyle name="Normal 3 62 9 6" xfId="3893"/>
    <cellStyle name="Normal 3 63" xfId="1130"/>
    <cellStyle name="Normal 3 63 10" xfId="1131"/>
    <cellStyle name="Normal 3 63 10 2" xfId="4542"/>
    <cellStyle name="Normal 3 63 11" xfId="1132"/>
    <cellStyle name="Normal 3 63 11 2" xfId="6936"/>
    <cellStyle name="Normal 3 63 12" xfId="1133"/>
    <cellStyle name="Normal 3 63 12 2" xfId="9396"/>
    <cellStyle name="Normal 3 63 13" xfId="1134"/>
    <cellStyle name="Normal 3 63 13 2" xfId="9491"/>
    <cellStyle name="Normal 3 63 14" xfId="1135"/>
    <cellStyle name="Normal 3 63 14 2" xfId="9575"/>
    <cellStyle name="Normal 3 63 15" xfId="1868"/>
    <cellStyle name="Normal 3 63 16" xfId="12032"/>
    <cellStyle name="Normal 3 63 2" xfId="1136"/>
    <cellStyle name="Normal 3 63 2 2" xfId="2056"/>
    <cellStyle name="Normal 3 63 2 2 2" xfId="5375"/>
    <cellStyle name="Normal 3 63 2 2 3" xfId="7768"/>
    <cellStyle name="Normal 3 63 2 2 4" xfId="10452"/>
    <cellStyle name="Normal 3 63 2 2 5" xfId="12863"/>
    <cellStyle name="Normal 3 63 2 3" xfId="3479"/>
    <cellStyle name="Normal 3 63 2 3 2" xfId="5951"/>
    <cellStyle name="Normal 3 63 2 3 3" xfId="8347"/>
    <cellStyle name="Normal 3 63 2 3 4" xfId="11031"/>
    <cellStyle name="Normal 3 63 2 3 5" xfId="13442"/>
    <cellStyle name="Normal 3 63 2 4" xfId="4050"/>
    <cellStyle name="Normal 3 63 2 4 2" xfId="6524"/>
    <cellStyle name="Normal 3 63 2 4 3" xfId="8920"/>
    <cellStyle name="Normal 3 63 2 4 4" xfId="11604"/>
    <cellStyle name="Normal 3 63 2 4 5" xfId="14015"/>
    <cellStyle name="Normal 3 63 2 5" xfId="4700"/>
    <cellStyle name="Normal 3 63 2 6" xfId="7092"/>
    <cellStyle name="Normal 3 63 2 7" xfId="9774"/>
    <cellStyle name="Normal 3 63 2 8" xfId="12187"/>
    <cellStyle name="Normal 3 63 3" xfId="1137"/>
    <cellStyle name="Normal 3 63 3 2" xfId="2242"/>
    <cellStyle name="Normal 3 63 3 2 2" xfId="5467"/>
    <cellStyle name="Normal 3 63 3 2 3" xfId="7862"/>
    <cellStyle name="Normal 3 63 3 2 4" xfId="10546"/>
    <cellStyle name="Normal 3 63 3 2 5" xfId="12957"/>
    <cellStyle name="Normal 3 63 3 3" xfId="3572"/>
    <cellStyle name="Normal 3 63 3 3 2" xfId="6045"/>
    <cellStyle name="Normal 3 63 3 3 3" xfId="8441"/>
    <cellStyle name="Normal 3 63 3 3 4" xfId="11125"/>
    <cellStyle name="Normal 3 63 3 3 5" xfId="13536"/>
    <cellStyle name="Normal 3 63 3 4" xfId="4144"/>
    <cellStyle name="Normal 3 63 3 4 2" xfId="6618"/>
    <cellStyle name="Normal 3 63 3 4 3" xfId="9014"/>
    <cellStyle name="Normal 3 63 3 4 4" xfId="11698"/>
    <cellStyle name="Normal 3 63 3 4 5" xfId="14109"/>
    <cellStyle name="Normal 3 63 3 5" xfId="4794"/>
    <cellStyle name="Normal 3 63 3 6" xfId="7186"/>
    <cellStyle name="Normal 3 63 3 7" xfId="9868"/>
    <cellStyle name="Normal 3 63 3 8" xfId="12281"/>
    <cellStyle name="Normal 3 63 4" xfId="1138"/>
    <cellStyle name="Normal 3 63 4 2" xfId="3091"/>
    <cellStyle name="Normal 3 63 4 2 2" xfId="5560"/>
    <cellStyle name="Normal 3 63 4 2 3" xfId="7955"/>
    <cellStyle name="Normal 3 63 4 2 4" xfId="10639"/>
    <cellStyle name="Normal 3 63 4 2 5" xfId="13050"/>
    <cellStyle name="Normal 3 63 4 3" xfId="3665"/>
    <cellStyle name="Normal 3 63 4 3 2" xfId="6138"/>
    <cellStyle name="Normal 3 63 4 3 3" xfId="8534"/>
    <cellStyle name="Normal 3 63 4 3 4" xfId="11218"/>
    <cellStyle name="Normal 3 63 4 3 5" xfId="13629"/>
    <cellStyle name="Normal 3 63 4 4" xfId="4237"/>
    <cellStyle name="Normal 3 63 4 4 2" xfId="6711"/>
    <cellStyle name="Normal 3 63 4 4 3" xfId="9107"/>
    <cellStyle name="Normal 3 63 4 4 4" xfId="11791"/>
    <cellStyle name="Normal 3 63 4 4 5" xfId="14202"/>
    <cellStyle name="Normal 3 63 4 5" xfId="4887"/>
    <cellStyle name="Normal 3 63 4 6" xfId="7279"/>
    <cellStyle name="Normal 3 63 4 7" xfId="9961"/>
    <cellStyle name="Normal 3 63 4 8" xfId="12374"/>
    <cellStyle name="Normal 3 63 4 9" xfId="2586"/>
    <cellStyle name="Normal 3 63 5" xfId="1139"/>
    <cellStyle name="Normal 3 63 5 2" xfId="3177"/>
    <cellStyle name="Normal 3 63 5 2 2" xfId="5646"/>
    <cellStyle name="Normal 3 63 5 2 3" xfId="8042"/>
    <cellStyle name="Normal 3 63 5 2 4" xfId="10726"/>
    <cellStyle name="Normal 3 63 5 2 5" xfId="13137"/>
    <cellStyle name="Normal 3 63 5 3" xfId="3751"/>
    <cellStyle name="Normal 3 63 5 3 2" xfId="6225"/>
    <cellStyle name="Normal 3 63 5 3 3" xfId="8621"/>
    <cellStyle name="Normal 3 63 5 3 4" xfId="11305"/>
    <cellStyle name="Normal 3 63 5 3 5" xfId="13716"/>
    <cellStyle name="Normal 3 63 5 4" xfId="4324"/>
    <cellStyle name="Normal 3 63 5 4 2" xfId="6798"/>
    <cellStyle name="Normal 3 63 5 4 3" xfId="9194"/>
    <cellStyle name="Normal 3 63 5 4 4" xfId="11878"/>
    <cellStyle name="Normal 3 63 5 4 5" xfId="14289"/>
    <cellStyle name="Normal 3 63 5 5" xfId="4974"/>
    <cellStyle name="Normal 3 63 5 6" xfId="7366"/>
    <cellStyle name="Normal 3 63 5 7" xfId="10048"/>
    <cellStyle name="Normal 3 63 5 8" xfId="12461"/>
    <cellStyle name="Normal 3 63 5 9" xfId="2670"/>
    <cellStyle name="Normal 3 63 6" xfId="1140"/>
    <cellStyle name="Normal 3 63 6 2" xfId="3246"/>
    <cellStyle name="Normal 3 63 6 2 2" xfId="5716"/>
    <cellStyle name="Normal 3 63 6 2 3" xfId="8112"/>
    <cellStyle name="Normal 3 63 6 2 4" xfId="10796"/>
    <cellStyle name="Normal 3 63 6 2 5" xfId="13207"/>
    <cellStyle name="Normal 3 63 6 3" xfId="3821"/>
    <cellStyle name="Normal 3 63 6 3 2" xfId="6295"/>
    <cellStyle name="Normal 3 63 6 3 3" xfId="8691"/>
    <cellStyle name="Normal 3 63 6 3 4" xfId="11375"/>
    <cellStyle name="Normal 3 63 6 3 5" xfId="13786"/>
    <cellStyle name="Normal 3 63 6 4" xfId="4394"/>
    <cellStyle name="Normal 3 63 6 4 2" xfId="6868"/>
    <cellStyle name="Normal 3 63 6 4 3" xfId="9264"/>
    <cellStyle name="Normal 3 63 6 4 4" xfId="11948"/>
    <cellStyle name="Normal 3 63 6 4 5" xfId="14359"/>
    <cellStyle name="Normal 3 63 6 5" xfId="5044"/>
    <cellStyle name="Normal 3 63 6 6" xfId="7436"/>
    <cellStyle name="Normal 3 63 6 7" xfId="10118"/>
    <cellStyle name="Normal 3 63 6 8" xfId="12531"/>
    <cellStyle name="Normal 3 63 6 9" xfId="2739"/>
    <cellStyle name="Normal 3 63 7" xfId="1141"/>
    <cellStyle name="Normal 3 63 7 2" xfId="5201"/>
    <cellStyle name="Normal 3 63 7 3" xfId="7593"/>
    <cellStyle name="Normal 3 63 7 4" xfId="10276"/>
    <cellStyle name="Normal 3 63 7 5" xfId="12688"/>
    <cellStyle name="Normal 3 63 7 6" xfId="2899"/>
    <cellStyle name="Normal 3 63 8" xfId="1142"/>
    <cellStyle name="Normal 3 63 8 2" xfId="5793"/>
    <cellStyle name="Normal 3 63 8 3" xfId="8189"/>
    <cellStyle name="Normal 3 63 8 4" xfId="10873"/>
    <cellStyle name="Normal 3 63 8 5" xfId="13284"/>
    <cellStyle name="Normal 3 63 8 6" xfId="3323"/>
    <cellStyle name="Normal 3 63 9" xfId="1143"/>
    <cellStyle name="Normal 3 63 9 2" xfId="6368"/>
    <cellStyle name="Normal 3 63 9 3" xfId="8764"/>
    <cellStyle name="Normal 3 63 9 4" xfId="11448"/>
    <cellStyle name="Normal 3 63 9 5" xfId="13859"/>
    <cellStyle name="Normal 3 63 9 6" xfId="3894"/>
    <cellStyle name="Normal 3 64" xfId="1144"/>
    <cellStyle name="Normal 3 64 10" xfId="1145"/>
    <cellStyle name="Normal 3 64 10 2" xfId="4543"/>
    <cellStyle name="Normal 3 64 11" xfId="1146"/>
    <cellStyle name="Normal 3 64 11 2" xfId="6937"/>
    <cellStyle name="Normal 3 64 12" xfId="1147"/>
    <cellStyle name="Normal 3 64 12 2" xfId="9397"/>
    <cellStyle name="Normal 3 64 13" xfId="1148"/>
    <cellStyle name="Normal 3 64 13 2" xfId="9492"/>
    <cellStyle name="Normal 3 64 14" xfId="1149"/>
    <cellStyle name="Normal 3 64 14 2" xfId="9576"/>
    <cellStyle name="Normal 3 64 15" xfId="1869"/>
    <cellStyle name="Normal 3 64 16" xfId="12033"/>
    <cellStyle name="Normal 3 64 2" xfId="1150"/>
    <cellStyle name="Normal 3 64 2 2" xfId="2057"/>
    <cellStyle name="Normal 3 64 2 2 2" xfId="5376"/>
    <cellStyle name="Normal 3 64 2 2 3" xfId="7769"/>
    <cellStyle name="Normal 3 64 2 2 4" xfId="10453"/>
    <cellStyle name="Normal 3 64 2 2 5" xfId="12864"/>
    <cellStyle name="Normal 3 64 2 3" xfId="3480"/>
    <cellStyle name="Normal 3 64 2 3 2" xfId="5952"/>
    <cellStyle name="Normal 3 64 2 3 3" xfId="8348"/>
    <cellStyle name="Normal 3 64 2 3 4" xfId="11032"/>
    <cellStyle name="Normal 3 64 2 3 5" xfId="13443"/>
    <cellStyle name="Normal 3 64 2 4" xfId="4051"/>
    <cellStyle name="Normal 3 64 2 4 2" xfId="6525"/>
    <cellStyle name="Normal 3 64 2 4 3" xfId="8921"/>
    <cellStyle name="Normal 3 64 2 4 4" xfId="11605"/>
    <cellStyle name="Normal 3 64 2 4 5" xfId="14016"/>
    <cellStyle name="Normal 3 64 2 5" xfId="4701"/>
    <cellStyle name="Normal 3 64 2 6" xfId="7093"/>
    <cellStyle name="Normal 3 64 2 7" xfId="9775"/>
    <cellStyle name="Normal 3 64 2 8" xfId="12188"/>
    <cellStyle name="Normal 3 64 3" xfId="1151"/>
    <cellStyle name="Normal 3 64 3 2" xfId="2243"/>
    <cellStyle name="Normal 3 64 3 2 2" xfId="5468"/>
    <cellStyle name="Normal 3 64 3 2 3" xfId="7863"/>
    <cellStyle name="Normal 3 64 3 2 4" xfId="10547"/>
    <cellStyle name="Normal 3 64 3 2 5" xfId="12958"/>
    <cellStyle name="Normal 3 64 3 3" xfId="3573"/>
    <cellStyle name="Normal 3 64 3 3 2" xfId="6046"/>
    <cellStyle name="Normal 3 64 3 3 3" xfId="8442"/>
    <cellStyle name="Normal 3 64 3 3 4" xfId="11126"/>
    <cellStyle name="Normal 3 64 3 3 5" xfId="13537"/>
    <cellStyle name="Normal 3 64 3 4" xfId="4145"/>
    <cellStyle name="Normal 3 64 3 4 2" xfId="6619"/>
    <cellStyle name="Normal 3 64 3 4 3" xfId="9015"/>
    <cellStyle name="Normal 3 64 3 4 4" xfId="11699"/>
    <cellStyle name="Normal 3 64 3 4 5" xfId="14110"/>
    <cellStyle name="Normal 3 64 3 5" xfId="4795"/>
    <cellStyle name="Normal 3 64 3 6" xfId="7187"/>
    <cellStyle name="Normal 3 64 3 7" xfId="9869"/>
    <cellStyle name="Normal 3 64 3 8" xfId="12282"/>
    <cellStyle name="Normal 3 64 4" xfId="1152"/>
    <cellStyle name="Normal 3 64 4 2" xfId="3092"/>
    <cellStyle name="Normal 3 64 4 2 2" xfId="5561"/>
    <cellStyle name="Normal 3 64 4 2 3" xfId="7956"/>
    <cellStyle name="Normal 3 64 4 2 4" xfId="10640"/>
    <cellStyle name="Normal 3 64 4 2 5" xfId="13051"/>
    <cellStyle name="Normal 3 64 4 3" xfId="3666"/>
    <cellStyle name="Normal 3 64 4 3 2" xfId="6139"/>
    <cellStyle name="Normal 3 64 4 3 3" xfId="8535"/>
    <cellStyle name="Normal 3 64 4 3 4" xfId="11219"/>
    <cellStyle name="Normal 3 64 4 3 5" xfId="13630"/>
    <cellStyle name="Normal 3 64 4 4" xfId="4238"/>
    <cellStyle name="Normal 3 64 4 4 2" xfId="6712"/>
    <cellStyle name="Normal 3 64 4 4 3" xfId="9108"/>
    <cellStyle name="Normal 3 64 4 4 4" xfId="11792"/>
    <cellStyle name="Normal 3 64 4 4 5" xfId="14203"/>
    <cellStyle name="Normal 3 64 4 5" xfId="4888"/>
    <cellStyle name="Normal 3 64 4 6" xfId="7280"/>
    <cellStyle name="Normal 3 64 4 7" xfId="9962"/>
    <cellStyle name="Normal 3 64 4 8" xfId="12375"/>
    <cellStyle name="Normal 3 64 4 9" xfId="2587"/>
    <cellStyle name="Normal 3 64 5" xfId="1153"/>
    <cellStyle name="Normal 3 64 5 2" xfId="3178"/>
    <cellStyle name="Normal 3 64 5 2 2" xfId="5647"/>
    <cellStyle name="Normal 3 64 5 2 3" xfId="8043"/>
    <cellStyle name="Normal 3 64 5 2 4" xfId="10727"/>
    <cellStyle name="Normal 3 64 5 2 5" xfId="13138"/>
    <cellStyle name="Normal 3 64 5 3" xfId="3752"/>
    <cellStyle name="Normal 3 64 5 3 2" xfId="6226"/>
    <cellStyle name="Normal 3 64 5 3 3" xfId="8622"/>
    <cellStyle name="Normal 3 64 5 3 4" xfId="11306"/>
    <cellStyle name="Normal 3 64 5 3 5" xfId="13717"/>
    <cellStyle name="Normal 3 64 5 4" xfId="4325"/>
    <cellStyle name="Normal 3 64 5 4 2" xfId="6799"/>
    <cellStyle name="Normal 3 64 5 4 3" xfId="9195"/>
    <cellStyle name="Normal 3 64 5 4 4" xfId="11879"/>
    <cellStyle name="Normal 3 64 5 4 5" xfId="14290"/>
    <cellStyle name="Normal 3 64 5 5" xfId="4975"/>
    <cellStyle name="Normal 3 64 5 6" xfId="7367"/>
    <cellStyle name="Normal 3 64 5 7" xfId="10049"/>
    <cellStyle name="Normal 3 64 5 8" xfId="12462"/>
    <cellStyle name="Normal 3 64 5 9" xfId="2671"/>
    <cellStyle name="Normal 3 64 6" xfId="1154"/>
    <cellStyle name="Normal 3 64 6 2" xfId="3247"/>
    <cellStyle name="Normal 3 64 6 2 2" xfId="5717"/>
    <cellStyle name="Normal 3 64 6 2 3" xfId="8113"/>
    <cellStyle name="Normal 3 64 6 2 4" xfId="10797"/>
    <cellStyle name="Normal 3 64 6 2 5" xfId="13208"/>
    <cellStyle name="Normal 3 64 6 3" xfId="3822"/>
    <cellStyle name="Normal 3 64 6 3 2" xfId="6296"/>
    <cellStyle name="Normal 3 64 6 3 3" xfId="8692"/>
    <cellStyle name="Normal 3 64 6 3 4" xfId="11376"/>
    <cellStyle name="Normal 3 64 6 3 5" xfId="13787"/>
    <cellStyle name="Normal 3 64 6 4" xfId="4395"/>
    <cellStyle name="Normal 3 64 6 4 2" xfId="6869"/>
    <cellStyle name="Normal 3 64 6 4 3" xfId="9265"/>
    <cellStyle name="Normal 3 64 6 4 4" xfId="11949"/>
    <cellStyle name="Normal 3 64 6 4 5" xfId="14360"/>
    <cellStyle name="Normal 3 64 6 5" xfId="5045"/>
    <cellStyle name="Normal 3 64 6 6" xfId="7437"/>
    <cellStyle name="Normal 3 64 6 7" xfId="10119"/>
    <cellStyle name="Normal 3 64 6 8" xfId="12532"/>
    <cellStyle name="Normal 3 64 6 9" xfId="2740"/>
    <cellStyle name="Normal 3 64 7" xfId="1155"/>
    <cellStyle name="Normal 3 64 7 2" xfId="5202"/>
    <cellStyle name="Normal 3 64 7 3" xfId="7594"/>
    <cellStyle name="Normal 3 64 7 4" xfId="10277"/>
    <cellStyle name="Normal 3 64 7 5" xfId="12689"/>
    <cellStyle name="Normal 3 64 7 6" xfId="2900"/>
    <cellStyle name="Normal 3 64 8" xfId="1156"/>
    <cellStyle name="Normal 3 64 8 2" xfId="5794"/>
    <cellStyle name="Normal 3 64 8 3" xfId="8190"/>
    <cellStyle name="Normal 3 64 8 4" xfId="10874"/>
    <cellStyle name="Normal 3 64 8 5" xfId="13285"/>
    <cellStyle name="Normal 3 64 8 6" xfId="3324"/>
    <cellStyle name="Normal 3 64 9" xfId="1157"/>
    <cellStyle name="Normal 3 64 9 2" xfId="6369"/>
    <cellStyle name="Normal 3 64 9 3" xfId="8765"/>
    <cellStyle name="Normal 3 64 9 4" xfId="11449"/>
    <cellStyle name="Normal 3 64 9 5" xfId="13860"/>
    <cellStyle name="Normal 3 64 9 6" xfId="3895"/>
    <cellStyle name="Normal 3 65" xfId="1158"/>
    <cellStyle name="Normal 3 65 10" xfId="1159"/>
    <cellStyle name="Normal 3 65 10 2" xfId="4544"/>
    <cellStyle name="Normal 3 65 11" xfId="1160"/>
    <cellStyle name="Normal 3 65 11 2" xfId="6938"/>
    <cellStyle name="Normal 3 65 12" xfId="1161"/>
    <cellStyle name="Normal 3 65 12 2" xfId="9398"/>
    <cellStyle name="Normal 3 65 13" xfId="1162"/>
    <cellStyle name="Normal 3 65 13 2" xfId="9493"/>
    <cellStyle name="Normal 3 65 14" xfId="1163"/>
    <cellStyle name="Normal 3 65 14 2" xfId="9577"/>
    <cellStyle name="Normal 3 65 15" xfId="1870"/>
    <cellStyle name="Normal 3 65 16" xfId="12034"/>
    <cellStyle name="Normal 3 65 2" xfId="1164"/>
    <cellStyle name="Normal 3 65 2 2" xfId="2058"/>
    <cellStyle name="Normal 3 65 2 2 2" xfId="5377"/>
    <cellStyle name="Normal 3 65 2 2 3" xfId="7770"/>
    <cellStyle name="Normal 3 65 2 2 4" xfId="10454"/>
    <cellStyle name="Normal 3 65 2 2 5" xfId="12865"/>
    <cellStyle name="Normal 3 65 2 3" xfId="3481"/>
    <cellStyle name="Normal 3 65 2 3 2" xfId="5953"/>
    <cellStyle name="Normal 3 65 2 3 3" xfId="8349"/>
    <cellStyle name="Normal 3 65 2 3 4" xfId="11033"/>
    <cellStyle name="Normal 3 65 2 3 5" xfId="13444"/>
    <cellStyle name="Normal 3 65 2 4" xfId="4052"/>
    <cellStyle name="Normal 3 65 2 4 2" xfId="6526"/>
    <cellStyle name="Normal 3 65 2 4 3" xfId="8922"/>
    <cellStyle name="Normal 3 65 2 4 4" xfId="11606"/>
    <cellStyle name="Normal 3 65 2 4 5" xfId="14017"/>
    <cellStyle name="Normal 3 65 2 5" xfId="4702"/>
    <cellStyle name="Normal 3 65 2 6" xfId="7094"/>
    <cellStyle name="Normal 3 65 2 7" xfId="9776"/>
    <cellStyle name="Normal 3 65 2 8" xfId="12189"/>
    <cellStyle name="Normal 3 65 3" xfId="1165"/>
    <cellStyle name="Normal 3 65 3 2" xfId="2244"/>
    <cellStyle name="Normal 3 65 3 2 2" xfId="5469"/>
    <cellStyle name="Normal 3 65 3 2 3" xfId="7864"/>
    <cellStyle name="Normal 3 65 3 2 4" xfId="10548"/>
    <cellStyle name="Normal 3 65 3 2 5" xfId="12959"/>
    <cellStyle name="Normal 3 65 3 3" xfId="3574"/>
    <cellStyle name="Normal 3 65 3 3 2" xfId="6047"/>
    <cellStyle name="Normal 3 65 3 3 3" xfId="8443"/>
    <cellStyle name="Normal 3 65 3 3 4" xfId="11127"/>
    <cellStyle name="Normal 3 65 3 3 5" xfId="13538"/>
    <cellStyle name="Normal 3 65 3 4" xfId="4146"/>
    <cellStyle name="Normal 3 65 3 4 2" xfId="6620"/>
    <cellStyle name="Normal 3 65 3 4 3" xfId="9016"/>
    <cellStyle name="Normal 3 65 3 4 4" xfId="11700"/>
    <cellStyle name="Normal 3 65 3 4 5" xfId="14111"/>
    <cellStyle name="Normal 3 65 3 5" xfId="4796"/>
    <cellStyle name="Normal 3 65 3 6" xfId="7188"/>
    <cellStyle name="Normal 3 65 3 7" xfId="9870"/>
    <cellStyle name="Normal 3 65 3 8" xfId="12283"/>
    <cellStyle name="Normal 3 65 4" xfId="1166"/>
    <cellStyle name="Normal 3 65 4 2" xfId="3093"/>
    <cellStyle name="Normal 3 65 4 2 2" xfId="5562"/>
    <cellStyle name="Normal 3 65 4 2 3" xfId="7957"/>
    <cellStyle name="Normal 3 65 4 2 4" xfId="10641"/>
    <cellStyle name="Normal 3 65 4 2 5" xfId="13052"/>
    <cellStyle name="Normal 3 65 4 3" xfId="3667"/>
    <cellStyle name="Normal 3 65 4 3 2" xfId="6140"/>
    <cellStyle name="Normal 3 65 4 3 3" xfId="8536"/>
    <cellStyle name="Normal 3 65 4 3 4" xfId="11220"/>
    <cellStyle name="Normal 3 65 4 3 5" xfId="13631"/>
    <cellStyle name="Normal 3 65 4 4" xfId="4239"/>
    <cellStyle name="Normal 3 65 4 4 2" xfId="6713"/>
    <cellStyle name="Normal 3 65 4 4 3" xfId="9109"/>
    <cellStyle name="Normal 3 65 4 4 4" xfId="11793"/>
    <cellStyle name="Normal 3 65 4 4 5" xfId="14204"/>
    <cellStyle name="Normal 3 65 4 5" xfId="4889"/>
    <cellStyle name="Normal 3 65 4 6" xfId="7281"/>
    <cellStyle name="Normal 3 65 4 7" xfId="9963"/>
    <cellStyle name="Normal 3 65 4 8" xfId="12376"/>
    <cellStyle name="Normal 3 65 4 9" xfId="2588"/>
    <cellStyle name="Normal 3 65 5" xfId="1167"/>
    <cellStyle name="Normal 3 65 5 2" xfId="3179"/>
    <cellStyle name="Normal 3 65 5 2 2" xfId="5648"/>
    <cellStyle name="Normal 3 65 5 2 3" xfId="8044"/>
    <cellStyle name="Normal 3 65 5 2 4" xfId="10728"/>
    <cellStyle name="Normal 3 65 5 2 5" xfId="13139"/>
    <cellStyle name="Normal 3 65 5 3" xfId="3753"/>
    <cellStyle name="Normal 3 65 5 3 2" xfId="6227"/>
    <cellStyle name="Normal 3 65 5 3 3" xfId="8623"/>
    <cellStyle name="Normal 3 65 5 3 4" xfId="11307"/>
    <cellStyle name="Normal 3 65 5 3 5" xfId="13718"/>
    <cellStyle name="Normal 3 65 5 4" xfId="4326"/>
    <cellStyle name="Normal 3 65 5 4 2" xfId="6800"/>
    <cellStyle name="Normal 3 65 5 4 3" xfId="9196"/>
    <cellStyle name="Normal 3 65 5 4 4" xfId="11880"/>
    <cellStyle name="Normal 3 65 5 4 5" xfId="14291"/>
    <cellStyle name="Normal 3 65 5 5" xfId="4976"/>
    <cellStyle name="Normal 3 65 5 6" xfId="7368"/>
    <cellStyle name="Normal 3 65 5 7" xfId="10050"/>
    <cellStyle name="Normal 3 65 5 8" xfId="12463"/>
    <cellStyle name="Normal 3 65 5 9" xfId="2672"/>
    <cellStyle name="Normal 3 65 6" xfId="1168"/>
    <cellStyle name="Normal 3 65 6 2" xfId="3248"/>
    <cellStyle name="Normal 3 65 6 2 2" xfId="5718"/>
    <cellStyle name="Normal 3 65 6 2 3" xfId="8114"/>
    <cellStyle name="Normal 3 65 6 2 4" xfId="10798"/>
    <cellStyle name="Normal 3 65 6 2 5" xfId="13209"/>
    <cellStyle name="Normal 3 65 6 3" xfId="3823"/>
    <cellStyle name="Normal 3 65 6 3 2" xfId="6297"/>
    <cellStyle name="Normal 3 65 6 3 3" xfId="8693"/>
    <cellStyle name="Normal 3 65 6 3 4" xfId="11377"/>
    <cellStyle name="Normal 3 65 6 3 5" xfId="13788"/>
    <cellStyle name="Normal 3 65 6 4" xfId="4396"/>
    <cellStyle name="Normal 3 65 6 4 2" xfId="6870"/>
    <cellStyle name="Normal 3 65 6 4 3" xfId="9266"/>
    <cellStyle name="Normal 3 65 6 4 4" xfId="11950"/>
    <cellStyle name="Normal 3 65 6 4 5" xfId="14361"/>
    <cellStyle name="Normal 3 65 6 5" xfId="5046"/>
    <cellStyle name="Normal 3 65 6 6" xfId="7438"/>
    <cellStyle name="Normal 3 65 6 7" xfId="10120"/>
    <cellStyle name="Normal 3 65 6 8" xfId="12533"/>
    <cellStyle name="Normal 3 65 6 9" xfId="2741"/>
    <cellStyle name="Normal 3 65 7" xfId="1169"/>
    <cellStyle name="Normal 3 65 7 2" xfId="5203"/>
    <cellStyle name="Normal 3 65 7 3" xfId="7595"/>
    <cellStyle name="Normal 3 65 7 4" xfId="10278"/>
    <cellStyle name="Normal 3 65 7 5" xfId="12690"/>
    <cellStyle name="Normal 3 65 7 6" xfId="2901"/>
    <cellStyle name="Normal 3 65 8" xfId="1170"/>
    <cellStyle name="Normal 3 65 8 2" xfId="5795"/>
    <cellStyle name="Normal 3 65 8 3" xfId="8191"/>
    <cellStyle name="Normal 3 65 8 4" xfId="10875"/>
    <cellStyle name="Normal 3 65 8 5" xfId="13286"/>
    <cellStyle name="Normal 3 65 8 6" xfId="3325"/>
    <cellStyle name="Normal 3 65 9" xfId="1171"/>
    <cellStyle name="Normal 3 65 9 2" xfId="6370"/>
    <cellStyle name="Normal 3 65 9 3" xfId="8766"/>
    <cellStyle name="Normal 3 65 9 4" xfId="11450"/>
    <cellStyle name="Normal 3 65 9 5" xfId="13861"/>
    <cellStyle name="Normal 3 65 9 6" xfId="3896"/>
    <cellStyle name="Normal 3 66" xfId="1172"/>
    <cellStyle name="Normal 3 66 10" xfId="1173"/>
    <cellStyle name="Normal 3 66 10 2" xfId="4545"/>
    <cellStyle name="Normal 3 66 11" xfId="1174"/>
    <cellStyle name="Normal 3 66 11 2" xfId="6939"/>
    <cellStyle name="Normal 3 66 12" xfId="1175"/>
    <cellStyle name="Normal 3 66 12 2" xfId="9399"/>
    <cellStyle name="Normal 3 66 13" xfId="1176"/>
    <cellStyle name="Normal 3 66 13 2" xfId="9494"/>
    <cellStyle name="Normal 3 66 14" xfId="1177"/>
    <cellStyle name="Normal 3 66 14 2" xfId="9578"/>
    <cellStyle name="Normal 3 66 15" xfId="1871"/>
    <cellStyle name="Normal 3 66 16" xfId="12035"/>
    <cellStyle name="Normal 3 66 2" xfId="1178"/>
    <cellStyle name="Normal 3 66 2 2" xfId="2059"/>
    <cellStyle name="Normal 3 66 2 2 2" xfId="5378"/>
    <cellStyle name="Normal 3 66 2 2 3" xfId="7771"/>
    <cellStyle name="Normal 3 66 2 2 4" xfId="10455"/>
    <cellStyle name="Normal 3 66 2 2 5" xfId="12866"/>
    <cellStyle name="Normal 3 66 2 3" xfId="3482"/>
    <cellStyle name="Normal 3 66 2 3 2" xfId="5954"/>
    <cellStyle name="Normal 3 66 2 3 3" xfId="8350"/>
    <cellStyle name="Normal 3 66 2 3 4" xfId="11034"/>
    <cellStyle name="Normal 3 66 2 3 5" xfId="13445"/>
    <cellStyle name="Normal 3 66 2 4" xfId="4053"/>
    <cellStyle name="Normal 3 66 2 4 2" xfId="6527"/>
    <cellStyle name="Normal 3 66 2 4 3" xfId="8923"/>
    <cellStyle name="Normal 3 66 2 4 4" xfId="11607"/>
    <cellStyle name="Normal 3 66 2 4 5" xfId="14018"/>
    <cellStyle name="Normal 3 66 2 5" xfId="4703"/>
    <cellStyle name="Normal 3 66 2 6" xfId="7095"/>
    <cellStyle name="Normal 3 66 2 7" xfId="9777"/>
    <cellStyle name="Normal 3 66 2 8" xfId="12190"/>
    <cellStyle name="Normal 3 66 3" xfId="1179"/>
    <cellStyle name="Normal 3 66 3 2" xfId="2245"/>
    <cellStyle name="Normal 3 66 3 2 2" xfId="5470"/>
    <cellStyle name="Normal 3 66 3 2 3" xfId="7865"/>
    <cellStyle name="Normal 3 66 3 2 4" xfId="10549"/>
    <cellStyle name="Normal 3 66 3 2 5" xfId="12960"/>
    <cellStyle name="Normal 3 66 3 3" xfId="3575"/>
    <cellStyle name="Normal 3 66 3 3 2" xfId="6048"/>
    <cellStyle name="Normal 3 66 3 3 3" xfId="8444"/>
    <cellStyle name="Normal 3 66 3 3 4" xfId="11128"/>
    <cellStyle name="Normal 3 66 3 3 5" xfId="13539"/>
    <cellStyle name="Normal 3 66 3 4" xfId="4147"/>
    <cellStyle name="Normal 3 66 3 4 2" xfId="6621"/>
    <cellStyle name="Normal 3 66 3 4 3" xfId="9017"/>
    <cellStyle name="Normal 3 66 3 4 4" xfId="11701"/>
    <cellStyle name="Normal 3 66 3 4 5" xfId="14112"/>
    <cellStyle name="Normal 3 66 3 5" xfId="4797"/>
    <cellStyle name="Normal 3 66 3 6" xfId="7189"/>
    <cellStyle name="Normal 3 66 3 7" xfId="9871"/>
    <cellStyle name="Normal 3 66 3 8" xfId="12284"/>
    <cellStyle name="Normal 3 66 4" xfId="1180"/>
    <cellStyle name="Normal 3 66 4 2" xfId="3094"/>
    <cellStyle name="Normal 3 66 4 2 2" xfId="5563"/>
    <cellStyle name="Normal 3 66 4 2 3" xfId="7958"/>
    <cellStyle name="Normal 3 66 4 2 4" xfId="10642"/>
    <cellStyle name="Normal 3 66 4 2 5" xfId="13053"/>
    <cellStyle name="Normal 3 66 4 3" xfId="3668"/>
    <cellStyle name="Normal 3 66 4 3 2" xfId="6141"/>
    <cellStyle name="Normal 3 66 4 3 3" xfId="8537"/>
    <cellStyle name="Normal 3 66 4 3 4" xfId="11221"/>
    <cellStyle name="Normal 3 66 4 3 5" xfId="13632"/>
    <cellStyle name="Normal 3 66 4 4" xfId="4240"/>
    <cellStyle name="Normal 3 66 4 4 2" xfId="6714"/>
    <cellStyle name="Normal 3 66 4 4 3" xfId="9110"/>
    <cellStyle name="Normal 3 66 4 4 4" xfId="11794"/>
    <cellStyle name="Normal 3 66 4 4 5" xfId="14205"/>
    <cellStyle name="Normal 3 66 4 5" xfId="4890"/>
    <cellStyle name="Normal 3 66 4 6" xfId="7282"/>
    <cellStyle name="Normal 3 66 4 7" xfId="9964"/>
    <cellStyle name="Normal 3 66 4 8" xfId="12377"/>
    <cellStyle name="Normal 3 66 4 9" xfId="2589"/>
    <cellStyle name="Normal 3 66 5" xfId="1181"/>
    <cellStyle name="Normal 3 66 5 2" xfId="3180"/>
    <cellStyle name="Normal 3 66 5 2 2" xfId="5649"/>
    <cellStyle name="Normal 3 66 5 2 3" xfId="8045"/>
    <cellStyle name="Normal 3 66 5 2 4" xfId="10729"/>
    <cellStyle name="Normal 3 66 5 2 5" xfId="13140"/>
    <cellStyle name="Normal 3 66 5 3" xfId="3754"/>
    <cellStyle name="Normal 3 66 5 3 2" xfId="6228"/>
    <cellStyle name="Normal 3 66 5 3 3" xfId="8624"/>
    <cellStyle name="Normal 3 66 5 3 4" xfId="11308"/>
    <cellStyle name="Normal 3 66 5 3 5" xfId="13719"/>
    <cellStyle name="Normal 3 66 5 4" xfId="4327"/>
    <cellStyle name="Normal 3 66 5 4 2" xfId="6801"/>
    <cellStyle name="Normal 3 66 5 4 3" xfId="9197"/>
    <cellStyle name="Normal 3 66 5 4 4" xfId="11881"/>
    <cellStyle name="Normal 3 66 5 4 5" xfId="14292"/>
    <cellStyle name="Normal 3 66 5 5" xfId="4977"/>
    <cellStyle name="Normal 3 66 5 6" xfId="7369"/>
    <cellStyle name="Normal 3 66 5 7" xfId="10051"/>
    <cellStyle name="Normal 3 66 5 8" xfId="12464"/>
    <cellStyle name="Normal 3 66 5 9" xfId="2673"/>
    <cellStyle name="Normal 3 66 6" xfId="1182"/>
    <cellStyle name="Normal 3 66 6 2" xfId="3249"/>
    <cellStyle name="Normal 3 66 6 2 2" xfId="5719"/>
    <cellStyle name="Normal 3 66 6 2 3" xfId="8115"/>
    <cellStyle name="Normal 3 66 6 2 4" xfId="10799"/>
    <cellStyle name="Normal 3 66 6 2 5" xfId="13210"/>
    <cellStyle name="Normal 3 66 6 3" xfId="3824"/>
    <cellStyle name="Normal 3 66 6 3 2" xfId="6298"/>
    <cellStyle name="Normal 3 66 6 3 3" xfId="8694"/>
    <cellStyle name="Normal 3 66 6 3 4" xfId="11378"/>
    <cellStyle name="Normal 3 66 6 3 5" xfId="13789"/>
    <cellStyle name="Normal 3 66 6 4" xfId="4397"/>
    <cellStyle name="Normal 3 66 6 4 2" xfId="6871"/>
    <cellStyle name="Normal 3 66 6 4 3" xfId="9267"/>
    <cellStyle name="Normal 3 66 6 4 4" xfId="11951"/>
    <cellStyle name="Normal 3 66 6 4 5" xfId="14362"/>
    <cellStyle name="Normal 3 66 6 5" xfId="5047"/>
    <cellStyle name="Normal 3 66 6 6" xfId="7439"/>
    <cellStyle name="Normal 3 66 6 7" xfId="10121"/>
    <cellStyle name="Normal 3 66 6 8" xfId="12534"/>
    <cellStyle name="Normal 3 66 6 9" xfId="2742"/>
    <cellStyle name="Normal 3 66 7" xfId="1183"/>
    <cellStyle name="Normal 3 66 7 2" xfId="5204"/>
    <cellStyle name="Normal 3 66 7 3" xfId="7596"/>
    <cellStyle name="Normal 3 66 7 4" xfId="10279"/>
    <cellStyle name="Normal 3 66 7 5" xfId="12691"/>
    <cellStyle name="Normal 3 66 7 6" xfId="2902"/>
    <cellStyle name="Normal 3 66 8" xfId="1184"/>
    <cellStyle name="Normal 3 66 8 2" xfId="5796"/>
    <cellStyle name="Normal 3 66 8 3" xfId="8192"/>
    <cellStyle name="Normal 3 66 8 4" xfId="10876"/>
    <cellStyle name="Normal 3 66 8 5" xfId="13287"/>
    <cellStyle name="Normal 3 66 8 6" xfId="3326"/>
    <cellStyle name="Normal 3 66 9" xfId="1185"/>
    <cellStyle name="Normal 3 66 9 2" xfId="6371"/>
    <cellStyle name="Normal 3 66 9 3" xfId="8767"/>
    <cellStyle name="Normal 3 66 9 4" xfId="11451"/>
    <cellStyle name="Normal 3 66 9 5" xfId="13862"/>
    <cellStyle name="Normal 3 66 9 6" xfId="3897"/>
    <cellStyle name="Normal 3 67" xfId="1186"/>
    <cellStyle name="Normal 3 67 10" xfId="1187"/>
    <cellStyle name="Normal 3 67 10 2" xfId="4546"/>
    <cellStyle name="Normal 3 67 11" xfId="1188"/>
    <cellStyle name="Normal 3 67 11 2" xfId="6940"/>
    <cellStyle name="Normal 3 67 12" xfId="1189"/>
    <cellStyle name="Normal 3 67 12 2" xfId="9400"/>
    <cellStyle name="Normal 3 67 13" xfId="1190"/>
    <cellStyle name="Normal 3 67 13 2" xfId="9495"/>
    <cellStyle name="Normal 3 67 14" xfId="1191"/>
    <cellStyle name="Normal 3 67 14 2" xfId="9579"/>
    <cellStyle name="Normal 3 67 15" xfId="1872"/>
    <cellStyle name="Normal 3 67 16" xfId="12036"/>
    <cellStyle name="Normal 3 67 2" xfId="1192"/>
    <cellStyle name="Normal 3 67 2 2" xfId="2060"/>
    <cellStyle name="Normal 3 67 2 2 2" xfId="5379"/>
    <cellStyle name="Normal 3 67 2 2 3" xfId="7772"/>
    <cellStyle name="Normal 3 67 2 2 4" xfId="10456"/>
    <cellStyle name="Normal 3 67 2 2 5" xfId="12867"/>
    <cellStyle name="Normal 3 67 2 3" xfId="3483"/>
    <cellStyle name="Normal 3 67 2 3 2" xfId="5955"/>
    <cellStyle name="Normal 3 67 2 3 3" xfId="8351"/>
    <cellStyle name="Normal 3 67 2 3 4" xfId="11035"/>
    <cellStyle name="Normal 3 67 2 3 5" xfId="13446"/>
    <cellStyle name="Normal 3 67 2 4" xfId="4054"/>
    <cellStyle name="Normal 3 67 2 4 2" xfId="6528"/>
    <cellStyle name="Normal 3 67 2 4 3" xfId="8924"/>
    <cellStyle name="Normal 3 67 2 4 4" xfId="11608"/>
    <cellStyle name="Normal 3 67 2 4 5" xfId="14019"/>
    <cellStyle name="Normal 3 67 2 5" xfId="4704"/>
    <cellStyle name="Normal 3 67 2 6" xfId="7096"/>
    <cellStyle name="Normal 3 67 2 7" xfId="9778"/>
    <cellStyle name="Normal 3 67 2 8" xfId="12191"/>
    <cellStyle name="Normal 3 67 3" xfId="1193"/>
    <cellStyle name="Normal 3 67 3 2" xfId="2246"/>
    <cellStyle name="Normal 3 67 3 2 2" xfId="5471"/>
    <cellStyle name="Normal 3 67 3 2 3" xfId="7866"/>
    <cellStyle name="Normal 3 67 3 2 4" xfId="10550"/>
    <cellStyle name="Normal 3 67 3 2 5" xfId="12961"/>
    <cellStyle name="Normal 3 67 3 3" xfId="3576"/>
    <cellStyle name="Normal 3 67 3 3 2" xfId="6049"/>
    <cellStyle name="Normal 3 67 3 3 3" xfId="8445"/>
    <cellStyle name="Normal 3 67 3 3 4" xfId="11129"/>
    <cellStyle name="Normal 3 67 3 3 5" xfId="13540"/>
    <cellStyle name="Normal 3 67 3 4" xfId="4148"/>
    <cellStyle name="Normal 3 67 3 4 2" xfId="6622"/>
    <cellStyle name="Normal 3 67 3 4 3" xfId="9018"/>
    <cellStyle name="Normal 3 67 3 4 4" xfId="11702"/>
    <cellStyle name="Normal 3 67 3 4 5" xfId="14113"/>
    <cellStyle name="Normal 3 67 3 5" xfId="4798"/>
    <cellStyle name="Normal 3 67 3 6" xfId="7190"/>
    <cellStyle name="Normal 3 67 3 7" xfId="9872"/>
    <cellStyle name="Normal 3 67 3 8" xfId="12285"/>
    <cellStyle name="Normal 3 67 4" xfId="1194"/>
    <cellStyle name="Normal 3 67 4 2" xfId="3095"/>
    <cellStyle name="Normal 3 67 4 2 2" xfId="5564"/>
    <cellStyle name="Normal 3 67 4 2 3" xfId="7959"/>
    <cellStyle name="Normal 3 67 4 2 4" xfId="10643"/>
    <cellStyle name="Normal 3 67 4 2 5" xfId="13054"/>
    <cellStyle name="Normal 3 67 4 3" xfId="3669"/>
    <cellStyle name="Normal 3 67 4 3 2" xfId="6142"/>
    <cellStyle name="Normal 3 67 4 3 3" xfId="8538"/>
    <cellStyle name="Normal 3 67 4 3 4" xfId="11222"/>
    <cellStyle name="Normal 3 67 4 3 5" xfId="13633"/>
    <cellStyle name="Normal 3 67 4 4" xfId="4241"/>
    <cellStyle name="Normal 3 67 4 4 2" xfId="6715"/>
    <cellStyle name="Normal 3 67 4 4 3" xfId="9111"/>
    <cellStyle name="Normal 3 67 4 4 4" xfId="11795"/>
    <cellStyle name="Normal 3 67 4 4 5" xfId="14206"/>
    <cellStyle name="Normal 3 67 4 5" xfId="4891"/>
    <cellStyle name="Normal 3 67 4 6" xfId="7283"/>
    <cellStyle name="Normal 3 67 4 7" xfId="9965"/>
    <cellStyle name="Normal 3 67 4 8" xfId="12378"/>
    <cellStyle name="Normal 3 67 4 9" xfId="2590"/>
    <cellStyle name="Normal 3 67 5" xfId="1195"/>
    <cellStyle name="Normal 3 67 5 2" xfId="3181"/>
    <cellStyle name="Normal 3 67 5 2 2" xfId="5650"/>
    <cellStyle name="Normal 3 67 5 2 3" xfId="8046"/>
    <cellStyle name="Normal 3 67 5 2 4" xfId="10730"/>
    <cellStyle name="Normal 3 67 5 2 5" xfId="13141"/>
    <cellStyle name="Normal 3 67 5 3" xfId="3755"/>
    <cellStyle name="Normal 3 67 5 3 2" xfId="6229"/>
    <cellStyle name="Normal 3 67 5 3 3" xfId="8625"/>
    <cellStyle name="Normal 3 67 5 3 4" xfId="11309"/>
    <cellStyle name="Normal 3 67 5 3 5" xfId="13720"/>
    <cellStyle name="Normal 3 67 5 4" xfId="4328"/>
    <cellStyle name="Normal 3 67 5 4 2" xfId="6802"/>
    <cellStyle name="Normal 3 67 5 4 3" xfId="9198"/>
    <cellStyle name="Normal 3 67 5 4 4" xfId="11882"/>
    <cellStyle name="Normal 3 67 5 4 5" xfId="14293"/>
    <cellStyle name="Normal 3 67 5 5" xfId="4978"/>
    <cellStyle name="Normal 3 67 5 6" xfId="7370"/>
    <cellStyle name="Normal 3 67 5 7" xfId="10052"/>
    <cellStyle name="Normal 3 67 5 8" xfId="12465"/>
    <cellStyle name="Normal 3 67 5 9" xfId="2674"/>
    <cellStyle name="Normal 3 67 6" xfId="1196"/>
    <cellStyle name="Normal 3 67 6 2" xfId="3250"/>
    <cellStyle name="Normal 3 67 6 2 2" xfId="5720"/>
    <cellStyle name="Normal 3 67 6 2 3" xfId="8116"/>
    <cellStyle name="Normal 3 67 6 2 4" xfId="10800"/>
    <cellStyle name="Normal 3 67 6 2 5" xfId="13211"/>
    <cellStyle name="Normal 3 67 6 3" xfId="3825"/>
    <cellStyle name="Normal 3 67 6 3 2" xfId="6299"/>
    <cellStyle name="Normal 3 67 6 3 3" xfId="8695"/>
    <cellStyle name="Normal 3 67 6 3 4" xfId="11379"/>
    <cellStyle name="Normal 3 67 6 3 5" xfId="13790"/>
    <cellStyle name="Normal 3 67 6 4" xfId="4398"/>
    <cellStyle name="Normal 3 67 6 4 2" xfId="6872"/>
    <cellStyle name="Normal 3 67 6 4 3" xfId="9268"/>
    <cellStyle name="Normal 3 67 6 4 4" xfId="11952"/>
    <cellStyle name="Normal 3 67 6 4 5" xfId="14363"/>
    <cellStyle name="Normal 3 67 6 5" xfId="5048"/>
    <cellStyle name="Normal 3 67 6 6" xfId="7440"/>
    <cellStyle name="Normal 3 67 6 7" xfId="10122"/>
    <cellStyle name="Normal 3 67 6 8" xfId="12535"/>
    <cellStyle name="Normal 3 67 6 9" xfId="2743"/>
    <cellStyle name="Normal 3 67 7" xfId="1197"/>
    <cellStyle name="Normal 3 67 7 2" xfId="5205"/>
    <cellStyle name="Normal 3 67 7 3" xfId="7597"/>
    <cellStyle name="Normal 3 67 7 4" xfId="10280"/>
    <cellStyle name="Normal 3 67 7 5" xfId="12692"/>
    <cellStyle name="Normal 3 67 7 6" xfId="2903"/>
    <cellStyle name="Normal 3 67 8" xfId="1198"/>
    <cellStyle name="Normal 3 67 8 2" xfId="5797"/>
    <cellStyle name="Normal 3 67 8 3" xfId="8193"/>
    <cellStyle name="Normal 3 67 8 4" xfId="10877"/>
    <cellStyle name="Normal 3 67 8 5" xfId="13288"/>
    <cellStyle name="Normal 3 67 8 6" xfId="3327"/>
    <cellStyle name="Normal 3 67 9" xfId="1199"/>
    <cellStyle name="Normal 3 67 9 2" xfId="6372"/>
    <cellStyle name="Normal 3 67 9 3" xfId="8768"/>
    <cellStyle name="Normal 3 67 9 4" xfId="11452"/>
    <cellStyle name="Normal 3 67 9 5" xfId="13863"/>
    <cellStyle name="Normal 3 67 9 6" xfId="3898"/>
    <cellStyle name="Normal 3 68" xfId="1200"/>
    <cellStyle name="Normal 3 68 10" xfId="1201"/>
    <cellStyle name="Normal 3 68 10 2" xfId="4547"/>
    <cellStyle name="Normal 3 68 11" xfId="1202"/>
    <cellStyle name="Normal 3 68 11 2" xfId="6941"/>
    <cellStyle name="Normal 3 68 12" xfId="1203"/>
    <cellStyle name="Normal 3 68 12 2" xfId="9401"/>
    <cellStyle name="Normal 3 68 13" xfId="1204"/>
    <cellStyle name="Normal 3 68 13 2" xfId="9496"/>
    <cellStyle name="Normal 3 68 14" xfId="1205"/>
    <cellStyle name="Normal 3 68 14 2" xfId="9580"/>
    <cellStyle name="Normal 3 68 15" xfId="1873"/>
    <cellStyle name="Normal 3 68 16" xfId="12037"/>
    <cellStyle name="Normal 3 68 2" xfId="1206"/>
    <cellStyle name="Normal 3 68 2 2" xfId="2061"/>
    <cellStyle name="Normal 3 68 2 2 2" xfId="5380"/>
    <cellStyle name="Normal 3 68 2 2 3" xfId="7773"/>
    <cellStyle name="Normal 3 68 2 2 4" xfId="10457"/>
    <cellStyle name="Normal 3 68 2 2 5" xfId="12868"/>
    <cellStyle name="Normal 3 68 2 3" xfId="3484"/>
    <cellStyle name="Normal 3 68 2 3 2" xfId="5956"/>
    <cellStyle name="Normal 3 68 2 3 3" xfId="8352"/>
    <cellStyle name="Normal 3 68 2 3 4" xfId="11036"/>
    <cellStyle name="Normal 3 68 2 3 5" xfId="13447"/>
    <cellStyle name="Normal 3 68 2 4" xfId="4055"/>
    <cellStyle name="Normal 3 68 2 4 2" xfId="6529"/>
    <cellStyle name="Normal 3 68 2 4 3" xfId="8925"/>
    <cellStyle name="Normal 3 68 2 4 4" xfId="11609"/>
    <cellStyle name="Normal 3 68 2 4 5" xfId="14020"/>
    <cellStyle name="Normal 3 68 2 5" xfId="4705"/>
    <cellStyle name="Normal 3 68 2 6" xfId="7097"/>
    <cellStyle name="Normal 3 68 2 7" xfId="9779"/>
    <cellStyle name="Normal 3 68 2 8" xfId="12192"/>
    <cellStyle name="Normal 3 68 3" xfId="1207"/>
    <cellStyle name="Normal 3 68 3 2" xfId="2247"/>
    <cellStyle name="Normal 3 68 3 2 2" xfId="5472"/>
    <cellStyle name="Normal 3 68 3 2 3" xfId="7867"/>
    <cellStyle name="Normal 3 68 3 2 4" xfId="10551"/>
    <cellStyle name="Normal 3 68 3 2 5" xfId="12962"/>
    <cellStyle name="Normal 3 68 3 3" xfId="3577"/>
    <cellStyle name="Normal 3 68 3 3 2" xfId="6050"/>
    <cellStyle name="Normal 3 68 3 3 3" xfId="8446"/>
    <cellStyle name="Normal 3 68 3 3 4" xfId="11130"/>
    <cellStyle name="Normal 3 68 3 3 5" xfId="13541"/>
    <cellStyle name="Normal 3 68 3 4" xfId="4149"/>
    <cellStyle name="Normal 3 68 3 4 2" xfId="6623"/>
    <cellStyle name="Normal 3 68 3 4 3" xfId="9019"/>
    <cellStyle name="Normal 3 68 3 4 4" xfId="11703"/>
    <cellStyle name="Normal 3 68 3 4 5" xfId="14114"/>
    <cellStyle name="Normal 3 68 3 5" xfId="4799"/>
    <cellStyle name="Normal 3 68 3 6" xfId="7191"/>
    <cellStyle name="Normal 3 68 3 7" xfId="9873"/>
    <cellStyle name="Normal 3 68 3 8" xfId="12286"/>
    <cellStyle name="Normal 3 68 4" xfId="1208"/>
    <cellStyle name="Normal 3 68 4 2" xfId="3096"/>
    <cellStyle name="Normal 3 68 4 2 2" xfId="5565"/>
    <cellStyle name="Normal 3 68 4 2 3" xfId="7960"/>
    <cellStyle name="Normal 3 68 4 2 4" xfId="10644"/>
    <cellStyle name="Normal 3 68 4 2 5" xfId="13055"/>
    <cellStyle name="Normal 3 68 4 3" xfId="3670"/>
    <cellStyle name="Normal 3 68 4 3 2" xfId="6143"/>
    <cellStyle name="Normal 3 68 4 3 3" xfId="8539"/>
    <cellStyle name="Normal 3 68 4 3 4" xfId="11223"/>
    <cellStyle name="Normal 3 68 4 3 5" xfId="13634"/>
    <cellStyle name="Normal 3 68 4 4" xfId="4242"/>
    <cellStyle name="Normal 3 68 4 4 2" xfId="6716"/>
    <cellStyle name="Normal 3 68 4 4 3" xfId="9112"/>
    <cellStyle name="Normal 3 68 4 4 4" xfId="11796"/>
    <cellStyle name="Normal 3 68 4 4 5" xfId="14207"/>
    <cellStyle name="Normal 3 68 4 5" xfId="4892"/>
    <cellStyle name="Normal 3 68 4 6" xfId="7284"/>
    <cellStyle name="Normal 3 68 4 7" xfId="9966"/>
    <cellStyle name="Normal 3 68 4 8" xfId="12379"/>
    <cellStyle name="Normal 3 68 4 9" xfId="2591"/>
    <cellStyle name="Normal 3 68 5" xfId="1209"/>
    <cellStyle name="Normal 3 68 5 2" xfId="3182"/>
    <cellStyle name="Normal 3 68 5 2 2" xfId="5651"/>
    <cellStyle name="Normal 3 68 5 2 3" xfId="8047"/>
    <cellStyle name="Normal 3 68 5 2 4" xfId="10731"/>
    <cellStyle name="Normal 3 68 5 2 5" xfId="13142"/>
    <cellStyle name="Normal 3 68 5 3" xfId="3756"/>
    <cellStyle name="Normal 3 68 5 3 2" xfId="6230"/>
    <cellStyle name="Normal 3 68 5 3 3" xfId="8626"/>
    <cellStyle name="Normal 3 68 5 3 4" xfId="11310"/>
    <cellStyle name="Normal 3 68 5 3 5" xfId="13721"/>
    <cellStyle name="Normal 3 68 5 4" xfId="4329"/>
    <cellStyle name="Normal 3 68 5 4 2" xfId="6803"/>
    <cellStyle name="Normal 3 68 5 4 3" xfId="9199"/>
    <cellStyle name="Normal 3 68 5 4 4" xfId="11883"/>
    <cellStyle name="Normal 3 68 5 4 5" xfId="14294"/>
    <cellStyle name="Normal 3 68 5 5" xfId="4979"/>
    <cellStyle name="Normal 3 68 5 6" xfId="7371"/>
    <cellStyle name="Normal 3 68 5 7" xfId="10053"/>
    <cellStyle name="Normal 3 68 5 8" xfId="12466"/>
    <cellStyle name="Normal 3 68 5 9" xfId="2675"/>
    <cellStyle name="Normal 3 68 6" xfId="1210"/>
    <cellStyle name="Normal 3 68 6 2" xfId="3251"/>
    <cellStyle name="Normal 3 68 6 2 2" xfId="5721"/>
    <cellStyle name="Normal 3 68 6 2 3" xfId="8117"/>
    <cellStyle name="Normal 3 68 6 2 4" xfId="10801"/>
    <cellStyle name="Normal 3 68 6 2 5" xfId="13212"/>
    <cellStyle name="Normal 3 68 6 3" xfId="3826"/>
    <cellStyle name="Normal 3 68 6 3 2" xfId="6300"/>
    <cellStyle name="Normal 3 68 6 3 3" xfId="8696"/>
    <cellStyle name="Normal 3 68 6 3 4" xfId="11380"/>
    <cellStyle name="Normal 3 68 6 3 5" xfId="13791"/>
    <cellStyle name="Normal 3 68 6 4" xfId="4399"/>
    <cellStyle name="Normal 3 68 6 4 2" xfId="6873"/>
    <cellStyle name="Normal 3 68 6 4 3" xfId="9269"/>
    <cellStyle name="Normal 3 68 6 4 4" xfId="11953"/>
    <cellStyle name="Normal 3 68 6 4 5" xfId="14364"/>
    <cellStyle name="Normal 3 68 6 5" xfId="5049"/>
    <cellStyle name="Normal 3 68 6 6" xfId="7441"/>
    <cellStyle name="Normal 3 68 6 7" xfId="10123"/>
    <cellStyle name="Normal 3 68 6 8" xfId="12536"/>
    <cellStyle name="Normal 3 68 6 9" xfId="2744"/>
    <cellStyle name="Normal 3 68 7" xfId="1211"/>
    <cellStyle name="Normal 3 68 7 2" xfId="5206"/>
    <cellStyle name="Normal 3 68 7 3" xfId="7598"/>
    <cellStyle name="Normal 3 68 7 4" xfId="10281"/>
    <cellStyle name="Normal 3 68 7 5" xfId="12693"/>
    <cellStyle name="Normal 3 68 7 6" xfId="2904"/>
    <cellStyle name="Normal 3 68 8" xfId="1212"/>
    <cellStyle name="Normal 3 68 8 2" xfId="5798"/>
    <cellStyle name="Normal 3 68 8 3" xfId="8194"/>
    <cellStyle name="Normal 3 68 8 4" xfId="10878"/>
    <cellStyle name="Normal 3 68 8 5" xfId="13289"/>
    <cellStyle name="Normal 3 68 8 6" xfId="3328"/>
    <cellStyle name="Normal 3 68 9" xfId="1213"/>
    <cellStyle name="Normal 3 68 9 2" xfId="6373"/>
    <cellStyle name="Normal 3 68 9 3" xfId="8769"/>
    <cellStyle name="Normal 3 68 9 4" xfId="11453"/>
    <cellStyle name="Normal 3 68 9 5" xfId="13864"/>
    <cellStyle name="Normal 3 68 9 6" xfId="3899"/>
    <cellStyle name="Normal 3 69" xfId="1214"/>
    <cellStyle name="Normal 3 69 10" xfId="1215"/>
    <cellStyle name="Normal 3 69 10 2" xfId="4548"/>
    <cellStyle name="Normal 3 69 11" xfId="1216"/>
    <cellStyle name="Normal 3 69 11 2" xfId="6942"/>
    <cellStyle name="Normal 3 69 12" xfId="1217"/>
    <cellStyle name="Normal 3 69 12 2" xfId="9402"/>
    <cellStyle name="Normal 3 69 13" xfId="1218"/>
    <cellStyle name="Normal 3 69 13 2" xfId="9497"/>
    <cellStyle name="Normal 3 69 14" xfId="1219"/>
    <cellStyle name="Normal 3 69 14 2" xfId="9581"/>
    <cellStyle name="Normal 3 69 15" xfId="1874"/>
    <cellStyle name="Normal 3 69 16" xfId="12038"/>
    <cellStyle name="Normal 3 69 2" xfId="1220"/>
    <cellStyle name="Normal 3 69 2 2" xfId="2062"/>
    <cellStyle name="Normal 3 69 2 2 2" xfId="5381"/>
    <cellStyle name="Normal 3 69 2 2 3" xfId="7774"/>
    <cellStyle name="Normal 3 69 2 2 4" xfId="10458"/>
    <cellStyle name="Normal 3 69 2 2 5" xfId="12869"/>
    <cellStyle name="Normal 3 69 2 3" xfId="3485"/>
    <cellStyle name="Normal 3 69 2 3 2" xfId="5957"/>
    <cellStyle name="Normal 3 69 2 3 3" xfId="8353"/>
    <cellStyle name="Normal 3 69 2 3 4" xfId="11037"/>
    <cellStyle name="Normal 3 69 2 3 5" xfId="13448"/>
    <cellStyle name="Normal 3 69 2 4" xfId="4056"/>
    <cellStyle name="Normal 3 69 2 4 2" xfId="6530"/>
    <cellStyle name="Normal 3 69 2 4 3" xfId="8926"/>
    <cellStyle name="Normal 3 69 2 4 4" xfId="11610"/>
    <cellStyle name="Normal 3 69 2 4 5" xfId="14021"/>
    <cellStyle name="Normal 3 69 2 5" xfId="4706"/>
    <cellStyle name="Normal 3 69 2 6" xfId="7098"/>
    <cellStyle name="Normal 3 69 2 7" xfId="9780"/>
    <cellStyle name="Normal 3 69 2 8" xfId="12193"/>
    <cellStyle name="Normal 3 69 3" xfId="1221"/>
    <cellStyle name="Normal 3 69 3 2" xfId="2248"/>
    <cellStyle name="Normal 3 69 3 2 2" xfId="5473"/>
    <cellStyle name="Normal 3 69 3 2 3" xfId="7868"/>
    <cellStyle name="Normal 3 69 3 2 4" xfId="10552"/>
    <cellStyle name="Normal 3 69 3 2 5" xfId="12963"/>
    <cellStyle name="Normal 3 69 3 3" xfId="3578"/>
    <cellStyle name="Normal 3 69 3 3 2" xfId="6051"/>
    <cellStyle name="Normal 3 69 3 3 3" xfId="8447"/>
    <cellStyle name="Normal 3 69 3 3 4" xfId="11131"/>
    <cellStyle name="Normal 3 69 3 3 5" xfId="13542"/>
    <cellStyle name="Normal 3 69 3 4" xfId="4150"/>
    <cellStyle name="Normal 3 69 3 4 2" xfId="6624"/>
    <cellStyle name="Normal 3 69 3 4 3" xfId="9020"/>
    <cellStyle name="Normal 3 69 3 4 4" xfId="11704"/>
    <cellStyle name="Normal 3 69 3 4 5" xfId="14115"/>
    <cellStyle name="Normal 3 69 3 5" xfId="4800"/>
    <cellStyle name="Normal 3 69 3 6" xfId="7192"/>
    <cellStyle name="Normal 3 69 3 7" xfId="9874"/>
    <cellStyle name="Normal 3 69 3 8" xfId="12287"/>
    <cellStyle name="Normal 3 69 4" xfId="1222"/>
    <cellStyle name="Normal 3 69 4 2" xfId="3097"/>
    <cellStyle name="Normal 3 69 4 2 2" xfId="5566"/>
    <cellStyle name="Normal 3 69 4 2 3" xfId="7961"/>
    <cellStyle name="Normal 3 69 4 2 4" xfId="10645"/>
    <cellStyle name="Normal 3 69 4 2 5" xfId="13056"/>
    <cellStyle name="Normal 3 69 4 3" xfId="3671"/>
    <cellStyle name="Normal 3 69 4 3 2" xfId="6144"/>
    <cellStyle name="Normal 3 69 4 3 3" xfId="8540"/>
    <cellStyle name="Normal 3 69 4 3 4" xfId="11224"/>
    <cellStyle name="Normal 3 69 4 3 5" xfId="13635"/>
    <cellStyle name="Normal 3 69 4 4" xfId="4243"/>
    <cellStyle name="Normal 3 69 4 4 2" xfId="6717"/>
    <cellStyle name="Normal 3 69 4 4 3" xfId="9113"/>
    <cellStyle name="Normal 3 69 4 4 4" xfId="11797"/>
    <cellStyle name="Normal 3 69 4 4 5" xfId="14208"/>
    <cellStyle name="Normal 3 69 4 5" xfId="4893"/>
    <cellStyle name="Normal 3 69 4 6" xfId="7285"/>
    <cellStyle name="Normal 3 69 4 7" xfId="9967"/>
    <cellStyle name="Normal 3 69 4 8" xfId="12380"/>
    <cellStyle name="Normal 3 69 4 9" xfId="2592"/>
    <cellStyle name="Normal 3 69 5" xfId="1223"/>
    <cellStyle name="Normal 3 69 5 2" xfId="3183"/>
    <cellStyle name="Normal 3 69 5 2 2" xfId="5652"/>
    <cellStyle name="Normal 3 69 5 2 3" xfId="8048"/>
    <cellStyle name="Normal 3 69 5 2 4" xfId="10732"/>
    <cellStyle name="Normal 3 69 5 2 5" xfId="13143"/>
    <cellStyle name="Normal 3 69 5 3" xfId="3757"/>
    <cellStyle name="Normal 3 69 5 3 2" xfId="6231"/>
    <cellStyle name="Normal 3 69 5 3 3" xfId="8627"/>
    <cellStyle name="Normal 3 69 5 3 4" xfId="11311"/>
    <cellStyle name="Normal 3 69 5 3 5" xfId="13722"/>
    <cellStyle name="Normal 3 69 5 4" xfId="4330"/>
    <cellStyle name="Normal 3 69 5 4 2" xfId="6804"/>
    <cellStyle name="Normal 3 69 5 4 3" xfId="9200"/>
    <cellStyle name="Normal 3 69 5 4 4" xfId="11884"/>
    <cellStyle name="Normal 3 69 5 4 5" xfId="14295"/>
    <cellStyle name="Normal 3 69 5 5" xfId="4980"/>
    <cellStyle name="Normal 3 69 5 6" xfId="7372"/>
    <cellStyle name="Normal 3 69 5 7" xfId="10054"/>
    <cellStyle name="Normal 3 69 5 8" xfId="12467"/>
    <cellStyle name="Normal 3 69 5 9" xfId="2676"/>
    <cellStyle name="Normal 3 69 6" xfId="1224"/>
    <cellStyle name="Normal 3 69 6 2" xfId="3252"/>
    <cellStyle name="Normal 3 69 6 2 2" xfId="5722"/>
    <cellStyle name="Normal 3 69 6 2 3" xfId="8118"/>
    <cellStyle name="Normal 3 69 6 2 4" xfId="10802"/>
    <cellStyle name="Normal 3 69 6 2 5" xfId="13213"/>
    <cellStyle name="Normal 3 69 6 3" xfId="3827"/>
    <cellStyle name="Normal 3 69 6 3 2" xfId="6301"/>
    <cellStyle name="Normal 3 69 6 3 3" xfId="8697"/>
    <cellStyle name="Normal 3 69 6 3 4" xfId="11381"/>
    <cellStyle name="Normal 3 69 6 3 5" xfId="13792"/>
    <cellStyle name="Normal 3 69 6 4" xfId="4400"/>
    <cellStyle name="Normal 3 69 6 4 2" xfId="6874"/>
    <cellStyle name="Normal 3 69 6 4 3" xfId="9270"/>
    <cellStyle name="Normal 3 69 6 4 4" xfId="11954"/>
    <cellStyle name="Normal 3 69 6 4 5" xfId="14365"/>
    <cellStyle name="Normal 3 69 6 5" xfId="5050"/>
    <cellStyle name="Normal 3 69 6 6" xfId="7442"/>
    <cellStyle name="Normal 3 69 6 7" xfId="10124"/>
    <cellStyle name="Normal 3 69 6 8" xfId="12537"/>
    <cellStyle name="Normal 3 69 6 9" xfId="2745"/>
    <cellStyle name="Normal 3 69 7" xfId="1225"/>
    <cellStyle name="Normal 3 69 7 2" xfId="5207"/>
    <cellStyle name="Normal 3 69 7 3" xfId="7599"/>
    <cellStyle name="Normal 3 69 7 4" xfId="10282"/>
    <cellStyle name="Normal 3 69 7 5" xfId="12694"/>
    <cellStyle name="Normal 3 69 7 6" xfId="2905"/>
    <cellStyle name="Normal 3 69 8" xfId="1226"/>
    <cellStyle name="Normal 3 69 8 2" xfId="5799"/>
    <cellStyle name="Normal 3 69 8 3" xfId="8195"/>
    <cellStyle name="Normal 3 69 8 4" xfId="10879"/>
    <cellStyle name="Normal 3 69 8 5" xfId="13290"/>
    <cellStyle name="Normal 3 69 8 6" xfId="3329"/>
    <cellStyle name="Normal 3 69 9" xfId="1227"/>
    <cellStyle name="Normal 3 69 9 2" xfId="6374"/>
    <cellStyle name="Normal 3 69 9 3" xfId="8770"/>
    <cellStyle name="Normal 3 69 9 4" xfId="11454"/>
    <cellStyle name="Normal 3 69 9 5" xfId="13865"/>
    <cellStyle name="Normal 3 69 9 6" xfId="3900"/>
    <cellStyle name="Normal 3 7" xfId="1228"/>
    <cellStyle name="Normal 3 7 10" xfId="1229"/>
    <cellStyle name="Normal 3 7 10 2" xfId="4549"/>
    <cellStyle name="Normal 3 7 11" xfId="1230"/>
    <cellStyle name="Normal 3 7 11 2" xfId="6943"/>
    <cellStyle name="Normal 3 7 12" xfId="1231"/>
    <cellStyle name="Normal 3 7 12 2" xfId="9403"/>
    <cellStyle name="Normal 3 7 13" xfId="1232"/>
    <cellStyle name="Normal 3 7 13 2" xfId="9498"/>
    <cellStyle name="Normal 3 7 14" xfId="1233"/>
    <cellStyle name="Normal 3 7 14 2" xfId="9582"/>
    <cellStyle name="Normal 3 7 15" xfId="1875"/>
    <cellStyle name="Normal 3 7 16" xfId="12039"/>
    <cellStyle name="Normal 3 7 2" xfId="1234"/>
    <cellStyle name="Normal 3 7 2 2" xfId="2063"/>
    <cellStyle name="Normal 3 7 2 2 2" xfId="5382"/>
    <cellStyle name="Normal 3 7 2 2 3" xfId="7775"/>
    <cellStyle name="Normal 3 7 2 2 4" xfId="10459"/>
    <cellStyle name="Normal 3 7 2 2 5" xfId="12870"/>
    <cellStyle name="Normal 3 7 2 3" xfId="3486"/>
    <cellStyle name="Normal 3 7 2 3 2" xfId="5958"/>
    <cellStyle name="Normal 3 7 2 3 3" xfId="8354"/>
    <cellStyle name="Normal 3 7 2 3 4" xfId="11038"/>
    <cellStyle name="Normal 3 7 2 3 5" xfId="13449"/>
    <cellStyle name="Normal 3 7 2 4" xfId="4057"/>
    <cellStyle name="Normal 3 7 2 4 2" xfId="6531"/>
    <cellStyle name="Normal 3 7 2 4 3" xfId="8927"/>
    <cellStyle name="Normal 3 7 2 4 4" xfId="11611"/>
    <cellStyle name="Normal 3 7 2 4 5" xfId="14022"/>
    <cellStyle name="Normal 3 7 2 5" xfId="4707"/>
    <cellStyle name="Normal 3 7 2 6" xfId="7099"/>
    <cellStyle name="Normal 3 7 2 7" xfId="9781"/>
    <cellStyle name="Normal 3 7 2 8" xfId="12194"/>
    <cellStyle name="Normal 3 7 3" xfId="1235"/>
    <cellStyle name="Normal 3 7 3 2" xfId="2249"/>
    <cellStyle name="Normal 3 7 3 2 2" xfId="5474"/>
    <cellStyle name="Normal 3 7 3 2 3" xfId="7869"/>
    <cellStyle name="Normal 3 7 3 2 4" xfId="10553"/>
    <cellStyle name="Normal 3 7 3 2 5" xfId="12964"/>
    <cellStyle name="Normal 3 7 3 3" xfId="3579"/>
    <cellStyle name="Normal 3 7 3 3 2" xfId="6052"/>
    <cellStyle name="Normal 3 7 3 3 3" xfId="8448"/>
    <cellStyle name="Normal 3 7 3 3 4" xfId="11132"/>
    <cellStyle name="Normal 3 7 3 3 5" xfId="13543"/>
    <cellStyle name="Normal 3 7 3 4" xfId="4151"/>
    <cellStyle name="Normal 3 7 3 4 2" xfId="6625"/>
    <cellStyle name="Normal 3 7 3 4 3" xfId="9021"/>
    <cellStyle name="Normal 3 7 3 4 4" xfId="11705"/>
    <cellStyle name="Normal 3 7 3 4 5" xfId="14116"/>
    <cellStyle name="Normal 3 7 3 5" xfId="4801"/>
    <cellStyle name="Normal 3 7 3 6" xfId="7193"/>
    <cellStyle name="Normal 3 7 3 7" xfId="9875"/>
    <cellStyle name="Normal 3 7 3 8" xfId="12288"/>
    <cellStyle name="Normal 3 7 4" xfId="1236"/>
    <cellStyle name="Normal 3 7 4 2" xfId="3098"/>
    <cellStyle name="Normal 3 7 4 2 2" xfId="5567"/>
    <cellStyle name="Normal 3 7 4 2 3" xfId="7962"/>
    <cellStyle name="Normal 3 7 4 2 4" xfId="10646"/>
    <cellStyle name="Normal 3 7 4 2 5" xfId="13057"/>
    <cellStyle name="Normal 3 7 4 3" xfId="3672"/>
    <cellStyle name="Normal 3 7 4 3 2" xfId="6145"/>
    <cellStyle name="Normal 3 7 4 3 3" xfId="8541"/>
    <cellStyle name="Normal 3 7 4 3 4" xfId="11225"/>
    <cellStyle name="Normal 3 7 4 3 5" xfId="13636"/>
    <cellStyle name="Normal 3 7 4 4" xfId="4244"/>
    <cellStyle name="Normal 3 7 4 4 2" xfId="6718"/>
    <cellStyle name="Normal 3 7 4 4 3" xfId="9114"/>
    <cellStyle name="Normal 3 7 4 4 4" xfId="11798"/>
    <cellStyle name="Normal 3 7 4 4 5" xfId="14209"/>
    <cellStyle name="Normal 3 7 4 5" xfId="4894"/>
    <cellStyle name="Normal 3 7 4 6" xfId="7286"/>
    <cellStyle name="Normal 3 7 4 7" xfId="9968"/>
    <cellStyle name="Normal 3 7 4 8" xfId="12381"/>
    <cellStyle name="Normal 3 7 4 9" xfId="2593"/>
    <cellStyle name="Normal 3 7 5" xfId="1237"/>
    <cellStyle name="Normal 3 7 5 2" xfId="3184"/>
    <cellStyle name="Normal 3 7 5 2 2" xfId="5653"/>
    <cellStyle name="Normal 3 7 5 2 3" xfId="8049"/>
    <cellStyle name="Normal 3 7 5 2 4" xfId="10733"/>
    <cellStyle name="Normal 3 7 5 2 5" xfId="13144"/>
    <cellStyle name="Normal 3 7 5 3" xfId="3758"/>
    <cellStyle name="Normal 3 7 5 3 2" xfId="6232"/>
    <cellStyle name="Normal 3 7 5 3 3" xfId="8628"/>
    <cellStyle name="Normal 3 7 5 3 4" xfId="11312"/>
    <cellStyle name="Normal 3 7 5 3 5" xfId="13723"/>
    <cellStyle name="Normal 3 7 5 4" xfId="4331"/>
    <cellStyle name="Normal 3 7 5 4 2" xfId="6805"/>
    <cellStyle name="Normal 3 7 5 4 3" xfId="9201"/>
    <cellStyle name="Normal 3 7 5 4 4" xfId="11885"/>
    <cellStyle name="Normal 3 7 5 4 5" xfId="14296"/>
    <cellStyle name="Normal 3 7 5 5" xfId="4981"/>
    <cellStyle name="Normal 3 7 5 6" xfId="7373"/>
    <cellStyle name="Normal 3 7 5 7" xfId="10055"/>
    <cellStyle name="Normal 3 7 5 8" xfId="12468"/>
    <cellStyle name="Normal 3 7 5 9" xfId="2677"/>
    <cellStyle name="Normal 3 7 6" xfId="1238"/>
    <cellStyle name="Normal 3 7 6 2" xfId="3253"/>
    <cellStyle name="Normal 3 7 6 2 2" xfId="5723"/>
    <cellStyle name="Normal 3 7 6 2 3" xfId="8119"/>
    <cellStyle name="Normal 3 7 6 2 4" xfId="10803"/>
    <cellStyle name="Normal 3 7 6 2 5" xfId="13214"/>
    <cellStyle name="Normal 3 7 6 3" xfId="3828"/>
    <cellStyle name="Normal 3 7 6 3 2" xfId="6302"/>
    <cellStyle name="Normal 3 7 6 3 3" xfId="8698"/>
    <cellStyle name="Normal 3 7 6 3 4" xfId="11382"/>
    <cellStyle name="Normal 3 7 6 3 5" xfId="13793"/>
    <cellStyle name="Normal 3 7 6 4" xfId="4401"/>
    <cellStyle name="Normal 3 7 6 4 2" xfId="6875"/>
    <cellStyle name="Normal 3 7 6 4 3" xfId="9271"/>
    <cellStyle name="Normal 3 7 6 4 4" xfId="11955"/>
    <cellStyle name="Normal 3 7 6 4 5" xfId="14366"/>
    <cellStyle name="Normal 3 7 6 5" xfId="5051"/>
    <cellStyle name="Normal 3 7 6 6" xfId="7443"/>
    <cellStyle name="Normal 3 7 6 7" xfId="10125"/>
    <cellStyle name="Normal 3 7 6 8" xfId="12538"/>
    <cellStyle name="Normal 3 7 6 9" xfId="2746"/>
    <cellStyle name="Normal 3 7 7" xfId="1239"/>
    <cellStyle name="Normal 3 7 7 2" xfId="5208"/>
    <cellStyle name="Normal 3 7 7 3" xfId="7600"/>
    <cellStyle name="Normal 3 7 7 4" xfId="10283"/>
    <cellStyle name="Normal 3 7 7 5" xfId="12695"/>
    <cellStyle name="Normal 3 7 7 6" xfId="2906"/>
    <cellStyle name="Normal 3 7 8" xfId="1240"/>
    <cellStyle name="Normal 3 7 8 2" xfId="5800"/>
    <cellStyle name="Normal 3 7 8 3" xfId="8196"/>
    <cellStyle name="Normal 3 7 8 4" xfId="10880"/>
    <cellStyle name="Normal 3 7 8 5" xfId="13291"/>
    <cellStyle name="Normal 3 7 8 6" xfId="3330"/>
    <cellStyle name="Normal 3 7 9" xfId="1241"/>
    <cellStyle name="Normal 3 7 9 2" xfId="6375"/>
    <cellStyle name="Normal 3 7 9 3" xfId="8771"/>
    <cellStyle name="Normal 3 7 9 4" xfId="11455"/>
    <cellStyle name="Normal 3 7 9 5" xfId="13866"/>
    <cellStyle name="Normal 3 7 9 6" xfId="3901"/>
    <cellStyle name="Normal 3 70" xfId="1242"/>
    <cellStyle name="Normal 3 70 10" xfId="1243"/>
    <cellStyle name="Normal 3 70 10 2" xfId="4550"/>
    <cellStyle name="Normal 3 70 11" xfId="1244"/>
    <cellStyle name="Normal 3 70 11 2" xfId="6944"/>
    <cellStyle name="Normal 3 70 12" xfId="1245"/>
    <cellStyle name="Normal 3 70 12 2" xfId="9404"/>
    <cellStyle name="Normal 3 70 13" xfId="1246"/>
    <cellStyle name="Normal 3 70 13 2" xfId="9499"/>
    <cellStyle name="Normal 3 70 14" xfId="1247"/>
    <cellStyle name="Normal 3 70 14 2" xfId="9583"/>
    <cellStyle name="Normal 3 70 15" xfId="1876"/>
    <cellStyle name="Normal 3 70 16" xfId="12040"/>
    <cellStyle name="Normal 3 70 2" xfId="1248"/>
    <cellStyle name="Normal 3 70 2 2" xfId="2064"/>
    <cellStyle name="Normal 3 70 2 2 2" xfId="5383"/>
    <cellStyle name="Normal 3 70 2 2 3" xfId="7776"/>
    <cellStyle name="Normal 3 70 2 2 4" xfId="10460"/>
    <cellStyle name="Normal 3 70 2 2 5" xfId="12871"/>
    <cellStyle name="Normal 3 70 2 3" xfId="3487"/>
    <cellStyle name="Normal 3 70 2 3 2" xfId="5959"/>
    <cellStyle name="Normal 3 70 2 3 3" xfId="8355"/>
    <cellStyle name="Normal 3 70 2 3 4" xfId="11039"/>
    <cellStyle name="Normal 3 70 2 3 5" xfId="13450"/>
    <cellStyle name="Normal 3 70 2 4" xfId="4058"/>
    <cellStyle name="Normal 3 70 2 4 2" xfId="6532"/>
    <cellStyle name="Normal 3 70 2 4 3" xfId="8928"/>
    <cellStyle name="Normal 3 70 2 4 4" xfId="11612"/>
    <cellStyle name="Normal 3 70 2 4 5" xfId="14023"/>
    <cellStyle name="Normal 3 70 2 5" xfId="4708"/>
    <cellStyle name="Normal 3 70 2 6" xfId="7100"/>
    <cellStyle name="Normal 3 70 2 7" xfId="9782"/>
    <cellStyle name="Normal 3 70 2 8" xfId="12195"/>
    <cellStyle name="Normal 3 70 3" xfId="1249"/>
    <cellStyle name="Normal 3 70 3 2" xfId="2250"/>
    <cellStyle name="Normal 3 70 3 2 2" xfId="5475"/>
    <cellStyle name="Normal 3 70 3 2 3" xfId="7870"/>
    <cellStyle name="Normal 3 70 3 2 4" xfId="10554"/>
    <cellStyle name="Normal 3 70 3 2 5" xfId="12965"/>
    <cellStyle name="Normal 3 70 3 3" xfId="3580"/>
    <cellStyle name="Normal 3 70 3 3 2" xfId="6053"/>
    <cellStyle name="Normal 3 70 3 3 3" xfId="8449"/>
    <cellStyle name="Normal 3 70 3 3 4" xfId="11133"/>
    <cellStyle name="Normal 3 70 3 3 5" xfId="13544"/>
    <cellStyle name="Normal 3 70 3 4" xfId="4152"/>
    <cellStyle name="Normal 3 70 3 4 2" xfId="6626"/>
    <cellStyle name="Normal 3 70 3 4 3" xfId="9022"/>
    <cellStyle name="Normal 3 70 3 4 4" xfId="11706"/>
    <cellStyle name="Normal 3 70 3 4 5" xfId="14117"/>
    <cellStyle name="Normal 3 70 3 5" xfId="4802"/>
    <cellStyle name="Normal 3 70 3 6" xfId="7194"/>
    <cellStyle name="Normal 3 70 3 7" xfId="9876"/>
    <cellStyle name="Normal 3 70 3 8" xfId="12289"/>
    <cellStyle name="Normal 3 70 4" xfId="1250"/>
    <cellStyle name="Normal 3 70 4 2" xfId="3099"/>
    <cellStyle name="Normal 3 70 4 2 2" xfId="5568"/>
    <cellStyle name="Normal 3 70 4 2 3" xfId="7963"/>
    <cellStyle name="Normal 3 70 4 2 4" xfId="10647"/>
    <cellStyle name="Normal 3 70 4 2 5" xfId="13058"/>
    <cellStyle name="Normal 3 70 4 3" xfId="3673"/>
    <cellStyle name="Normal 3 70 4 3 2" xfId="6146"/>
    <cellStyle name="Normal 3 70 4 3 3" xfId="8542"/>
    <cellStyle name="Normal 3 70 4 3 4" xfId="11226"/>
    <cellStyle name="Normal 3 70 4 3 5" xfId="13637"/>
    <cellStyle name="Normal 3 70 4 4" xfId="4245"/>
    <cellStyle name="Normal 3 70 4 4 2" xfId="6719"/>
    <cellStyle name="Normal 3 70 4 4 3" xfId="9115"/>
    <cellStyle name="Normal 3 70 4 4 4" xfId="11799"/>
    <cellStyle name="Normal 3 70 4 4 5" xfId="14210"/>
    <cellStyle name="Normal 3 70 4 5" xfId="4895"/>
    <cellStyle name="Normal 3 70 4 6" xfId="7287"/>
    <cellStyle name="Normal 3 70 4 7" xfId="9969"/>
    <cellStyle name="Normal 3 70 4 8" xfId="12382"/>
    <cellStyle name="Normal 3 70 4 9" xfId="2594"/>
    <cellStyle name="Normal 3 70 5" xfId="1251"/>
    <cellStyle name="Normal 3 70 5 2" xfId="3185"/>
    <cellStyle name="Normal 3 70 5 2 2" xfId="5654"/>
    <cellStyle name="Normal 3 70 5 2 3" xfId="8050"/>
    <cellStyle name="Normal 3 70 5 2 4" xfId="10734"/>
    <cellStyle name="Normal 3 70 5 2 5" xfId="13145"/>
    <cellStyle name="Normal 3 70 5 3" xfId="3759"/>
    <cellStyle name="Normal 3 70 5 3 2" xfId="6233"/>
    <cellStyle name="Normal 3 70 5 3 3" xfId="8629"/>
    <cellStyle name="Normal 3 70 5 3 4" xfId="11313"/>
    <cellStyle name="Normal 3 70 5 3 5" xfId="13724"/>
    <cellStyle name="Normal 3 70 5 4" xfId="4332"/>
    <cellStyle name="Normal 3 70 5 4 2" xfId="6806"/>
    <cellStyle name="Normal 3 70 5 4 3" xfId="9202"/>
    <cellStyle name="Normal 3 70 5 4 4" xfId="11886"/>
    <cellStyle name="Normal 3 70 5 4 5" xfId="14297"/>
    <cellStyle name="Normal 3 70 5 5" xfId="4982"/>
    <cellStyle name="Normal 3 70 5 6" xfId="7374"/>
    <cellStyle name="Normal 3 70 5 7" xfId="10056"/>
    <cellStyle name="Normal 3 70 5 8" xfId="12469"/>
    <cellStyle name="Normal 3 70 5 9" xfId="2678"/>
    <cellStyle name="Normal 3 70 6" xfId="1252"/>
    <cellStyle name="Normal 3 70 6 2" xfId="3254"/>
    <cellStyle name="Normal 3 70 6 2 2" xfId="5724"/>
    <cellStyle name="Normal 3 70 6 2 3" xfId="8120"/>
    <cellStyle name="Normal 3 70 6 2 4" xfId="10804"/>
    <cellStyle name="Normal 3 70 6 2 5" xfId="13215"/>
    <cellStyle name="Normal 3 70 6 3" xfId="3829"/>
    <cellStyle name="Normal 3 70 6 3 2" xfId="6303"/>
    <cellStyle name="Normal 3 70 6 3 3" xfId="8699"/>
    <cellStyle name="Normal 3 70 6 3 4" xfId="11383"/>
    <cellStyle name="Normal 3 70 6 3 5" xfId="13794"/>
    <cellStyle name="Normal 3 70 6 4" xfId="4402"/>
    <cellStyle name="Normal 3 70 6 4 2" xfId="6876"/>
    <cellStyle name="Normal 3 70 6 4 3" xfId="9272"/>
    <cellStyle name="Normal 3 70 6 4 4" xfId="11956"/>
    <cellStyle name="Normal 3 70 6 4 5" xfId="14367"/>
    <cellStyle name="Normal 3 70 6 5" xfId="5052"/>
    <cellStyle name="Normal 3 70 6 6" xfId="7444"/>
    <cellStyle name="Normal 3 70 6 7" xfId="10126"/>
    <cellStyle name="Normal 3 70 6 8" xfId="12539"/>
    <cellStyle name="Normal 3 70 6 9" xfId="2747"/>
    <cellStyle name="Normal 3 70 7" xfId="1253"/>
    <cellStyle name="Normal 3 70 7 2" xfId="5209"/>
    <cellStyle name="Normal 3 70 7 3" xfId="7601"/>
    <cellStyle name="Normal 3 70 7 4" xfId="10284"/>
    <cellStyle name="Normal 3 70 7 5" xfId="12696"/>
    <cellStyle name="Normal 3 70 7 6" xfId="2907"/>
    <cellStyle name="Normal 3 70 8" xfId="1254"/>
    <cellStyle name="Normal 3 70 8 2" xfId="5801"/>
    <cellStyle name="Normal 3 70 8 3" xfId="8197"/>
    <cellStyle name="Normal 3 70 8 4" xfId="10881"/>
    <cellStyle name="Normal 3 70 8 5" xfId="13292"/>
    <cellStyle name="Normal 3 70 8 6" xfId="3331"/>
    <cellStyle name="Normal 3 70 9" xfId="1255"/>
    <cellStyle name="Normal 3 70 9 2" xfId="6376"/>
    <cellStyle name="Normal 3 70 9 3" xfId="8772"/>
    <cellStyle name="Normal 3 70 9 4" xfId="11456"/>
    <cellStyle name="Normal 3 70 9 5" xfId="13867"/>
    <cellStyle name="Normal 3 70 9 6" xfId="3902"/>
    <cellStyle name="Normal 3 71" xfId="1256"/>
    <cellStyle name="Normal 3 71 10" xfId="1257"/>
    <cellStyle name="Normal 3 71 10 2" xfId="4551"/>
    <cellStyle name="Normal 3 71 11" xfId="1258"/>
    <cellStyle name="Normal 3 71 11 2" xfId="6945"/>
    <cellStyle name="Normal 3 71 12" xfId="1259"/>
    <cellStyle name="Normal 3 71 12 2" xfId="9405"/>
    <cellStyle name="Normal 3 71 13" xfId="1260"/>
    <cellStyle name="Normal 3 71 13 2" xfId="9500"/>
    <cellStyle name="Normal 3 71 14" xfId="1261"/>
    <cellStyle name="Normal 3 71 14 2" xfId="9584"/>
    <cellStyle name="Normal 3 71 15" xfId="1877"/>
    <cellStyle name="Normal 3 71 16" xfId="12041"/>
    <cellStyle name="Normal 3 71 2" xfId="1262"/>
    <cellStyle name="Normal 3 71 2 2" xfId="2065"/>
    <cellStyle name="Normal 3 71 2 2 2" xfId="5384"/>
    <cellStyle name="Normal 3 71 2 2 3" xfId="7777"/>
    <cellStyle name="Normal 3 71 2 2 4" xfId="10461"/>
    <cellStyle name="Normal 3 71 2 2 5" xfId="12872"/>
    <cellStyle name="Normal 3 71 2 3" xfId="3488"/>
    <cellStyle name="Normal 3 71 2 3 2" xfId="5960"/>
    <cellStyle name="Normal 3 71 2 3 3" xfId="8356"/>
    <cellStyle name="Normal 3 71 2 3 4" xfId="11040"/>
    <cellStyle name="Normal 3 71 2 3 5" xfId="13451"/>
    <cellStyle name="Normal 3 71 2 4" xfId="4059"/>
    <cellStyle name="Normal 3 71 2 4 2" xfId="6533"/>
    <cellStyle name="Normal 3 71 2 4 3" xfId="8929"/>
    <cellStyle name="Normal 3 71 2 4 4" xfId="11613"/>
    <cellStyle name="Normal 3 71 2 4 5" xfId="14024"/>
    <cellStyle name="Normal 3 71 2 5" xfId="4709"/>
    <cellStyle name="Normal 3 71 2 6" xfId="7101"/>
    <cellStyle name="Normal 3 71 2 7" xfId="9783"/>
    <cellStyle name="Normal 3 71 2 8" xfId="12196"/>
    <cellStyle name="Normal 3 71 3" xfId="1263"/>
    <cellStyle name="Normal 3 71 3 2" xfId="2251"/>
    <cellStyle name="Normal 3 71 3 2 2" xfId="5476"/>
    <cellStyle name="Normal 3 71 3 2 3" xfId="7871"/>
    <cellStyle name="Normal 3 71 3 2 4" xfId="10555"/>
    <cellStyle name="Normal 3 71 3 2 5" xfId="12966"/>
    <cellStyle name="Normal 3 71 3 3" xfId="3581"/>
    <cellStyle name="Normal 3 71 3 3 2" xfId="6054"/>
    <cellStyle name="Normal 3 71 3 3 3" xfId="8450"/>
    <cellStyle name="Normal 3 71 3 3 4" xfId="11134"/>
    <cellStyle name="Normal 3 71 3 3 5" xfId="13545"/>
    <cellStyle name="Normal 3 71 3 4" xfId="4153"/>
    <cellStyle name="Normal 3 71 3 4 2" xfId="6627"/>
    <cellStyle name="Normal 3 71 3 4 3" xfId="9023"/>
    <cellStyle name="Normal 3 71 3 4 4" xfId="11707"/>
    <cellStyle name="Normal 3 71 3 4 5" xfId="14118"/>
    <cellStyle name="Normal 3 71 3 5" xfId="4803"/>
    <cellStyle name="Normal 3 71 3 6" xfId="7195"/>
    <cellStyle name="Normal 3 71 3 7" xfId="9877"/>
    <cellStyle name="Normal 3 71 3 8" xfId="12290"/>
    <cellStyle name="Normal 3 71 4" xfId="1264"/>
    <cellStyle name="Normal 3 71 4 2" xfId="3100"/>
    <cellStyle name="Normal 3 71 4 2 2" xfId="5569"/>
    <cellStyle name="Normal 3 71 4 2 3" xfId="7964"/>
    <cellStyle name="Normal 3 71 4 2 4" xfId="10648"/>
    <cellStyle name="Normal 3 71 4 2 5" xfId="13059"/>
    <cellStyle name="Normal 3 71 4 3" xfId="3674"/>
    <cellStyle name="Normal 3 71 4 3 2" xfId="6147"/>
    <cellStyle name="Normal 3 71 4 3 3" xfId="8543"/>
    <cellStyle name="Normal 3 71 4 3 4" xfId="11227"/>
    <cellStyle name="Normal 3 71 4 3 5" xfId="13638"/>
    <cellStyle name="Normal 3 71 4 4" xfId="4246"/>
    <cellStyle name="Normal 3 71 4 4 2" xfId="6720"/>
    <cellStyle name="Normal 3 71 4 4 3" xfId="9116"/>
    <cellStyle name="Normal 3 71 4 4 4" xfId="11800"/>
    <cellStyle name="Normal 3 71 4 4 5" xfId="14211"/>
    <cellStyle name="Normal 3 71 4 5" xfId="4896"/>
    <cellStyle name="Normal 3 71 4 6" xfId="7288"/>
    <cellStyle name="Normal 3 71 4 7" xfId="9970"/>
    <cellStyle name="Normal 3 71 4 8" xfId="12383"/>
    <cellStyle name="Normal 3 71 4 9" xfId="2595"/>
    <cellStyle name="Normal 3 71 5" xfId="1265"/>
    <cellStyle name="Normal 3 71 5 2" xfId="3186"/>
    <cellStyle name="Normal 3 71 5 2 2" xfId="5655"/>
    <cellStyle name="Normal 3 71 5 2 3" xfId="8051"/>
    <cellStyle name="Normal 3 71 5 2 4" xfId="10735"/>
    <cellStyle name="Normal 3 71 5 2 5" xfId="13146"/>
    <cellStyle name="Normal 3 71 5 3" xfId="3760"/>
    <cellStyle name="Normal 3 71 5 3 2" xfId="6234"/>
    <cellStyle name="Normal 3 71 5 3 3" xfId="8630"/>
    <cellStyle name="Normal 3 71 5 3 4" xfId="11314"/>
    <cellStyle name="Normal 3 71 5 3 5" xfId="13725"/>
    <cellStyle name="Normal 3 71 5 4" xfId="4333"/>
    <cellStyle name="Normal 3 71 5 4 2" xfId="6807"/>
    <cellStyle name="Normal 3 71 5 4 3" xfId="9203"/>
    <cellStyle name="Normal 3 71 5 4 4" xfId="11887"/>
    <cellStyle name="Normal 3 71 5 4 5" xfId="14298"/>
    <cellStyle name="Normal 3 71 5 5" xfId="4983"/>
    <cellStyle name="Normal 3 71 5 6" xfId="7375"/>
    <cellStyle name="Normal 3 71 5 7" xfId="10057"/>
    <cellStyle name="Normal 3 71 5 8" xfId="12470"/>
    <cellStyle name="Normal 3 71 5 9" xfId="2679"/>
    <cellStyle name="Normal 3 71 6" xfId="1266"/>
    <cellStyle name="Normal 3 71 6 2" xfId="3255"/>
    <cellStyle name="Normal 3 71 6 2 2" xfId="5725"/>
    <cellStyle name="Normal 3 71 6 2 3" xfId="8121"/>
    <cellStyle name="Normal 3 71 6 2 4" xfId="10805"/>
    <cellStyle name="Normal 3 71 6 2 5" xfId="13216"/>
    <cellStyle name="Normal 3 71 6 3" xfId="3830"/>
    <cellStyle name="Normal 3 71 6 3 2" xfId="6304"/>
    <cellStyle name="Normal 3 71 6 3 3" xfId="8700"/>
    <cellStyle name="Normal 3 71 6 3 4" xfId="11384"/>
    <cellStyle name="Normal 3 71 6 3 5" xfId="13795"/>
    <cellStyle name="Normal 3 71 6 4" xfId="4403"/>
    <cellStyle name="Normal 3 71 6 4 2" xfId="6877"/>
    <cellStyle name="Normal 3 71 6 4 3" xfId="9273"/>
    <cellStyle name="Normal 3 71 6 4 4" xfId="11957"/>
    <cellStyle name="Normal 3 71 6 4 5" xfId="14368"/>
    <cellStyle name="Normal 3 71 6 5" xfId="5053"/>
    <cellStyle name="Normal 3 71 6 6" xfId="7445"/>
    <cellStyle name="Normal 3 71 6 7" xfId="10127"/>
    <cellStyle name="Normal 3 71 6 8" xfId="12540"/>
    <cellStyle name="Normal 3 71 6 9" xfId="2748"/>
    <cellStyle name="Normal 3 71 7" xfId="1267"/>
    <cellStyle name="Normal 3 71 7 2" xfId="5210"/>
    <cellStyle name="Normal 3 71 7 3" xfId="7602"/>
    <cellStyle name="Normal 3 71 7 4" xfId="10285"/>
    <cellStyle name="Normal 3 71 7 5" xfId="12697"/>
    <cellStyle name="Normal 3 71 7 6" xfId="2908"/>
    <cellStyle name="Normal 3 71 8" xfId="1268"/>
    <cellStyle name="Normal 3 71 8 2" xfId="5802"/>
    <cellStyle name="Normal 3 71 8 3" xfId="8198"/>
    <cellStyle name="Normal 3 71 8 4" xfId="10882"/>
    <cellStyle name="Normal 3 71 8 5" xfId="13293"/>
    <cellStyle name="Normal 3 71 8 6" xfId="3332"/>
    <cellStyle name="Normal 3 71 9" xfId="1269"/>
    <cellStyle name="Normal 3 71 9 2" xfId="6377"/>
    <cellStyle name="Normal 3 71 9 3" xfId="8773"/>
    <cellStyle name="Normal 3 71 9 4" xfId="11457"/>
    <cellStyle name="Normal 3 71 9 5" xfId="13868"/>
    <cellStyle name="Normal 3 71 9 6" xfId="3903"/>
    <cellStyle name="Normal 3 72" xfId="1270"/>
    <cellStyle name="Normal 3 72 10" xfId="1271"/>
    <cellStyle name="Normal 3 72 10 2" xfId="4552"/>
    <cellStyle name="Normal 3 72 11" xfId="1272"/>
    <cellStyle name="Normal 3 72 11 2" xfId="6946"/>
    <cellStyle name="Normal 3 72 12" xfId="1273"/>
    <cellStyle name="Normal 3 72 12 2" xfId="9406"/>
    <cellStyle name="Normal 3 72 13" xfId="1274"/>
    <cellStyle name="Normal 3 72 13 2" xfId="9501"/>
    <cellStyle name="Normal 3 72 14" xfId="1275"/>
    <cellStyle name="Normal 3 72 14 2" xfId="9585"/>
    <cellStyle name="Normal 3 72 15" xfId="1878"/>
    <cellStyle name="Normal 3 72 16" xfId="12042"/>
    <cellStyle name="Normal 3 72 2" xfId="1276"/>
    <cellStyle name="Normal 3 72 2 2" xfId="2066"/>
    <cellStyle name="Normal 3 72 2 2 2" xfId="5385"/>
    <cellStyle name="Normal 3 72 2 2 3" xfId="7778"/>
    <cellStyle name="Normal 3 72 2 2 4" xfId="10462"/>
    <cellStyle name="Normal 3 72 2 2 5" xfId="12873"/>
    <cellStyle name="Normal 3 72 2 3" xfId="3489"/>
    <cellStyle name="Normal 3 72 2 3 2" xfId="5961"/>
    <cellStyle name="Normal 3 72 2 3 3" xfId="8357"/>
    <cellStyle name="Normal 3 72 2 3 4" xfId="11041"/>
    <cellStyle name="Normal 3 72 2 3 5" xfId="13452"/>
    <cellStyle name="Normal 3 72 2 4" xfId="4060"/>
    <cellStyle name="Normal 3 72 2 4 2" xfId="6534"/>
    <cellStyle name="Normal 3 72 2 4 3" xfId="8930"/>
    <cellStyle name="Normal 3 72 2 4 4" xfId="11614"/>
    <cellStyle name="Normal 3 72 2 4 5" xfId="14025"/>
    <cellStyle name="Normal 3 72 2 5" xfId="4710"/>
    <cellStyle name="Normal 3 72 2 6" xfId="7102"/>
    <cellStyle name="Normal 3 72 2 7" xfId="9784"/>
    <cellStyle name="Normal 3 72 2 8" xfId="12197"/>
    <cellStyle name="Normal 3 72 3" xfId="1277"/>
    <cellStyle name="Normal 3 72 3 2" xfId="2252"/>
    <cellStyle name="Normal 3 72 3 2 2" xfId="5477"/>
    <cellStyle name="Normal 3 72 3 2 3" xfId="7872"/>
    <cellStyle name="Normal 3 72 3 2 4" xfId="10556"/>
    <cellStyle name="Normal 3 72 3 2 5" xfId="12967"/>
    <cellStyle name="Normal 3 72 3 3" xfId="3582"/>
    <cellStyle name="Normal 3 72 3 3 2" xfId="6055"/>
    <cellStyle name="Normal 3 72 3 3 3" xfId="8451"/>
    <cellStyle name="Normal 3 72 3 3 4" xfId="11135"/>
    <cellStyle name="Normal 3 72 3 3 5" xfId="13546"/>
    <cellStyle name="Normal 3 72 3 4" xfId="4154"/>
    <cellStyle name="Normal 3 72 3 4 2" xfId="6628"/>
    <cellStyle name="Normal 3 72 3 4 3" xfId="9024"/>
    <cellStyle name="Normal 3 72 3 4 4" xfId="11708"/>
    <cellStyle name="Normal 3 72 3 4 5" xfId="14119"/>
    <cellStyle name="Normal 3 72 3 5" xfId="4804"/>
    <cellStyle name="Normal 3 72 3 6" xfId="7196"/>
    <cellStyle name="Normal 3 72 3 7" xfId="9878"/>
    <cellStyle name="Normal 3 72 3 8" xfId="12291"/>
    <cellStyle name="Normal 3 72 4" xfId="1278"/>
    <cellStyle name="Normal 3 72 4 2" xfId="3101"/>
    <cellStyle name="Normal 3 72 4 2 2" xfId="5570"/>
    <cellStyle name="Normal 3 72 4 2 3" xfId="7965"/>
    <cellStyle name="Normal 3 72 4 2 4" xfId="10649"/>
    <cellStyle name="Normal 3 72 4 2 5" xfId="13060"/>
    <cellStyle name="Normal 3 72 4 3" xfId="3675"/>
    <cellStyle name="Normal 3 72 4 3 2" xfId="6148"/>
    <cellStyle name="Normal 3 72 4 3 3" xfId="8544"/>
    <cellStyle name="Normal 3 72 4 3 4" xfId="11228"/>
    <cellStyle name="Normal 3 72 4 3 5" xfId="13639"/>
    <cellStyle name="Normal 3 72 4 4" xfId="4247"/>
    <cellStyle name="Normal 3 72 4 4 2" xfId="6721"/>
    <cellStyle name="Normal 3 72 4 4 3" xfId="9117"/>
    <cellStyle name="Normal 3 72 4 4 4" xfId="11801"/>
    <cellStyle name="Normal 3 72 4 4 5" xfId="14212"/>
    <cellStyle name="Normal 3 72 4 5" xfId="4897"/>
    <cellStyle name="Normal 3 72 4 6" xfId="7289"/>
    <cellStyle name="Normal 3 72 4 7" xfId="9971"/>
    <cellStyle name="Normal 3 72 4 8" xfId="12384"/>
    <cellStyle name="Normal 3 72 4 9" xfId="2596"/>
    <cellStyle name="Normal 3 72 5" xfId="1279"/>
    <cellStyle name="Normal 3 72 5 2" xfId="3187"/>
    <cellStyle name="Normal 3 72 5 2 2" xfId="5656"/>
    <cellStyle name="Normal 3 72 5 2 3" xfId="8052"/>
    <cellStyle name="Normal 3 72 5 2 4" xfId="10736"/>
    <cellStyle name="Normal 3 72 5 2 5" xfId="13147"/>
    <cellStyle name="Normal 3 72 5 3" xfId="3761"/>
    <cellStyle name="Normal 3 72 5 3 2" xfId="6235"/>
    <cellStyle name="Normal 3 72 5 3 3" xfId="8631"/>
    <cellStyle name="Normal 3 72 5 3 4" xfId="11315"/>
    <cellStyle name="Normal 3 72 5 3 5" xfId="13726"/>
    <cellStyle name="Normal 3 72 5 4" xfId="4334"/>
    <cellStyle name="Normal 3 72 5 4 2" xfId="6808"/>
    <cellStyle name="Normal 3 72 5 4 3" xfId="9204"/>
    <cellStyle name="Normal 3 72 5 4 4" xfId="11888"/>
    <cellStyle name="Normal 3 72 5 4 5" xfId="14299"/>
    <cellStyle name="Normal 3 72 5 5" xfId="4984"/>
    <cellStyle name="Normal 3 72 5 6" xfId="7376"/>
    <cellStyle name="Normal 3 72 5 7" xfId="10058"/>
    <cellStyle name="Normal 3 72 5 8" xfId="12471"/>
    <cellStyle name="Normal 3 72 5 9" xfId="2680"/>
    <cellStyle name="Normal 3 72 6" xfId="1280"/>
    <cellStyle name="Normal 3 72 6 2" xfId="3256"/>
    <cellStyle name="Normal 3 72 6 2 2" xfId="5726"/>
    <cellStyle name="Normal 3 72 6 2 3" xfId="8122"/>
    <cellStyle name="Normal 3 72 6 2 4" xfId="10806"/>
    <cellStyle name="Normal 3 72 6 2 5" xfId="13217"/>
    <cellStyle name="Normal 3 72 6 3" xfId="3831"/>
    <cellStyle name="Normal 3 72 6 3 2" xfId="6305"/>
    <cellStyle name="Normal 3 72 6 3 3" xfId="8701"/>
    <cellStyle name="Normal 3 72 6 3 4" xfId="11385"/>
    <cellStyle name="Normal 3 72 6 3 5" xfId="13796"/>
    <cellStyle name="Normal 3 72 6 4" xfId="4404"/>
    <cellStyle name="Normal 3 72 6 4 2" xfId="6878"/>
    <cellStyle name="Normal 3 72 6 4 3" xfId="9274"/>
    <cellStyle name="Normal 3 72 6 4 4" xfId="11958"/>
    <cellStyle name="Normal 3 72 6 4 5" xfId="14369"/>
    <cellStyle name="Normal 3 72 6 5" xfId="5054"/>
    <cellStyle name="Normal 3 72 6 6" xfId="7446"/>
    <cellStyle name="Normal 3 72 6 7" xfId="10128"/>
    <cellStyle name="Normal 3 72 6 8" xfId="12541"/>
    <cellStyle name="Normal 3 72 6 9" xfId="2749"/>
    <cellStyle name="Normal 3 72 7" xfId="1281"/>
    <cellStyle name="Normal 3 72 7 2" xfId="5211"/>
    <cellStyle name="Normal 3 72 7 3" xfId="7603"/>
    <cellStyle name="Normal 3 72 7 4" xfId="10286"/>
    <cellStyle name="Normal 3 72 7 5" xfId="12698"/>
    <cellStyle name="Normal 3 72 7 6" xfId="2909"/>
    <cellStyle name="Normal 3 72 8" xfId="1282"/>
    <cellStyle name="Normal 3 72 8 2" xfId="5803"/>
    <cellStyle name="Normal 3 72 8 3" xfId="8199"/>
    <cellStyle name="Normal 3 72 8 4" xfId="10883"/>
    <cellStyle name="Normal 3 72 8 5" xfId="13294"/>
    <cellStyle name="Normal 3 72 8 6" xfId="3333"/>
    <cellStyle name="Normal 3 72 9" xfId="1283"/>
    <cellStyle name="Normal 3 72 9 2" xfId="6378"/>
    <cellStyle name="Normal 3 72 9 3" xfId="8774"/>
    <cellStyle name="Normal 3 72 9 4" xfId="11458"/>
    <cellStyle name="Normal 3 72 9 5" xfId="13869"/>
    <cellStyle name="Normal 3 72 9 6" xfId="3904"/>
    <cellStyle name="Normal 3 73" xfId="1284"/>
    <cellStyle name="Normal 3 73 10" xfId="1285"/>
    <cellStyle name="Normal 3 73 10 2" xfId="4553"/>
    <cellStyle name="Normal 3 73 11" xfId="1286"/>
    <cellStyle name="Normal 3 73 11 2" xfId="6947"/>
    <cellStyle name="Normal 3 73 12" xfId="1287"/>
    <cellStyle name="Normal 3 73 12 2" xfId="9407"/>
    <cellStyle name="Normal 3 73 13" xfId="1288"/>
    <cellStyle name="Normal 3 73 13 2" xfId="9502"/>
    <cellStyle name="Normal 3 73 14" xfId="1289"/>
    <cellStyle name="Normal 3 73 14 2" xfId="9586"/>
    <cellStyle name="Normal 3 73 15" xfId="1879"/>
    <cellStyle name="Normal 3 73 16" xfId="12043"/>
    <cellStyle name="Normal 3 73 2" xfId="1290"/>
    <cellStyle name="Normal 3 73 2 2" xfId="2067"/>
    <cellStyle name="Normal 3 73 2 2 2" xfId="5386"/>
    <cellStyle name="Normal 3 73 2 2 3" xfId="7779"/>
    <cellStyle name="Normal 3 73 2 2 4" xfId="10463"/>
    <cellStyle name="Normal 3 73 2 2 5" xfId="12874"/>
    <cellStyle name="Normal 3 73 2 3" xfId="3490"/>
    <cellStyle name="Normal 3 73 2 3 2" xfId="5962"/>
    <cellStyle name="Normal 3 73 2 3 3" xfId="8358"/>
    <cellStyle name="Normal 3 73 2 3 4" xfId="11042"/>
    <cellStyle name="Normal 3 73 2 3 5" xfId="13453"/>
    <cellStyle name="Normal 3 73 2 4" xfId="4061"/>
    <cellStyle name="Normal 3 73 2 4 2" xfId="6535"/>
    <cellStyle name="Normal 3 73 2 4 3" xfId="8931"/>
    <cellStyle name="Normal 3 73 2 4 4" xfId="11615"/>
    <cellStyle name="Normal 3 73 2 4 5" xfId="14026"/>
    <cellStyle name="Normal 3 73 2 5" xfId="4711"/>
    <cellStyle name="Normal 3 73 2 6" xfId="7103"/>
    <cellStyle name="Normal 3 73 2 7" xfId="9785"/>
    <cellStyle name="Normal 3 73 2 8" xfId="12198"/>
    <cellStyle name="Normal 3 73 3" xfId="1291"/>
    <cellStyle name="Normal 3 73 3 2" xfId="2253"/>
    <cellStyle name="Normal 3 73 3 2 2" xfId="5478"/>
    <cellStyle name="Normal 3 73 3 2 3" xfId="7873"/>
    <cellStyle name="Normal 3 73 3 2 4" xfId="10557"/>
    <cellStyle name="Normal 3 73 3 2 5" xfId="12968"/>
    <cellStyle name="Normal 3 73 3 3" xfId="3583"/>
    <cellStyle name="Normal 3 73 3 3 2" xfId="6056"/>
    <cellStyle name="Normal 3 73 3 3 3" xfId="8452"/>
    <cellStyle name="Normal 3 73 3 3 4" xfId="11136"/>
    <cellStyle name="Normal 3 73 3 3 5" xfId="13547"/>
    <cellStyle name="Normal 3 73 3 4" xfId="4155"/>
    <cellStyle name="Normal 3 73 3 4 2" xfId="6629"/>
    <cellStyle name="Normal 3 73 3 4 3" xfId="9025"/>
    <cellStyle name="Normal 3 73 3 4 4" xfId="11709"/>
    <cellStyle name="Normal 3 73 3 4 5" xfId="14120"/>
    <cellStyle name="Normal 3 73 3 5" xfId="4805"/>
    <cellStyle name="Normal 3 73 3 6" xfId="7197"/>
    <cellStyle name="Normal 3 73 3 7" xfId="9879"/>
    <cellStyle name="Normal 3 73 3 8" xfId="12292"/>
    <cellStyle name="Normal 3 73 4" xfId="1292"/>
    <cellStyle name="Normal 3 73 4 2" xfId="3102"/>
    <cellStyle name="Normal 3 73 4 2 2" xfId="5571"/>
    <cellStyle name="Normal 3 73 4 2 3" xfId="7966"/>
    <cellStyle name="Normal 3 73 4 2 4" xfId="10650"/>
    <cellStyle name="Normal 3 73 4 2 5" xfId="13061"/>
    <cellStyle name="Normal 3 73 4 3" xfId="3676"/>
    <cellStyle name="Normal 3 73 4 3 2" xfId="6149"/>
    <cellStyle name="Normal 3 73 4 3 3" xfId="8545"/>
    <cellStyle name="Normal 3 73 4 3 4" xfId="11229"/>
    <cellStyle name="Normal 3 73 4 3 5" xfId="13640"/>
    <cellStyle name="Normal 3 73 4 4" xfId="4248"/>
    <cellStyle name="Normal 3 73 4 4 2" xfId="6722"/>
    <cellStyle name="Normal 3 73 4 4 3" xfId="9118"/>
    <cellStyle name="Normal 3 73 4 4 4" xfId="11802"/>
    <cellStyle name="Normal 3 73 4 4 5" xfId="14213"/>
    <cellStyle name="Normal 3 73 4 5" xfId="4898"/>
    <cellStyle name="Normal 3 73 4 6" xfId="7290"/>
    <cellStyle name="Normal 3 73 4 7" xfId="9972"/>
    <cellStyle name="Normal 3 73 4 8" xfId="12385"/>
    <cellStyle name="Normal 3 73 4 9" xfId="2597"/>
    <cellStyle name="Normal 3 73 5" xfId="1293"/>
    <cellStyle name="Normal 3 73 5 2" xfId="3188"/>
    <cellStyle name="Normal 3 73 5 2 2" xfId="5657"/>
    <cellStyle name="Normal 3 73 5 2 3" xfId="8053"/>
    <cellStyle name="Normal 3 73 5 2 4" xfId="10737"/>
    <cellStyle name="Normal 3 73 5 2 5" xfId="13148"/>
    <cellStyle name="Normal 3 73 5 3" xfId="3762"/>
    <cellStyle name="Normal 3 73 5 3 2" xfId="6236"/>
    <cellStyle name="Normal 3 73 5 3 3" xfId="8632"/>
    <cellStyle name="Normal 3 73 5 3 4" xfId="11316"/>
    <cellStyle name="Normal 3 73 5 3 5" xfId="13727"/>
    <cellStyle name="Normal 3 73 5 4" xfId="4335"/>
    <cellStyle name="Normal 3 73 5 4 2" xfId="6809"/>
    <cellStyle name="Normal 3 73 5 4 3" xfId="9205"/>
    <cellStyle name="Normal 3 73 5 4 4" xfId="11889"/>
    <cellStyle name="Normal 3 73 5 4 5" xfId="14300"/>
    <cellStyle name="Normal 3 73 5 5" xfId="4985"/>
    <cellStyle name="Normal 3 73 5 6" xfId="7377"/>
    <cellStyle name="Normal 3 73 5 7" xfId="10059"/>
    <cellStyle name="Normal 3 73 5 8" xfId="12472"/>
    <cellStyle name="Normal 3 73 5 9" xfId="2681"/>
    <cellStyle name="Normal 3 73 6" xfId="1294"/>
    <cellStyle name="Normal 3 73 6 2" xfId="3257"/>
    <cellStyle name="Normal 3 73 6 2 2" xfId="5727"/>
    <cellStyle name="Normal 3 73 6 2 3" xfId="8123"/>
    <cellStyle name="Normal 3 73 6 2 4" xfId="10807"/>
    <cellStyle name="Normal 3 73 6 2 5" xfId="13218"/>
    <cellStyle name="Normal 3 73 6 3" xfId="3832"/>
    <cellStyle name="Normal 3 73 6 3 2" xfId="6306"/>
    <cellStyle name="Normal 3 73 6 3 3" xfId="8702"/>
    <cellStyle name="Normal 3 73 6 3 4" xfId="11386"/>
    <cellStyle name="Normal 3 73 6 3 5" xfId="13797"/>
    <cellStyle name="Normal 3 73 6 4" xfId="4405"/>
    <cellStyle name="Normal 3 73 6 4 2" xfId="6879"/>
    <cellStyle name="Normal 3 73 6 4 3" xfId="9275"/>
    <cellStyle name="Normal 3 73 6 4 4" xfId="11959"/>
    <cellStyle name="Normal 3 73 6 4 5" xfId="14370"/>
    <cellStyle name="Normal 3 73 6 5" xfId="5055"/>
    <cellStyle name="Normal 3 73 6 6" xfId="7447"/>
    <cellStyle name="Normal 3 73 6 7" xfId="10129"/>
    <cellStyle name="Normal 3 73 6 8" xfId="12542"/>
    <cellStyle name="Normal 3 73 6 9" xfId="2750"/>
    <cellStyle name="Normal 3 73 7" xfId="1295"/>
    <cellStyle name="Normal 3 73 7 2" xfId="5212"/>
    <cellStyle name="Normal 3 73 7 3" xfId="7604"/>
    <cellStyle name="Normal 3 73 7 4" xfId="10287"/>
    <cellStyle name="Normal 3 73 7 5" xfId="12699"/>
    <cellStyle name="Normal 3 73 7 6" xfId="2910"/>
    <cellStyle name="Normal 3 73 8" xfId="1296"/>
    <cellStyle name="Normal 3 73 8 2" xfId="5804"/>
    <cellStyle name="Normal 3 73 8 3" xfId="8200"/>
    <cellStyle name="Normal 3 73 8 4" xfId="10884"/>
    <cellStyle name="Normal 3 73 8 5" xfId="13295"/>
    <cellStyle name="Normal 3 73 8 6" xfId="3334"/>
    <cellStyle name="Normal 3 73 9" xfId="1297"/>
    <cellStyle name="Normal 3 73 9 2" xfId="6379"/>
    <cellStyle name="Normal 3 73 9 3" xfId="8775"/>
    <cellStyle name="Normal 3 73 9 4" xfId="11459"/>
    <cellStyle name="Normal 3 73 9 5" xfId="13870"/>
    <cellStyle name="Normal 3 73 9 6" xfId="3905"/>
    <cellStyle name="Normal 3 74" xfId="1298"/>
    <cellStyle name="Normal 3 74 10" xfId="1299"/>
    <cellStyle name="Normal 3 74 10 2" xfId="4554"/>
    <cellStyle name="Normal 3 74 11" xfId="1300"/>
    <cellStyle name="Normal 3 74 11 2" xfId="6948"/>
    <cellStyle name="Normal 3 74 12" xfId="1301"/>
    <cellStyle name="Normal 3 74 12 2" xfId="9408"/>
    <cellStyle name="Normal 3 74 13" xfId="1302"/>
    <cellStyle name="Normal 3 74 13 2" xfId="9503"/>
    <cellStyle name="Normal 3 74 14" xfId="1303"/>
    <cellStyle name="Normal 3 74 14 2" xfId="9587"/>
    <cellStyle name="Normal 3 74 15" xfId="1880"/>
    <cellStyle name="Normal 3 74 16" xfId="12044"/>
    <cellStyle name="Normal 3 74 2" xfId="1304"/>
    <cellStyle name="Normal 3 74 2 2" xfId="2068"/>
    <cellStyle name="Normal 3 74 2 2 2" xfId="5387"/>
    <cellStyle name="Normal 3 74 2 2 3" xfId="7780"/>
    <cellStyle name="Normal 3 74 2 2 4" xfId="10464"/>
    <cellStyle name="Normal 3 74 2 2 5" xfId="12875"/>
    <cellStyle name="Normal 3 74 2 3" xfId="3491"/>
    <cellStyle name="Normal 3 74 2 3 2" xfId="5963"/>
    <cellStyle name="Normal 3 74 2 3 3" xfId="8359"/>
    <cellStyle name="Normal 3 74 2 3 4" xfId="11043"/>
    <cellStyle name="Normal 3 74 2 3 5" xfId="13454"/>
    <cellStyle name="Normal 3 74 2 4" xfId="4062"/>
    <cellStyle name="Normal 3 74 2 4 2" xfId="6536"/>
    <cellStyle name="Normal 3 74 2 4 3" xfId="8932"/>
    <cellStyle name="Normal 3 74 2 4 4" xfId="11616"/>
    <cellStyle name="Normal 3 74 2 4 5" xfId="14027"/>
    <cellStyle name="Normal 3 74 2 5" xfId="4712"/>
    <cellStyle name="Normal 3 74 2 6" xfId="7104"/>
    <cellStyle name="Normal 3 74 2 7" xfId="9786"/>
    <cellStyle name="Normal 3 74 2 8" xfId="12199"/>
    <cellStyle name="Normal 3 74 3" xfId="1305"/>
    <cellStyle name="Normal 3 74 3 2" xfId="2254"/>
    <cellStyle name="Normal 3 74 3 2 2" xfId="5479"/>
    <cellStyle name="Normal 3 74 3 2 3" xfId="7874"/>
    <cellStyle name="Normal 3 74 3 2 4" xfId="10558"/>
    <cellStyle name="Normal 3 74 3 2 5" xfId="12969"/>
    <cellStyle name="Normal 3 74 3 3" xfId="3584"/>
    <cellStyle name="Normal 3 74 3 3 2" xfId="6057"/>
    <cellStyle name="Normal 3 74 3 3 3" xfId="8453"/>
    <cellStyle name="Normal 3 74 3 3 4" xfId="11137"/>
    <cellStyle name="Normal 3 74 3 3 5" xfId="13548"/>
    <cellStyle name="Normal 3 74 3 4" xfId="4156"/>
    <cellStyle name="Normal 3 74 3 4 2" xfId="6630"/>
    <cellStyle name="Normal 3 74 3 4 3" xfId="9026"/>
    <cellStyle name="Normal 3 74 3 4 4" xfId="11710"/>
    <cellStyle name="Normal 3 74 3 4 5" xfId="14121"/>
    <cellStyle name="Normal 3 74 3 5" xfId="4806"/>
    <cellStyle name="Normal 3 74 3 6" xfId="7198"/>
    <cellStyle name="Normal 3 74 3 7" xfId="9880"/>
    <cellStyle name="Normal 3 74 3 8" xfId="12293"/>
    <cellStyle name="Normal 3 74 4" xfId="1306"/>
    <cellStyle name="Normal 3 74 4 2" xfId="3103"/>
    <cellStyle name="Normal 3 74 4 2 2" xfId="5572"/>
    <cellStyle name="Normal 3 74 4 2 3" xfId="7967"/>
    <cellStyle name="Normal 3 74 4 2 4" xfId="10651"/>
    <cellStyle name="Normal 3 74 4 2 5" xfId="13062"/>
    <cellStyle name="Normal 3 74 4 3" xfId="3677"/>
    <cellStyle name="Normal 3 74 4 3 2" xfId="6150"/>
    <cellStyle name="Normal 3 74 4 3 3" xfId="8546"/>
    <cellStyle name="Normal 3 74 4 3 4" xfId="11230"/>
    <cellStyle name="Normal 3 74 4 3 5" xfId="13641"/>
    <cellStyle name="Normal 3 74 4 4" xfId="4249"/>
    <cellStyle name="Normal 3 74 4 4 2" xfId="6723"/>
    <cellStyle name="Normal 3 74 4 4 3" xfId="9119"/>
    <cellStyle name="Normal 3 74 4 4 4" xfId="11803"/>
    <cellStyle name="Normal 3 74 4 4 5" xfId="14214"/>
    <cellStyle name="Normal 3 74 4 5" xfId="4899"/>
    <cellStyle name="Normal 3 74 4 6" xfId="7291"/>
    <cellStyle name="Normal 3 74 4 7" xfId="9973"/>
    <cellStyle name="Normal 3 74 4 8" xfId="12386"/>
    <cellStyle name="Normal 3 74 4 9" xfId="2598"/>
    <cellStyle name="Normal 3 74 5" xfId="1307"/>
    <cellStyle name="Normal 3 74 5 2" xfId="3189"/>
    <cellStyle name="Normal 3 74 5 2 2" xfId="5658"/>
    <cellStyle name="Normal 3 74 5 2 3" xfId="8054"/>
    <cellStyle name="Normal 3 74 5 2 4" xfId="10738"/>
    <cellStyle name="Normal 3 74 5 2 5" xfId="13149"/>
    <cellStyle name="Normal 3 74 5 3" xfId="3763"/>
    <cellStyle name="Normal 3 74 5 3 2" xfId="6237"/>
    <cellStyle name="Normal 3 74 5 3 3" xfId="8633"/>
    <cellStyle name="Normal 3 74 5 3 4" xfId="11317"/>
    <cellStyle name="Normal 3 74 5 3 5" xfId="13728"/>
    <cellStyle name="Normal 3 74 5 4" xfId="4336"/>
    <cellStyle name="Normal 3 74 5 4 2" xfId="6810"/>
    <cellStyle name="Normal 3 74 5 4 3" xfId="9206"/>
    <cellStyle name="Normal 3 74 5 4 4" xfId="11890"/>
    <cellStyle name="Normal 3 74 5 4 5" xfId="14301"/>
    <cellStyle name="Normal 3 74 5 5" xfId="4986"/>
    <cellStyle name="Normal 3 74 5 6" xfId="7378"/>
    <cellStyle name="Normal 3 74 5 7" xfId="10060"/>
    <cellStyle name="Normal 3 74 5 8" xfId="12473"/>
    <cellStyle name="Normal 3 74 5 9" xfId="2682"/>
    <cellStyle name="Normal 3 74 6" xfId="1308"/>
    <cellStyle name="Normal 3 74 6 2" xfId="3258"/>
    <cellStyle name="Normal 3 74 6 2 2" xfId="5728"/>
    <cellStyle name="Normal 3 74 6 2 3" xfId="8124"/>
    <cellStyle name="Normal 3 74 6 2 4" xfId="10808"/>
    <cellStyle name="Normal 3 74 6 2 5" xfId="13219"/>
    <cellStyle name="Normal 3 74 6 3" xfId="3833"/>
    <cellStyle name="Normal 3 74 6 3 2" xfId="6307"/>
    <cellStyle name="Normal 3 74 6 3 3" xfId="8703"/>
    <cellStyle name="Normal 3 74 6 3 4" xfId="11387"/>
    <cellStyle name="Normal 3 74 6 3 5" xfId="13798"/>
    <cellStyle name="Normal 3 74 6 4" xfId="4406"/>
    <cellStyle name="Normal 3 74 6 4 2" xfId="6880"/>
    <cellStyle name="Normal 3 74 6 4 3" xfId="9276"/>
    <cellStyle name="Normal 3 74 6 4 4" xfId="11960"/>
    <cellStyle name="Normal 3 74 6 4 5" xfId="14371"/>
    <cellStyle name="Normal 3 74 6 5" xfId="5056"/>
    <cellStyle name="Normal 3 74 6 6" xfId="7448"/>
    <cellStyle name="Normal 3 74 6 7" xfId="10130"/>
    <cellStyle name="Normal 3 74 6 8" xfId="12543"/>
    <cellStyle name="Normal 3 74 6 9" xfId="2751"/>
    <cellStyle name="Normal 3 74 7" xfId="1309"/>
    <cellStyle name="Normal 3 74 7 2" xfId="5213"/>
    <cellStyle name="Normal 3 74 7 3" xfId="7605"/>
    <cellStyle name="Normal 3 74 7 4" xfId="10288"/>
    <cellStyle name="Normal 3 74 7 5" xfId="12700"/>
    <cellStyle name="Normal 3 74 7 6" xfId="2911"/>
    <cellStyle name="Normal 3 74 8" xfId="1310"/>
    <cellStyle name="Normal 3 74 8 2" xfId="5805"/>
    <cellStyle name="Normal 3 74 8 3" xfId="8201"/>
    <cellStyle name="Normal 3 74 8 4" xfId="10885"/>
    <cellStyle name="Normal 3 74 8 5" xfId="13296"/>
    <cellStyle name="Normal 3 74 8 6" xfId="3335"/>
    <cellStyle name="Normal 3 74 9" xfId="1311"/>
    <cellStyle name="Normal 3 74 9 2" xfId="6380"/>
    <cellStyle name="Normal 3 74 9 3" xfId="8776"/>
    <cellStyle name="Normal 3 74 9 4" xfId="11460"/>
    <cellStyle name="Normal 3 74 9 5" xfId="13871"/>
    <cellStyle name="Normal 3 74 9 6" xfId="3906"/>
    <cellStyle name="Normal 3 75" xfId="1312"/>
    <cellStyle name="Normal 3 75 10" xfId="1313"/>
    <cellStyle name="Normal 3 75 10 2" xfId="4555"/>
    <cellStyle name="Normal 3 75 11" xfId="1314"/>
    <cellStyle name="Normal 3 75 11 2" xfId="6949"/>
    <cellStyle name="Normal 3 75 12" xfId="1315"/>
    <cellStyle name="Normal 3 75 12 2" xfId="9409"/>
    <cellStyle name="Normal 3 75 13" xfId="1316"/>
    <cellStyle name="Normal 3 75 13 2" xfId="9504"/>
    <cellStyle name="Normal 3 75 14" xfId="1317"/>
    <cellStyle name="Normal 3 75 14 2" xfId="9588"/>
    <cellStyle name="Normal 3 75 15" xfId="1881"/>
    <cellStyle name="Normal 3 75 16" xfId="12045"/>
    <cellStyle name="Normal 3 75 2" xfId="1318"/>
    <cellStyle name="Normal 3 75 2 2" xfId="2069"/>
    <cellStyle name="Normal 3 75 2 2 2" xfId="5388"/>
    <cellStyle name="Normal 3 75 2 2 3" xfId="7781"/>
    <cellStyle name="Normal 3 75 2 2 4" xfId="10465"/>
    <cellStyle name="Normal 3 75 2 2 5" xfId="12876"/>
    <cellStyle name="Normal 3 75 2 3" xfId="3492"/>
    <cellStyle name="Normal 3 75 2 3 2" xfId="5964"/>
    <cellStyle name="Normal 3 75 2 3 3" xfId="8360"/>
    <cellStyle name="Normal 3 75 2 3 4" xfId="11044"/>
    <cellStyle name="Normal 3 75 2 3 5" xfId="13455"/>
    <cellStyle name="Normal 3 75 2 4" xfId="4063"/>
    <cellStyle name="Normal 3 75 2 4 2" xfId="6537"/>
    <cellStyle name="Normal 3 75 2 4 3" xfId="8933"/>
    <cellStyle name="Normal 3 75 2 4 4" xfId="11617"/>
    <cellStyle name="Normal 3 75 2 4 5" xfId="14028"/>
    <cellStyle name="Normal 3 75 2 5" xfId="4713"/>
    <cellStyle name="Normal 3 75 2 6" xfId="7105"/>
    <cellStyle name="Normal 3 75 2 7" xfId="9787"/>
    <cellStyle name="Normal 3 75 2 8" xfId="12200"/>
    <cellStyle name="Normal 3 75 3" xfId="1319"/>
    <cellStyle name="Normal 3 75 3 2" xfId="2255"/>
    <cellStyle name="Normal 3 75 3 2 2" xfId="5480"/>
    <cellStyle name="Normal 3 75 3 2 3" xfId="7875"/>
    <cellStyle name="Normal 3 75 3 2 4" xfId="10559"/>
    <cellStyle name="Normal 3 75 3 2 5" xfId="12970"/>
    <cellStyle name="Normal 3 75 3 3" xfId="3585"/>
    <cellStyle name="Normal 3 75 3 3 2" xfId="6058"/>
    <cellStyle name="Normal 3 75 3 3 3" xfId="8454"/>
    <cellStyle name="Normal 3 75 3 3 4" xfId="11138"/>
    <cellStyle name="Normal 3 75 3 3 5" xfId="13549"/>
    <cellStyle name="Normal 3 75 3 4" xfId="4157"/>
    <cellStyle name="Normal 3 75 3 4 2" xfId="6631"/>
    <cellStyle name="Normal 3 75 3 4 3" xfId="9027"/>
    <cellStyle name="Normal 3 75 3 4 4" xfId="11711"/>
    <cellStyle name="Normal 3 75 3 4 5" xfId="14122"/>
    <cellStyle name="Normal 3 75 3 5" xfId="4807"/>
    <cellStyle name="Normal 3 75 3 6" xfId="7199"/>
    <cellStyle name="Normal 3 75 3 7" xfId="9881"/>
    <cellStyle name="Normal 3 75 3 8" xfId="12294"/>
    <cellStyle name="Normal 3 75 4" xfId="1320"/>
    <cellStyle name="Normal 3 75 4 2" xfId="3104"/>
    <cellStyle name="Normal 3 75 4 2 2" xfId="5573"/>
    <cellStyle name="Normal 3 75 4 2 3" xfId="7968"/>
    <cellStyle name="Normal 3 75 4 2 4" xfId="10652"/>
    <cellStyle name="Normal 3 75 4 2 5" xfId="13063"/>
    <cellStyle name="Normal 3 75 4 3" xfId="3678"/>
    <cellStyle name="Normal 3 75 4 3 2" xfId="6151"/>
    <cellStyle name="Normal 3 75 4 3 3" xfId="8547"/>
    <cellStyle name="Normal 3 75 4 3 4" xfId="11231"/>
    <cellStyle name="Normal 3 75 4 3 5" xfId="13642"/>
    <cellStyle name="Normal 3 75 4 4" xfId="4250"/>
    <cellStyle name="Normal 3 75 4 4 2" xfId="6724"/>
    <cellStyle name="Normal 3 75 4 4 3" xfId="9120"/>
    <cellStyle name="Normal 3 75 4 4 4" xfId="11804"/>
    <cellStyle name="Normal 3 75 4 4 5" xfId="14215"/>
    <cellStyle name="Normal 3 75 4 5" xfId="4900"/>
    <cellStyle name="Normal 3 75 4 6" xfId="7292"/>
    <cellStyle name="Normal 3 75 4 7" xfId="9974"/>
    <cellStyle name="Normal 3 75 4 8" xfId="12387"/>
    <cellStyle name="Normal 3 75 4 9" xfId="2599"/>
    <cellStyle name="Normal 3 75 5" xfId="1321"/>
    <cellStyle name="Normal 3 75 5 2" xfId="3190"/>
    <cellStyle name="Normal 3 75 5 2 2" xfId="5659"/>
    <cellStyle name="Normal 3 75 5 2 3" xfId="8055"/>
    <cellStyle name="Normal 3 75 5 2 4" xfId="10739"/>
    <cellStyle name="Normal 3 75 5 2 5" xfId="13150"/>
    <cellStyle name="Normal 3 75 5 3" xfId="3764"/>
    <cellStyle name="Normal 3 75 5 3 2" xfId="6238"/>
    <cellStyle name="Normal 3 75 5 3 3" xfId="8634"/>
    <cellStyle name="Normal 3 75 5 3 4" xfId="11318"/>
    <cellStyle name="Normal 3 75 5 3 5" xfId="13729"/>
    <cellStyle name="Normal 3 75 5 4" xfId="4337"/>
    <cellStyle name="Normal 3 75 5 4 2" xfId="6811"/>
    <cellStyle name="Normal 3 75 5 4 3" xfId="9207"/>
    <cellStyle name="Normal 3 75 5 4 4" xfId="11891"/>
    <cellStyle name="Normal 3 75 5 4 5" xfId="14302"/>
    <cellStyle name="Normal 3 75 5 5" xfId="4987"/>
    <cellStyle name="Normal 3 75 5 6" xfId="7379"/>
    <cellStyle name="Normal 3 75 5 7" xfId="10061"/>
    <cellStyle name="Normal 3 75 5 8" xfId="12474"/>
    <cellStyle name="Normal 3 75 5 9" xfId="2683"/>
    <cellStyle name="Normal 3 75 6" xfId="1322"/>
    <cellStyle name="Normal 3 75 6 2" xfId="3259"/>
    <cellStyle name="Normal 3 75 6 2 2" xfId="5729"/>
    <cellStyle name="Normal 3 75 6 2 3" xfId="8125"/>
    <cellStyle name="Normal 3 75 6 2 4" xfId="10809"/>
    <cellStyle name="Normal 3 75 6 2 5" xfId="13220"/>
    <cellStyle name="Normal 3 75 6 3" xfId="3834"/>
    <cellStyle name="Normal 3 75 6 3 2" xfId="6308"/>
    <cellStyle name="Normal 3 75 6 3 3" xfId="8704"/>
    <cellStyle name="Normal 3 75 6 3 4" xfId="11388"/>
    <cellStyle name="Normal 3 75 6 3 5" xfId="13799"/>
    <cellStyle name="Normal 3 75 6 4" xfId="4407"/>
    <cellStyle name="Normal 3 75 6 4 2" xfId="6881"/>
    <cellStyle name="Normal 3 75 6 4 3" xfId="9277"/>
    <cellStyle name="Normal 3 75 6 4 4" xfId="11961"/>
    <cellStyle name="Normal 3 75 6 4 5" xfId="14372"/>
    <cellStyle name="Normal 3 75 6 5" xfId="5057"/>
    <cellStyle name="Normal 3 75 6 6" xfId="7449"/>
    <cellStyle name="Normal 3 75 6 7" xfId="10131"/>
    <cellStyle name="Normal 3 75 6 8" xfId="12544"/>
    <cellStyle name="Normal 3 75 6 9" xfId="2752"/>
    <cellStyle name="Normal 3 75 7" xfId="1323"/>
    <cellStyle name="Normal 3 75 7 2" xfId="5214"/>
    <cellStyle name="Normal 3 75 7 3" xfId="7606"/>
    <cellStyle name="Normal 3 75 7 4" xfId="10289"/>
    <cellStyle name="Normal 3 75 7 5" xfId="12701"/>
    <cellStyle name="Normal 3 75 7 6" xfId="2912"/>
    <cellStyle name="Normal 3 75 8" xfId="1324"/>
    <cellStyle name="Normal 3 75 8 2" xfId="5806"/>
    <cellStyle name="Normal 3 75 8 3" xfId="8202"/>
    <cellStyle name="Normal 3 75 8 4" xfId="10886"/>
    <cellStyle name="Normal 3 75 8 5" xfId="13297"/>
    <cellStyle name="Normal 3 75 8 6" xfId="3336"/>
    <cellStyle name="Normal 3 75 9" xfId="1325"/>
    <cellStyle name="Normal 3 75 9 2" xfId="6381"/>
    <cellStyle name="Normal 3 75 9 3" xfId="8777"/>
    <cellStyle name="Normal 3 75 9 4" xfId="11461"/>
    <cellStyle name="Normal 3 75 9 5" xfId="13872"/>
    <cellStyle name="Normal 3 75 9 6" xfId="3907"/>
    <cellStyle name="Normal 3 76" xfId="1326"/>
    <cellStyle name="Normal 3 76 10" xfId="1327"/>
    <cellStyle name="Normal 3 76 10 2" xfId="4556"/>
    <cellStyle name="Normal 3 76 11" xfId="1328"/>
    <cellStyle name="Normal 3 76 11 2" xfId="6950"/>
    <cellStyle name="Normal 3 76 12" xfId="1329"/>
    <cellStyle name="Normal 3 76 12 2" xfId="9410"/>
    <cellStyle name="Normal 3 76 13" xfId="1330"/>
    <cellStyle name="Normal 3 76 13 2" xfId="9505"/>
    <cellStyle name="Normal 3 76 14" xfId="1331"/>
    <cellStyle name="Normal 3 76 14 2" xfId="9589"/>
    <cellStyle name="Normal 3 76 15" xfId="1882"/>
    <cellStyle name="Normal 3 76 16" xfId="12046"/>
    <cellStyle name="Normal 3 76 2" xfId="1332"/>
    <cellStyle name="Normal 3 76 2 2" xfId="2070"/>
    <cellStyle name="Normal 3 76 2 2 2" xfId="5389"/>
    <cellStyle name="Normal 3 76 2 2 3" xfId="7782"/>
    <cellStyle name="Normal 3 76 2 2 4" xfId="10466"/>
    <cellStyle name="Normal 3 76 2 2 5" xfId="12877"/>
    <cellStyle name="Normal 3 76 2 3" xfId="3493"/>
    <cellStyle name="Normal 3 76 2 3 2" xfId="5965"/>
    <cellStyle name="Normal 3 76 2 3 3" xfId="8361"/>
    <cellStyle name="Normal 3 76 2 3 4" xfId="11045"/>
    <cellStyle name="Normal 3 76 2 3 5" xfId="13456"/>
    <cellStyle name="Normal 3 76 2 4" xfId="4064"/>
    <cellStyle name="Normal 3 76 2 4 2" xfId="6538"/>
    <cellStyle name="Normal 3 76 2 4 3" xfId="8934"/>
    <cellStyle name="Normal 3 76 2 4 4" xfId="11618"/>
    <cellStyle name="Normal 3 76 2 4 5" xfId="14029"/>
    <cellStyle name="Normal 3 76 2 5" xfId="4714"/>
    <cellStyle name="Normal 3 76 2 6" xfId="7106"/>
    <cellStyle name="Normal 3 76 2 7" xfId="9788"/>
    <cellStyle name="Normal 3 76 2 8" xfId="12201"/>
    <cellStyle name="Normal 3 76 3" xfId="1333"/>
    <cellStyle name="Normal 3 76 3 2" xfId="2256"/>
    <cellStyle name="Normal 3 76 3 2 2" xfId="5481"/>
    <cellStyle name="Normal 3 76 3 2 3" xfId="7876"/>
    <cellStyle name="Normal 3 76 3 2 4" xfId="10560"/>
    <cellStyle name="Normal 3 76 3 2 5" xfId="12971"/>
    <cellStyle name="Normal 3 76 3 3" xfId="3586"/>
    <cellStyle name="Normal 3 76 3 3 2" xfId="6059"/>
    <cellStyle name="Normal 3 76 3 3 3" xfId="8455"/>
    <cellStyle name="Normal 3 76 3 3 4" xfId="11139"/>
    <cellStyle name="Normal 3 76 3 3 5" xfId="13550"/>
    <cellStyle name="Normal 3 76 3 4" xfId="4158"/>
    <cellStyle name="Normal 3 76 3 4 2" xfId="6632"/>
    <cellStyle name="Normal 3 76 3 4 3" xfId="9028"/>
    <cellStyle name="Normal 3 76 3 4 4" xfId="11712"/>
    <cellStyle name="Normal 3 76 3 4 5" xfId="14123"/>
    <cellStyle name="Normal 3 76 3 5" xfId="4808"/>
    <cellStyle name="Normal 3 76 3 6" xfId="7200"/>
    <cellStyle name="Normal 3 76 3 7" xfId="9882"/>
    <cellStyle name="Normal 3 76 3 8" xfId="12295"/>
    <cellStyle name="Normal 3 76 4" xfId="1334"/>
    <cellStyle name="Normal 3 76 4 2" xfId="3105"/>
    <cellStyle name="Normal 3 76 4 2 2" xfId="5574"/>
    <cellStyle name="Normal 3 76 4 2 3" xfId="7969"/>
    <cellStyle name="Normal 3 76 4 2 4" xfId="10653"/>
    <cellStyle name="Normal 3 76 4 2 5" xfId="13064"/>
    <cellStyle name="Normal 3 76 4 3" xfId="3679"/>
    <cellStyle name="Normal 3 76 4 3 2" xfId="6152"/>
    <cellStyle name="Normal 3 76 4 3 3" xfId="8548"/>
    <cellStyle name="Normal 3 76 4 3 4" xfId="11232"/>
    <cellStyle name="Normal 3 76 4 3 5" xfId="13643"/>
    <cellStyle name="Normal 3 76 4 4" xfId="4251"/>
    <cellStyle name="Normal 3 76 4 4 2" xfId="6725"/>
    <cellStyle name="Normal 3 76 4 4 3" xfId="9121"/>
    <cellStyle name="Normal 3 76 4 4 4" xfId="11805"/>
    <cellStyle name="Normal 3 76 4 4 5" xfId="14216"/>
    <cellStyle name="Normal 3 76 4 5" xfId="4901"/>
    <cellStyle name="Normal 3 76 4 6" xfId="7293"/>
    <cellStyle name="Normal 3 76 4 7" xfId="9975"/>
    <cellStyle name="Normal 3 76 4 8" xfId="12388"/>
    <cellStyle name="Normal 3 76 4 9" xfId="2600"/>
    <cellStyle name="Normal 3 76 5" xfId="1335"/>
    <cellStyle name="Normal 3 76 5 2" xfId="3191"/>
    <cellStyle name="Normal 3 76 5 2 2" xfId="5660"/>
    <cellStyle name="Normal 3 76 5 2 3" xfId="8056"/>
    <cellStyle name="Normal 3 76 5 2 4" xfId="10740"/>
    <cellStyle name="Normal 3 76 5 2 5" xfId="13151"/>
    <cellStyle name="Normal 3 76 5 3" xfId="3765"/>
    <cellStyle name="Normal 3 76 5 3 2" xfId="6239"/>
    <cellStyle name="Normal 3 76 5 3 3" xfId="8635"/>
    <cellStyle name="Normal 3 76 5 3 4" xfId="11319"/>
    <cellStyle name="Normal 3 76 5 3 5" xfId="13730"/>
    <cellStyle name="Normal 3 76 5 4" xfId="4338"/>
    <cellStyle name="Normal 3 76 5 4 2" xfId="6812"/>
    <cellStyle name="Normal 3 76 5 4 3" xfId="9208"/>
    <cellStyle name="Normal 3 76 5 4 4" xfId="11892"/>
    <cellStyle name="Normal 3 76 5 4 5" xfId="14303"/>
    <cellStyle name="Normal 3 76 5 5" xfId="4988"/>
    <cellStyle name="Normal 3 76 5 6" xfId="7380"/>
    <cellStyle name="Normal 3 76 5 7" xfId="10062"/>
    <cellStyle name="Normal 3 76 5 8" xfId="12475"/>
    <cellStyle name="Normal 3 76 5 9" xfId="2684"/>
    <cellStyle name="Normal 3 76 6" xfId="1336"/>
    <cellStyle name="Normal 3 76 6 2" xfId="3260"/>
    <cellStyle name="Normal 3 76 6 2 2" xfId="5730"/>
    <cellStyle name="Normal 3 76 6 2 3" xfId="8126"/>
    <cellStyle name="Normal 3 76 6 2 4" xfId="10810"/>
    <cellStyle name="Normal 3 76 6 2 5" xfId="13221"/>
    <cellStyle name="Normal 3 76 6 3" xfId="3835"/>
    <cellStyle name="Normal 3 76 6 3 2" xfId="6309"/>
    <cellStyle name="Normal 3 76 6 3 3" xfId="8705"/>
    <cellStyle name="Normal 3 76 6 3 4" xfId="11389"/>
    <cellStyle name="Normal 3 76 6 3 5" xfId="13800"/>
    <cellStyle name="Normal 3 76 6 4" xfId="4408"/>
    <cellStyle name="Normal 3 76 6 4 2" xfId="6882"/>
    <cellStyle name="Normal 3 76 6 4 3" xfId="9278"/>
    <cellStyle name="Normal 3 76 6 4 4" xfId="11962"/>
    <cellStyle name="Normal 3 76 6 4 5" xfId="14373"/>
    <cellStyle name="Normal 3 76 6 5" xfId="5058"/>
    <cellStyle name="Normal 3 76 6 6" xfId="7450"/>
    <cellStyle name="Normal 3 76 6 7" xfId="10132"/>
    <cellStyle name="Normal 3 76 6 8" xfId="12545"/>
    <cellStyle name="Normal 3 76 6 9" xfId="2753"/>
    <cellStyle name="Normal 3 76 7" xfId="1337"/>
    <cellStyle name="Normal 3 76 7 2" xfId="5215"/>
    <cellStyle name="Normal 3 76 7 3" xfId="7607"/>
    <cellStyle name="Normal 3 76 7 4" xfId="10290"/>
    <cellStyle name="Normal 3 76 7 5" xfId="12702"/>
    <cellStyle name="Normal 3 76 7 6" xfId="2913"/>
    <cellStyle name="Normal 3 76 8" xfId="1338"/>
    <cellStyle name="Normal 3 76 8 2" xfId="5807"/>
    <cellStyle name="Normal 3 76 8 3" xfId="8203"/>
    <cellStyle name="Normal 3 76 8 4" xfId="10887"/>
    <cellStyle name="Normal 3 76 8 5" xfId="13298"/>
    <cellStyle name="Normal 3 76 8 6" xfId="3337"/>
    <cellStyle name="Normal 3 76 9" xfId="1339"/>
    <cellStyle name="Normal 3 76 9 2" xfId="6382"/>
    <cellStyle name="Normal 3 76 9 3" xfId="8778"/>
    <cellStyle name="Normal 3 76 9 4" xfId="11462"/>
    <cellStyle name="Normal 3 76 9 5" xfId="13873"/>
    <cellStyle name="Normal 3 76 9 6" xfId="3908"/>
    <cellStyle name="Normal 3 77" xfId="1340"/>
    <cellStyle name="Normal 3 77 10" xfId="1341"/>
    <cellStyle name="Normal 3 77 10 2" xfId="4557"/>
    <cellStyle name="Normal 3 77 11" xfId="1342"/>
    <cellStyle name="Normal 3 77 11 2" xfId="6951"/>
    <cellStyle name="Normal 3 77 12" xfId="1343"/>
    <cellStyle name="Normal 3 77 12 2" xfId="9411"/>
    <cellStyle name="Normal 3 77 13" xfId="1344"/>
    <cellStyle name="Normal 3 77 13 2" xfId="9506"/>
    <cellStyle name="Normal 3 77 14" xfId="1345"/>
    <cellStyle name="Normal 3 77 14 2" xfId="9590"/>
    <cellStyle name="Normal 3 77 15" xfId="1883"/>
    <cellStyle name="Normal 3 77 16" xfId="12047"/>
    <cellStyle name="Normal 3 77 2" xfId="1346"/>
    <cellStyle name="Normal 3 77 2 2" xfId="2071"/>
    <cellStyle name="Normal 3 77 2 2 2" xfId="5390"/>
    <cellStyle name="Normal 3 77 2 2 3" xfId="7783"/>
    <cellStyle name="Normal 3 77 2 2 4" xfId="10467"/>
    <cellStyle name="Normal 3 77 2 2 5" xfId="12878"/>
    <cellStyle name="Normal 3 77 2 3" xfId="3494"/>
    <cellStyle name="Normal 3 77 2 3 2" xfId="5966"/>
    <cellStyle name="Normal 3 77 2 3 3" xfId="8362"/>
    <cellStyle name="Normal 3 77 2 3 4" xfId="11046"/>
    <cellStyle name="Normal 3 77 2 3 5" xfId="13457"/>
    <cellStyle name="Normal 3 77 2 4" xfId="4065"/>
    <cellStyle name="Normal 3 77 2 4 2" xfId="6539"/>
    <cellStyle name="Normal 3 77 2 4 3" xfId="8935"/>
    <cellStyle name="Normal 3 77 2 4 4" xfId="11619"/>
    <cellStyle name="Normal 3 77 2 4 5" xfId="14030"/>
    <cellStyle name="Normal 3 77 2 5" xfId="4715"/>
    <cellStyle name="Normal 3 77 2 6" xfId="7107"/>
    <cellStyle name="Normal 3 77 2 7" xfId="9789"/>
    <cellStyle name="Normal 3 77 2 8" xfId="12202"/>
    <cellStyle name="Normal 3 77 3" xfId="1347"/>
    <cellStyle name="Normal 3 77 3 2" xfId="2257"/>
    <cellStyle name="Normal 3 77 3 2 2" xfId="5482"/>
    <cellStyle name="Normal 3 77 3 2 3" xfId="7877"/>
    <cellStyle name="Normal 3 77 3 2 4" xfId="10561"/>
    <cellStyle name="Normal 3 77 3 2 5" xfId="12972"/>
    <cellStyle name="Normal 3 77 3 3" xfId="3587"/>
    <cellStyle name="Normal 3 77 3 3 2" xfId="6060"/>
    <cellStyle name="Normal 3 77 3 3 3" xfId="8456"/>
    <cellStyle name="Normal 3 77 3 3 4" xfId="11140"/>
    <cellStyle name="Normal 3 77 3 3 5" xfId="13551"/>
    <cellStyle name="Normal 3 77 3 4" xfId="4159"/>
    <cellStyle name="Normal 3 77 3 4 2" xfId="6633"/>
    <cellStyle name="Normal 3 77 3 4 3" xfId="9029"/>
    <cellStyle name="Normal 3 77 3 4 4" xfId="11713"/>
    <cellStyle name="Normal 3 77 3 4 5" xfId="14124"/>
    <cellStyle name="Normal 3 77 3 5" xfId="4809"/>
    <cellStyle name="Normal 3 77 3 6" xfId="7201"/>
    <cellStyle name="Normal 3 77 3 7" xfId="9883"/>
    <cellStyle name="Normal 3 77 3 8" xfId="12296"/>
    <cellStyle name="Normal 3 77 4" xfId="1348"/>
    <cellStyle name="Normal 3 77 4 2" xfId="3106"/>
    <cellStyle name="Normal 3 77 4 2 2" xfId="5575"/>
    <cellStyle name="Normal 3 77 4 2 3" xfId="7970"/>
    <cellStyle name="Normal 3 77 4 2 4" xfId="10654"/>
    <cellStyle name="Normal 3 77 4 2 5" xfId="13065"/>
    <cellStyle name="Normal 3 77 4 3" xfId="3680"/>
    <cellStyle name="Normal 3 77 4 3 2" xfId="6153"/>
    <cellStyle name="Normal 3 77 4 3 3" xfId="8549"/>
    <cellStyle name="Normal 3 77 4 3 4" xfId="11233"/>
    <cellStyle name="Normal 3 77 4 3 5" xfId="13644"/>
    <cellStyle name="Normal 3 77 4 4" xfId="4252"/>
    <cellStyle name="Normal 3 77 4 4 2" xfId="6726"/>
    <cellStyle name="Normal 3 77 4 4 3" xfId="9122"/>
    <cellStyle name="Normal 3 77 4 4 4" xfId="11806"/>
    <cellStyle name="Normal 3 77 4 4 5" xfId="14217"/>
    <cellStyle name="Normal 3 77 4 5" xfId="4902"/>
    <cellStyle name="Normal 3 77 4 6" xfId="7294"/>
    <cellStyle name="Normal 3 77 4 7" xfId="9976"/>
    <cellStyle name="Normal 3 77 4 8" xfId="12389"/>
    <cellStyle name="Normal 3 77 4 9" xfId="2601"/>
    <cellStyle name="Normal 3 77 5" xfId="1349"/>
    <cellStyle name="Normal 3 77 5 2" xfId="3192"/>
    <cellStyle name="Normal 3 77 5 2 2" xfId="5661"/>
    <cellStyle name="Normal 3 77 5 2 3" xfId="8057"/>
    <cellStyle name="Normal 3 77 5 2 4" xfId="10741"/>
    <cellStyle name="Normal 3 77 5 2 5" xfId="13152"/>
    <cellStyle name="Normal 3 77 5 3" xfId="3766"/>
    <cellStyle name="Normal 3 77 5 3 2" xfId="6240"/>
    <cellStyle name="Normal 3 77 5 3 3" xfId="8636"/>
    <cellStyle name="Normal 3 77 5 3 4" xfId="11320"/>
    <cellStyle name="Normal 3 77 5 3 5" xfId="13731"/>
    <cellStyle name="Normal 3 77 5 4" xfId="4339"/>
    <cellStyle name="Normal 3 77 5 4 2" xfId="6813"/>
    <cellStyle name="Normal 3 77 5 4 3" xfId="9209"/>
    <cellStyle name="Normal 3 77 5 4 4" xfId="11893"/>
    <cellStyle name="Normal 3 77 5 4 5" xfId="14304"/>
    <cellStyle name="Normal 3 77 5 5" xfId="4989"/>
    <cellStyle name="Normal 3 77 5 6" xfId="7381"/>
    <cellStyle name="Normal 3 77 5 7" xfId="10063"/>
    <cellStyle name="Normal 3 77 5 8" xfId="12476"/>
    <cellStyle name="Normal 3 77 5 9" xfId="2685"/>
    <cellStyle name="Normal 3 77 6" xfId="1350"/>
    <cellStyle name="Normal 3 77 6 2" xfId="3261"/>
    <cellStyle name="Normal 3 77 6 2 2" xfId="5731"/>
    <cellStyle name="Normal 3 77 6 2 3" xfId="8127"/>
    <cellStyle name="Normal 3 77 6 2 4" xfId="10811"/>
    <cellStyle name="Normal 3 77 6 2 5" xfId="13222"/>
    <cellStyle name="Normal 3 77 6 3" xfId="3836"/>
    <cellStyle name="Normal 3 77 6 3 2" xfId="6310"/>
    <cellStyle name="Normal 3 77 6 3 3" xfId="8706"/>
    <cellStyle name="Normal 3 77 6 3 4" xfId="11390"/>
    <cellStyle name="Normal 3 77 6 3 5" xfId="13801"/>
    <cellStyle name="Normal 3 77 6 4" xfId="4409"/>
    <cellStyle name="Normal 3 77 6 4 2" xfId="6883"/>
    <cellStyle name="Normal 3 77 6 4 3" xfId="9279"/>
    <cellStyle name="Normal 3 77 6 4 4" xfId="11963"/>
    <cellStyle name="Normal 3 77 6 4 5" xfId="14374"/>
    <cellStyle name="Normal 3 77 6 5" xfId="5059"/>
    <cellStyle name="Normal 3 77 6 6" xfId="7451"/>
    <cellStyle name="Normal 3 77 6 7" xfId="10133"/>
    <cellStyle name="Normal 3 77 6 8" xfId="12546"/>
    <cellStyle name="Normal 3 77 6 9" xfId="2754"/>
    <cellStyle name="Normal 3 77 7" xfId="1351"/>
    <cellStyle name="Normal 3 77 7 2" xfId="5216"/>
    <cellStyle name="Normal 3 77 7 3" xfId="7608"/>
    <cellStyle name="Normal 3 77 7 4" xfId="10291"/>
    <cellStyle name="Normal 3 77 7 5" xfId="12703"/>
    <cellStyle name="Normal 3 77 7 6" xfId="2914"/>
    <cellStyle name="Normal 3 77 8" xfId="1352"/>
    <cellStyle name="Normal 3 77 8 2" xfId="5808"/>
    <cellStyle name="Normal 3 77 8 3" xfId="8204"/>
    <cellStyle name="Normal 3 77 8 4" xfId="10888"/>
    <cellStyle name="Normal 3 77 8 5" xfId="13299"/>
    <cellStyle name="Normal 3 77 8 6" xfId="3338"/>
    <cellStyle name="Normal 3 77 9" xfId="1353"/>
    <cellStyle name="Normal 3 77 9 2" xfId="6383"/>
    <cellStyle name="Normal 3 77 9 3" xfId="8779"/>
    <cellStyle name="Normal 3 77 9 4" xfId="11463"/>
    <cellStyle name="Normal 3 77 9 5" xfId="13874"/>
    <cellStyle name="Normal 3 77 9 6" xfId="3909"/>
    <cellStyle name="Normal 3 78" xfId="1354"/>
    <cellStyle name="Normal 3 78 10" xfId="1355"/>
    <cellStyle name="Normal 3 78 10 2" xfId="4558"/>
    <cellStyle name="Normal 3 78 11" xfId="1356"/>
    <cellStyle name="Normal 3 78 11 2" xfId="6952"/>
    <cellStyle name="Normal 3 78 12" xfId="1357"/>
    <cellStyle name="Normal 3 78 12 2" xfId="9412"/>
    <cellStyle name="Normal 3 78 13" xfId="1358"/>
    <cellStyle name="Normal 3 78 13 2" xfId="9507"/>
    <cellStyle name="Normal 3 78 14" xfId="1359"/>
    <cellStyle name="Normal 3 78 14 2" xfId="9591"/>
    <cellStyle name="Normal 3 78 15" xfId="1884"/>
    <cellStyle name="Normal 3 78 16" xfId="12048"/>
    <cellStyle name="Normal 3 78 2" xfId="1360"/>
    <cellStyle name="Normal 3 78 2 2" xfId="2072"/>
    <cellStyle name="Normal 3 78 2 2 2" xfId="5391"/>
    <cellStyle name="Normal 3 78 2 2 3" xfId="7784"/>
    <cellStyle name="Normal 3 78 2 2 4" xfId="10468"/>
    <cellStyle name="Normal 3 78 2 2 5" xfId="12879"/>
    <cellStyle name="Normal 3 78 2 3" xfId="3495"/>
    <cellStyle name="Normal 3 78 2 3 2" xfId="5967"/>
    <cellStyle name="Normal 3 78 2 3 3" xfId="8363"/>
    <cellStyle name="Normal 3 78 2 3 4" xfId="11047"/>
    <cellStyle name="Normal 3 78 2 3 5" xfId="13458"/>
    <cellStyle name="Normal 3 78 2 4" xfId="4066"/>
    <cellStyle name="Normal 3 78 2 4 2" xfId="6540"/>
    <cellStyle name="Normal 3 78 2 4 3" xfId="8936"/>
    <cellStyle name="Normal 3 78 2 4 4" xfId="11620"/>
    <cellStyle name="Normal 3 78 2 4 5" xfId="14031"/>
    <cellStyle name="Normal 3 78 2 5" xfId="4716"/>
    <cellStyle name="Normal 3 78 2 6" xfId="7108"/>
    <cellStyle name="Normal 3 78 2 7" xfId="9790"/>
    <cellStyle name="Normal 3 78 2 8" xfId="12203"/>
    <cellStyle name="Normal 3 78 3" xfId="1361"/>
    <cellStyle name="Normal 3 78 3 2" xfId="2258"/>
    <cellStyle name="Normal 3 78 3 2 2" xfId="5483"/>
    <cellStyle name="Normal 3 78 3 2 3" xfId="7878"/>
    <cellStyle name="Normal 3 78 3 2 4" xfId="10562"/>
    <cellStyle name="Normal 3 78 3 2 5" xfId="12973"/>
    <cellStyle name="Normal 3 78 3 3" xfId="3588"/>
    <cellStyle name="Normal 3 78 3 3 2" xfId="6061"/>
    <cellStyle name="Normal 3 78 3 3 3" xfId="8457"/>
    <cellStyle name="Normal 3 78 3 3 4" xfId="11141"/>
    <cellStyle name="Normal 3 78 3 3 5" xfId="13552"/>
    <cellStyle name="Normal 3 78 3 4" xfId="4160"/>
    <cellStyle name="Normal 3 78 3 4 2" xfId="6634"/>
    <cellStyle name="Normal 3 78 3 4 3" xfId="9030"/>
    <cellStyle name="Normal 3 78 3 4 4" xfId="11714"/>
    <cellStyle name="Normal 3 78 3 4 5" xfId="14125"/>
    <cellStyle name="Normal 3 78 3 5" xfId="4810"/>
    <cellStyle name="Normal 3 78 3 6" xfId="7202"/>
    <cellStyle name="Normal 3 78 3 7" xfId="9884"/>
    <cellStyle name="Normal 3 78 3 8" xfId="12297"/>
    <cellStyle name="Normal 3 78 4" xfId="1362"/>
    <cellStyle name="Normal 3 78 4 2" xfId="3107"/>
    <cellStyle name="Normal 3 78 4 2 2" xfId="5576"/>
    <cellStyle name="Normal 3 78 4 2 3" xfId="7971"/>
    <cellStyle name="Normal 3 78 4 2 4" xfId="10655"/>
    <cellStyle name="Normal 3 78 4 2 5" xfId="13066"/>
    <cellStyle name="Normal 3 78 4 3" xfId="3681"/>
    <cellStyle name="Normal 3 78 4 3 2" xfId="6154"/>
    <cellStyle name="Normal 3 78 4 3 3" xfId="8550"/>
    <cellStyle name="Normal 3 78 4 3 4" xfId="11234"/>
    <cellStyle name="Normal 3 78 4 3 5" xfId="13645"/>
    <cellStyle name="Normal 3 78 4 4" xfId="4253"/>
    <cellStyle name="Normal 3 78 4 4 2" xfId="6727"/>
    <cellStyle name="Normal 3 78 4 4 3" xfId="9123"/>
    <cellStyle name="Normal 3 78 4 4 4" xfId="11807"/>
    <cellStyle name="Normal 3 78 4 4 5" xfId="14218"/>
    <cellStyle name="Normal 3 78 4 5" xfId="4903"/>
    <cellStyle name="Normal 3 78 4 6" xfId="7295"/>
    <cellStyle name="Normal 3 78 4 7" xfId="9977"/>
    <cellStyle name="Normal 3 78 4 8" xfId="12390"/>
    <cellStyle name="Normal 3 78 4 9" xfId="2602"/>
    <cellStyle name="Normal 3 78 5" xfId="1363"/>
    <cellStyle name="Normal 3 78 5 2" xfId="3193"/>
    <cellStyle name="Normal 3 78 5 2 2" xfId="5662"/>
    <cellStyle name="Normal 3 78 5 2 3" xfId="8058"/>
    <cellStyle name="Normal 3 78 5 2 4" xfId="10742"/>
    <cellStyle name="Normal 3 78 5 2 5" xfId="13153"/>
    <cellStyle name="Normal 3 78 5 3" xfId="3767"/>
    <cellStyle name="Normal 3 78 5 3 2" xfId="6241"/>
    <cellStyle name="Normal 3 78 5 3 3" xfId="8637"/>
    <cellStyle name="Normal 3 78 5 3 4" xfId="11321"/>
    <cellStyle name="Normal 3 78 5 3 5" xfId="13732"/>
    <cellStyle name="Normal 3 78 5 4" xfId="4340"/>
    <cellStyle name="Normal 3 78 5 4 2" xfId="6814"/>
    <cellStyle name="Normal 3 78 5 4 3" xfId="9210"/>
    <cellStyle name="Normal 3 78 5 4 4" xfId="11894"/>
    <cellStyle name="Normal 3 78 5 4 5" xfId="14305"/>
    <cellStyle name="Normal 3 78 5 5" xfId="4990"/>
    <cellStyle name="Normal 3 78 5 6" xfId="7382"/>
    <cellStyle name="Normal 3 78 5 7" xfId="10064"/>
    <cellStyle name="Normal 3 78 5 8" xfId="12477"/>
    <cellStyle name="Normal 3 78 5 9" xfId="2686"/>
    <cellStyle name="Normal 3 78 6" xfId="1364"/>
    <cellStyle name="Normal 3 78 6 2" xfId="3262"/>
    <cellStyle name="Normal 3 78 6 2 2" xfId="5732"/>
    <cellStyle name="Normal 3 78 6 2 3" xfId="8128"/>
    <cellStyle name="Normal 3 78 6 2 4" xfId="10812"/>
    <cellStyle name="Normal 3 78 6 2 5" xfId="13223"/>
    <cellStyle name="Normal 3 78 6 3" xfId="3837"/>
    <cellStyle name="Normal 3 78 6 3 2" xfId="6311"/>
    <cellStyle name="Normal 3 78 6 3 3" xfId="8707"/>
    <cellStyle name="Normal 3 78 6 3 4" xfId="11391"/>
    <cellStyle name="Normal 3 78 6 3 5" xfId="13802"/>
    <cellStyle name="Normal 3 78 6 4" xfId="4410"/>
    <cellStyle name="Normal 3 78 6 4 2" xfId="6884"/>
    <cellStyle name="Normal 3 78 6 4 3" xfId="9280"/>
    <cellStyle name="Normal 3 78 6 4 4" xfId="11964"/>
    <cellStyle name="Normal 3 78 6 4 5" xfId="14375"/>
    <cellStyle name="Normal 3 78 6 5" xfId="5060"/>
    <cellStyle name="Normal 3 78 6 6" xfId="7452"/>
    <cellStyle name="Normal 3 78 6 7" xfId="10134"/>
    <cellStyle name="Normal 3 78 6 8" xfId="12547"/>
    <cellStyle name="Normal 3 78 6 9" xfId="2755"/>
    <cellStyle name="Normal 3 78 7" xfId="1365"/>
    <cellStyle name="Normal 3 78 7 2" xfId="5217"/>
    <cellStyle name="Normal 3 78 7 3" xfId="7609"/>
    <cellStyle name="Normal 3 78 7 4" xfId="10292"/>
    <cellStyle name="Normal 3 78 7 5" xfId="12704"/>
    <cellStyle name="Normal 3 78 7 6" xfId="2915"/>
    <cellStyle name="Normal 3 78 8" xfId="1366"/>
    <cellStyle name="Normal 3 78 8 2" xfId="5809"/>
    <cellStyle name="Normal 3 78 8 3" xfId="8205"/>
    <cellStyle name="Normal 3 78 8 4" xfId="10889"/>
    <cellStyle name="Normal 3 78 8 5" xfId="13300"/>
    <cellStyle name="Normal 3 78 8 6" xfId="3339"/>
    <cellStyle name="Normal 3 78 9" xfId="1367"/>
    <cellStyle name="Normal 3 78 9 2" xfId="6384"/>
    <cellStyle name="Normal 3 78 9 3" xfId="8780"/>
    <cellStyle name="Normal 3 78 9 4" xfId="11464"/>
    <cellStyle name="Normal 3 78 9 5" xfId="13875"/>
    <cellStyle name="Normal 3 78 9 6" xfId="3910"/>
    <cellStyle name="Normal 3 79" xfId="1368"/>
    <cellStyle name="Normal 3 79 10" xfId="1369"/>
    <cellStyle name="Normal 3 79 10 2" xfId="4559"/>
    <cellStyle name="Normal 3 79 11" xfId="1370"/>
    <cellStyle name="Normal 3 79 11 2" xfId="6953"/>
    <cellStyle name="Normal 3 79 12" xfId="1371"/>
    <cellStyle name="Normal 3 79 12 2" xfId="9413"/>
    <cellStyle name="Normal 3 79 13" xfId="1372"/>
    <cellStyle name="Normal 3 79 13 2" xfId="9508"/>
    <cellStyle name="Normal 3 79 14" xfId="1373"/>
    <cellStyle name="Normal 3 79 14 2" xfId="9592"/>
    <cellStyle name="Normal 3 79 15" xfId="1885"/>
    <cellStyle name="Normal 3 79 16" xfId="12049"/>
    <cellStyle name="Normal 3 79 2" xfId="1374"/>
    <cellStyle name="Normal 3 79 2 2" xfId="2073"/>
    <cellStyle name="Normal 3 79 2 2 2" xfId="5392"/>
    <cellStyle name="Normal 3 79 2 2 3" xfId="7785"/>
    <cellStyle name="Normal 3 79 2 2 4" xfId="10469"/>
    <cellStyle name="Normal 3 79 2 2 5" xfId="12880"/>
    <cellStyle name="Normal 3 79 2 3" xfId="3496"/>
    <cellStyle name="Normal 3 79 2 3 2" xfId="5968"/>
    <cellStyle name="Normal 3 79 2 3 3" xfId="8364"/>
    <cellStyle name="Normal 3 79 2 3 4" xfId="11048"/>
    <cellStyle name="Normal 3 79 2 3 5" xfId="13459"/>
    <cellStyle name="Normal 3 79 2 4" xfId="4067"/>
    <cellStyle name="Normal 3 79 2 4 2" xfId="6541"/>
    <cellStyle name="Normal 3 79 2 4 3" xfId="8937"/>
    <cellStyle name="Normal 3 79 2 4 4" xfId="11621"/>
    <cellStyle name="Normal 3 79 2 4 5" xfId="14032"/>
    <cellStyle name="Normal 3 79 2 5" xfId="4717"/>
    <cellStyle name="Normal 3 79 2 6" xfId="7109"/>
    <cellStyle name="Normal 3 79 2 7" xfId="9791"/>
    <cellStyle name="Normal 3 79 2 8" xfId="12204"/>
    <cellStyle name="Normal 3 79 3" xfId="1375"/>
    <cellStyle name="Normal 3 79 3 2" xfId="2259"/>
    <cellStyle name="Normal 3 79 3 2 2" xfId="5484"/>
    <cellStyle name="Normal 3 79 3 2 3" xfId="7879"/>
    <cellStyle name="Normal 3 79 3 2 4" xfId="10563"/>
    <cellStyle name="Normal 3 79 3 2 5" xfId="12974"/>
    <cellStyle name="Normal 3 79 3 3" xfId="3589"/>
    <cellStyle name="Normal 3 79 3 3 2" xfId="6062"/>
    <cellStyle name="Normal 3 79 3 3 3" xfId="8458"/>
    <cellStyle name="Normal 3 79 3 3 4" xfId="11142"/>
    <cellStyle name="Normal 3 79 3 3 5" xfId="13553"/>
    <cellStyle name="Normal 3 79 3 4" xfId="4161"/>
    <cellStyle name="Normal 3 79 3 4 2" xfId="6635"/>
    <cellStyle name="Normal 3 79 3 4 3" xfId="9031"/>
    <cellStyle name="Normal 3 79 3 4 4" xfId="11715"/>
    <cellStyle name="Normal 3 79 3 4 5" xfId="14126"/>
    <cellStyle name="Normal 3 79 3 5" xfId="4811"/>
    <cellStyle name="Normal 3 79 3 6" xfId="7203"/>
    <cellStyle name="Normal 3 79 3 7" xfId="9885"/>
    <cellStyle name="Normal 3 79 3 8" xfId="12298"/>
    <cellStyle name="Normal 3 79 4" xfId="1376"/>
    <cellStyle name="Normal 3 79 4 2" xfId="3108"/>
    <cellStyle name="Normal 3 79 4 2 2" xfId="5577"/>
    <cellStyle name="Normal 3 79 4 2 3" xfId="7972"/>
    <cellStyle name="Normal 3 79 4 2 4" xfId="10656"/>
    <cellStyle name="Normal 3 79 4 2 5" xfId="13067"/>
    <cellStyle name="Normal 3 79 4 3" xfId="3682"/>
    <cellStyle name="Normal 3 79 4 3 2" xfId="6155"/>
    <cellStyle name="Normal 3 79 4 3 3" xfId="8551"/>
    <cellStyle name="Normal 3 79 4 3 4" xfId="11235"/>
    <cellStyle name="Normal 3 79 4 3 5" xfId="13646"/>
    <cellStyle name="Normal 3 79 4 4" xfId="4254"/>
    <cellStyle name="Normal 3 79 4 4 2" xfId="6728"/>
    <cellStyle name="Normal 3 79 4 4 3" xfId="9124"/>
    <cellStyle name="Normal 3 79 4 4 4" xfId="11808"/>
    <cellStyle name="Normal 3 79 4 4 5" xfId="14219"/>
    <cellStyle name="Normal 3 79 4 5" xfId="4904"/>
    <cellStyle name="Normal 3 79 4 6" xfId="7296"/>
    <cellStyle name="Normal 3 79 4 7" xfId="9978"/>
    <cellStyle name="Normal 3 79 4 8" xfId="12391"/>
    <cellStyle name="Normal 3 79 4 9" xfId="2603"/>
    <cellStyle name="Normal 3 79 5" xfId="1377"/>
    <cellStyle name="Normal 3 79 5 2" xfId="3194"/>
    <cellStyle name="Normal 3 79 5 2 2" xfId="5663"/>
    <cellStyle name="Normal 3 79 5 2 3" xfId="8059"/>
    <cellStyle name="Normal 3 79 5 2 4" xfId="10743"/>
    <cellStyle name="Normal 3 79 5 2 5" xfId="13154"/>
    <cellStyle name="Normal 3 79 5 3" xfId="3768"/>
    <cellStyle name="Normal 3 79 5 3 2" xfId="6242"/>
    <cellStyle name="Normal 3 79 5 3 3" xfId="8638"/>
    <cellStyle name="Normal 3 79 5 3 4" xfId="11322"/>
    <cellStyle name="Normal 3 79 5 3 5" xfId="13733"/>
    <cellStyle name="Normal 3 79 5 4" xfId="4341"/>
    <cellStyle name="Normal 3 79 5 4 2" xfId="6815"/>
    <cellStyle name="Normal 3 79 5 4 3" xfId="9211"/>
    <cellStyle name="Normal 3 79 5 4 4" xfId="11895"/>
    <cellStyle name="Normal 3 79 5 4 5" xfId="14306"/>
    <cellStyle name="Normal 3 79 5 5" xfId="4991"/>
    <cellStyle name="Normal 3 79 5 6" xfId="7383"/>
    <cellStyle name="Normal 3 79 5 7" xfId="10065"/>
    <cellStyle name="Normal 3 79 5 8" xfId="12478"/>
    <cellStyle name="Normal 3 79 5 9" xfId="2687"/>
    <cellStyle name="Normal 3 79 6" xfId="1378"/>
    <cellStyle name="Normal 3 79 6 2" xfId="3263"/>
    <cellStyle name="Normal 3 79 6 2 2" xfId="5733"/>
    <cellStyle name="Normal 3 79 6 2 3" xfId="8129"/>
    <cellStyle name="Normal 3 79 6 2 4" xfId="10813"/>
    <cellStyle name="Normal 3 79 6 2 5" xfId="13224"/>
    <cellStyle name="Normal 3 79 6 3" xfId="3838"/>
    <cellStyle name="Normal 3 79 6 3 2" xfId="6312"/>
    <cellStyle name="Normal 3 79 6 3 3" xfId="8708"/>
    <cellStyle name="Normal 3 79 6 3 4" xfId="11392"/>
    <cellStyle name="Normal 3 79 6 3 5" xfId="13803"/>
    <cellStyle name="Normal 3 79 6 4" xfId="4411"/>
    <cellStyle name="Normal 3 79 6 4 2" xfId="6885"/>
    <cellStyle name="Normal 3 79 6 4 3" xfId="9281"/>
    <cellStyle name="Normal 3 79 6 4 4" xfId="11965"/>
    <cellStyle name="Normal 3 79 6 4 5" xfId="14376"/>
    <cellStyle name="Normal 3 79 6 5" xfId="5061"/>
    <cellStyle name="Normal 3 79 6 6" xfId="7453"/>
    <cellStyle name="Normal 3 79 6 7" xfId="10135"/>
    <cellStyle name="Normal 3 79 6 8" xfId="12548"/>
    <cellStyle name="Normal 3 79 6 9" xfId="2756"/>
    <cellStyle name="Normal 3 79 7" xfId="1379"/>
    <cellStyle name="Normal 3 79 7 2" xfId="5218"/>
    <cellStyle name="Normal 3 79 7 3" xfId="7610"/>
    <cellStyle name="Normal 3 79 7 4" xfId="10293"/>
    <cellStyle name="Normal 3 79 7 5" xfId="12705"/>
    <cellStyle name="Normal 3 79 7 6" xfId="2916"/>
    <cellStyle name="Normal 3 79 8" xfId="1380"/>
    <cellStyle name="Normal 3 79 8 2" xfId="5810"/>
    <cellStyle name="Normal 3 79 8 3" xfId="8206"/>
    <cellStyle name="Normal 3 79 8 4" xfId="10890"/>
    <cellStyle name="Normal 3 79 8 5" xfId="13301"/>
    <cellStyle name="Normal 3 79 8 6" xfId="3340"/>
    <cellStyle name="Normal 3 79 9" xfId="1381"/>
    <cellStyle name="Normal 3 79 9 2" xfId="6385"/>
    <cellStyle name="Normal 3 79 9 3" xfId="8781"/>
    <cellStyle name="Normal 3 79 9 4" xfId="11465"/>
    <cellStyle name="Normal 3 79 9 5" xfId="13876"/>
    <cellStyle name="Normal 3 79 9 6" xfId="3911"/>
    <cellStyle name="Normal 3 8" xfId="1382"/>
    <cellStyle name="Normal 3 8 10" xfId="1383"/>
    <cellStyle name="Normal 3 8 10 2" xfId="4560"/>
    <cellStyle name="Normal 3 8 11" xfId="1384"/>
    <cellStyle name="Normal 3 8 11 2" xfId="6954"/>
    <cellStyle name="Normal 3 8 12" xfId="1385"/>
    <cellStyle name="Normal 3 8 12 2" xfId="9414"/>
    <cellStyle name="Normal 3 8 13" xfId="1386"/>
    <cellStyle name="Normal 3 8 13 2" xfId="9509"/>
    <cellStyle name="Normal 3 8 14" xfId="1387"/>
    <cellStyle name="Normal 3 8 14 2" xfId="9593"/>
    <cellStyle name="Normal 3 8 15" xfId="1886"/>
    <cellStyle name="Normal 3 8 16" xfId="12050"/>
    <cellStyle name="Normal 3 8 2" xfId="1388"/>
    <cellStyle name="Normal 3 8 2 2" xfId="2074"/>
    <cellStyle name="Normal 3 8 2 2 2" xfId="5393"/>
    <cellStyle name="Normal 3 8 2 2 3" xfId="7786"/>
    <cellStyle name="Normal 3 8 2 2 4" xfId="10470"/>
    <cellStyle name="Normal 3 8 2 2 5" xfId="12881"/>
    <cellStyle name="Normal 3 8 2 3" xfId="3497"/>
    <cellStyle name="Normal 3 8 2 3 2" xfId="5969"/>
    <cellStyle name="Normal 3 8 2 3 3" xfId="8365"/>
    <cellStyle name="Normal 3 8 2 3 4" xfId="11049"/>
    <cellStyle name="Normal 3 8 2 3 5" xfId="13460"/>
    <cellStyle name="Normal 3 8 2 4" xfId="4068"/>
    <cellStyle name="Normal 3 8 2 4 2" xfId="6542"/>
    <cellStyle name="Normal 3 8 2 4 3" xfId="8938"/>
    <cellStyle name="Normal 3 8 2 4 4" xfId="11622"/>
    <cellStyle name="Normal 3 8 2 4 5" xfId="14033"/>
    <cellStyle name="Normal 3 8 2 5" xfId="4718"/>
    <cellStyle name="Normal 3 8 2 6" xfId="7110"/>
    <cellStyle name="Normal 3 8 2 7" xfId="9792"/>
    <cellStyle name="Normal 3 8 2 8" xfId="12205"/>
    <cellStyle name="Normal 3 8 3" xfId="1389"/>
    <cellStyle name="Normal 3 8 3 2" xfId="2260"/>
    <cellStyle name="Normal 3 8 3 2 2" xfId="5485"/>
    <cellStyle name="Normal 3 8 3 2 3" xfId="7880"/>
    <cellStyle name="Normal 3 8 3 2 4" xfId="10564"/>
    <cellStyle name="Normal 3 8 3 2 5" xfId="12975"/>
    <cellStyle name="Normal 3 8 3 3" xfId="3590"/>
    <cellStyle name="Normal 3 8 3 3 2" xfId="6063"/>
    <cellStyle name="Normal 3 8 3 3 3" xfId="8459"/>
    <cellStyle name="Normal 3 8 3 3 4" xfId="11143"/>
    <cellStyle name="Normal 3 8 3 3 5" xfId="13554"/>
    <cellStyle name="Normal 3 8 3 4" xfId="4162"/>
    <cellStyle name="Normal 3 8 3 4 2" xfId="6636"/>
    <cellStyle name="Normal 3 8 3 4 3" xfId="9032"/>
    <cellStyle name="Normal 3 8 3 4 4" xfId="11716"/>
    <cellStyle name="Normal 3 8 3 4 5" xfId="14127"/>
    <cellStyle name="Normal 3 8 3 5" xfId="4812"/>
    <cellStyle name="Normal 3 8 3 6" xfId="7204"/>
    <cellStyle name="Normal 3 8 3 7" xfId="9886"/>
    <cellStyle name="Normal 3 8 3 8" xfId="12299"/>
    <cellStyle name="Normal 3 8 4" xfId="1390"/>
    <cellStyle name="Normal 3 8 4 2" xfId="3109"/>
    <cellStyle name="Normal 3 8 4 2 2" xfId="5578"/>
    <cellStyle name="Normal 3 8 4 2 3" xfId="7973"/>
    <cellStyle name="Normal 3 8 4 2 4" xfId="10657"/>
    <cellStyle name="Normal 3 8 4 2 5" xfId="13068"/>
    <cellStyle name="Normal 3 8 4 3" xfId="3683"/>
    <cellStyle name="Normal 3 8 4 3 2" xfId="6156"/>
    <cellStyle name="Normal 3 8 4 3 3" xfId="8552"/>
    <cellStyle name="Normal 3 8 4 3 4" xfId="11236"/>
    <cellStyle name="Normal 3 8 4 3 5" xfId="13647"/>
    <cellStyle name="Normal 3 8 4 4" xfId="4255"/>
    <cellStyle name="Normal 3 8 4 4 2" xfId="6729"/>
    <cellStyle name="Normal 3 8 4 4 3" xfId="9125"/>
    <cellStyle name="Normal 3 8 4 4 4" xfId="11809"/>
    <cellStyle name="Normal 3 8 4 4 5" xfId="14220"/>
    <cellStyle name="Normal 3 8 4 5" xfId="4905"/>
    <cellStyle name="Normal 3 8 4 6" xfId="7297"/>
    <cellStyle name="Normal 3 8 4 7" xfId="9979"/>
    <cellStyle name="Normal 3 8 4 8" xfId="12392"/>
    <cellStyle name="Normal 3 8 4 9" xfId="2604"/>
    <cellStyle name="Normal 3 8 5" xfId="1391"/>
    <cellStyle name="Normal 3 8 5 2" xfId="3195"/>
    <cellStyle name="Normal 3 8 5 2 2" xfId="5664"/>
    <cellStyle name="Normal 3 8 5 2 3" xfId="8060"/>
    <cellStyle name="Normal 3 8 5 2 4" xfId="10744"/>
    <cellStyle name="Normal 3 8 5 2 5" xfId="13155"/>
    <cellStyle name="Normal 3 8 5 3" xfId="3769"/>
    <cellStyle name="Normal 3 8 5 3 2" xfId="6243"/>
    <cellStyle name="Normal 3 8 5 3 3" xfId="8639"/>
    <cellStyle name="Normal 3 8 5 3 4" xfId="11323"/>
    <cellStyle name="Normal 3 8 5 3 5" xfId="13734"/>
    <cellStyle name="Normal 3 8 5 4" xfId="4342"/>
    <cellStyle name="Normal 3 8 5 4 2" xfId="6816"/>
    <cellStyle name="Normal 3 8 5 4 3" xfId="9212"/>
    <cellStyle name="Normal 3 8 5 4 4" xfId="11896"/>
    <cellStyle name="Normal 3 8 5 4 5" xfId="14307"/>
    <cellStyle name="Normal 3 8 5 5" xfId="4992"/>
    <cellStyle name="Normal 3 8 5 6" xfId="7384"/>
    <cellStyle name="Normal 3 8 5 7" xfId="10066"/>
    <cellStyle name="Normal 3 8 5 8" xfId="12479"/>
    <cellStyle name="Normal 3 8 5 9" xfId="2688"/>
    <cellStyle name="Normal 3 8 6" xfId="1392"/>
    <cellStyle name="Normal 3 8 6 2" xfId="3264"/>
    <cellStyle name="Normal 3 8 6 2 2" xfId="5734"/>
    <cellStyle name="Normal 3 8 6 2 3" xfId="8130"/>
    <cellStyle name="Normal 3 8 6 2 4" xfId="10814"/>
    <cellStyle name="Normal 3 8 6 2 5" xfId="13225"/>
    <cellStyle name="Normal 3 8 6 3" xfId="3839"/>
    <cellStyle name="Normal 3 8 6 3 2" xfId="6313"/>
    <cellStyle name="Normal 3 8 6 3 3" xfId="8709"/>
    <cellStyle name="Normal 3 8 6 3 4" xfId="11393"/>
    <cellStyle name="Normal 3 8 6 3 5" xfId="13804"/>
    <cellStyle name="Normal 3 8 6 4" xfId="4412"/>
    <cellStyle name="Normal 3 8 6 4 2" xfId="6886"/>
    <cellStyle name="Normal 3 8 6 4 3" xfId="9282"/>
    <cellStyle name="Normal 3 8 6 4 4" xfId="11966"/>
    <cellStyle name="Normal 3 8 6 4 5" xfId="14377"/>
    <cellStyle name="Normal 3 8 6 5" xfId="5062"/>
    <cellStyle name="Normal 3 8 6 6" xfId="7454"/>
    <cellStyle name="Normal 3 8 6 7" xfId="10136"/>
    <cellStyle name="Normal 3 8 6 8" xfId="12549"/>
    <cellStyle name="Normal 3 8 6 9" xfId="2757"/>
    <cellStyle name="Normal 3 8 7" xfId="1393"/>
    <cellStyle name="Normal 3 8 7 2" xfId="5219"/>
    <cellStyle name="Normal 3 8 7 3" xfId="7611"/>
    <cellStyle name="Normal 3 8 7 4" xfId="10294"/>
    <cellStyle name="Normal 3 8 7 5" xfId="12706"/>
    <cellStyle name="Normal 3 8 7 6" xfId="2917"/>
    <cellStyle name="Normal 3 8 8" xfId="1394"/>
    <cellStyle name="Normal 3 8 8 2" xfId="5811"/>
    <cellStyle name="Normal 3 8 8 3" xfId="8207"/>
    <cellStyle name="Normal 3 8 8 4" xfId="10891"/>
    <cellStyle name="Normal 3 8 8 5" xfId="13302"/>
    <cellStyle name="Normal 3 8 8 6" xfId="3341"/>
    <cellStyle name="Normal 3 8 9" xfId="1395"/>
    <cellStyle name="Normal 3 8 9 2" xfId="6386"/>
    <cellStyle name="Normal 3 8 9 3" xfId="8782"/>
    <cellStyle name="Normal 3 8 9 4" xfId="11466"/>
    <cellStyle name="Normal 3 8 9 5" xfId="13877"/>
    <cellStyle name="Normal 3 8 9 6" xfId="3912"/>
    <cellStyle name="Normal 3 80" xfId="1396"/>
    <cellStyle name="Normal 3 80 10" xfId="1397"/>
    <cellStyle name="Normal 3 80 10 2" xfId="4561"/>
    <cellStyle name="Normal 3 80 11" xfId="1398"/>
    <cellStyle name="Normal 3 80 11 2" xfId="6955"/>
    <cellStyle name="Normal 3 80 12" xfId="1399"/>
    <cellStyle name="Normal 3 80 12 2" xfId="9415"/>
    <cellStyle name="Normal 3 80 13" xfId="1400"/>
    <cellStyle name="Normal 3 80 13 2" xfId="9510"/>
    <cellStyle name="Normal 3 80 14" xfId="1401"/>
    <cellStyle name="Normal 3 80 14 2" xfId="9594"/>
    <cellStyle name="Normal 3 80 15" xfId="1887"/>
    <cellStyle name="Normal 3 80 16" xfId="12051"/>
    <cellStyle name="Normal 3 80 2" xfId="1402"/>
    <cellStyle name="Normal 3 80 2 2" xfId="2075"/>
    <cellStyle name="Normal 3 80 2 2 2" xfId="5394"/>
    <cellStyle name="Normal 3 80 2 2 3" xfId="7787"/>
    <cellStyle name="Normal 3 80 2 2 4" xfId="10471"/>
    <cellStyle name="Normal 3 80 2 2 5" xfId="12882"/>
    <cellStyle name="Normal 3 80 2 3" xfId="3498"/>
    <cellStyle name="Normal 3 80 2 3 2" xfId="5970"/>
    <cellStyle name="Normal 3 80 2 3 3" xfId="8366"/>
    <cellStyle name="Normal 3 80 2 3 4" xfId="11050"/>
    <cellStyle name="Normal 3 80 2 3 5" xfId="13461"/>
    <cellStyle name="Normal 3 80 2 4" xfId="4069"/>
    <cellStyle name="Normal 3 80 2 4 2" xfId="6543"/>
    <cellStyle name="Normal 3 80 2 4 3" xfId="8939"/>
    <cellStyle name="Normal 3 80 2 4 4" xfId="11623"/>
    <cellStyle name="Normal 3 80 2 4 5" xfId="14034"/>
    <cellStyle name="Normal 3 80 2 5" xfId="4719"/>
    <cellStyle name="Normal 3 80 2 6" xfId="7111"/>
    <cellStyle name="Normal 3 80 2 7" xfId="9793"/>
    <cellStyle name="Normal 3 80 2 8" xfId="12206"/>
    <cellStyle name="Normal 3 80 3" xfId="1403"/>
    <cellStyle name="Normal 3 80 3 2" xfId="2261"/>
    <cellStyle name="Normal 3 80 3 2 2" xfId="5486"/>
    <cellStyle name="Normal 3 80 3 2 3" xfId="7881"/>
    <cellStyle name="Normal 3 80 3 2 4" xfId="10565"/>
    <cellStyle name="Normal 3 80 3 2 5" xfId="12976"/>
    <cellStyle name="Normal 3 80 3 3" xfId="3591"/>
    <cellStyle name="Normal 3 80 3 3 2" xfId="6064"/>
    <cellStyle name="Normal 3 80 3 3 3" xfId="8460"/>
    <cellStyle name="Normal 3 80 3 3 4" xfId="11144"/>
    <cellStyle name="Normal 3 80 3 3 5" xfId="13555"/>
    <cellStyle name="Normal 3 80 3 4" xfId="4163"/>
    <cellStyle name="Normal 3 80 3 4 2" xfId="6637"/>
    <cellStyle name="Normal 3 80 3 4 3" xfId="9033"/>
    <cellStyle name="Normal 3 80 3 4 4" xfId="11717"/>
    <cellStyle name="Normal 3 80 3 4 5" xfId="14128"/>
    <cellStyle name="Normal 3 80 3 5" xfId="4813"/>
    <cellStyle name="Normal 3 80 3 6" xfId="7205"/>
    <cellStyle name="Normal 3 80 3 7" xfId="9887"/>
    <cellStyle name="Normal 3 80 3 8" xfId="12300"/>
    <cellStyle name="Normal 3 80 4" xfId="1404"/>
    <cellStyle name="Normal 3 80 4 2" xfId="3110"/>
    <cellStyle name="Normal 3 80 4 2 2" xfId="5579"/>
    <cellStyle name="Normal 3 80 4 2 3" xfId="7974"/>
    <cellStyle name="Normal 3 80 4 2 4" xfId="10658"/>
    <cellStyle name="Normal 3 80 4 2 5" xfId="13069"/>
    <cellStyle name="Normal 3 80 4 3" xfId="3684"/>
    <cellStyle name="Normal 3 80 4 3 2" xfId="6157"/>
    <cellStyle name="Normal 3 80 4 3 3" xfId="8553"/>
    <cellStyle name="Normal 3 80 4 3 4" xfId="11237"/>
    <cellStyle name="Normal 3 80 4 3 5" xfId="13648"/>
    <cellStyle name="Normal 3 80 4 4" xfId="4256"/>
    <cellStyle name="Normal 3 80 4 4 2" xfId="6730"/>
    <cellStyle name="Normal 3 80 4 4 3" xfId="9126"/>
    <cellStyle name="Normal 3 80 4 4 4" xfId="11810"/>
    <cellStyle name="Normal 3 80 4 4 5" xfId="14221"/>
    <cellStyle name="Normal 3 80 4 5" xfId="4906"/>
    <cellStyle name="Normal 3 80 4 6" xfId="7298"/>
    <cellStyle name="Normal 3 80 4 7" xfId="9980"/>
    <cellStyle name="Normal 3 80 4 8" xfId="12393"/>
    <cellStyle name="Normal 3 80 4 9" xfId="2605"/>
    <cellStyle name="Normal 3 80 5" xfId="1405"/>
    <cellStyle name="Normal 3 80 5 2" xfId="3196"/>
    <cellStyle name="Normal 3 80 5 2 2" xfId="5665"/>
    <cellStyle name="Normal 3 80 5 2 3" xfId="8061"/>
    <cellStyle name="Normal 3 80 5 2 4" xfId="10745"/>
    <cellStyle name="Normal 3 80 5 2 5" xfId="13156"/>
    <cellStyle name="Normal 3 80 5 3" xfId="3770"/>
    <cellStyle name="Normal 3 80 5 3 2" xfId="6244"/>
    <cellStyle name="Normal 3 80 5 3 3" xfId="8640"/>
    <cellStyle name="Normal 3 80 5 3 4" xfId="11324"/>
    <cellStyle name="Normal 3 80 5 3 5" xfId="13735"/>
    <cellStyle name="Normal 3 80 5 4" xfId="4343"/>
    <cellStyle name="Normal 3 80 5 4 2" xfId="6817"/>
    <cellStyle name="Normal 3 80 5 4 3" xfId="9213"/>
    <cellStyle name="Normal 3 80 5 4 4" xfId="11897"/>
    <cellStyle name="Normal 3 80 5 4 5" xfId="14308"/>
    <cellStyle name="Normal 3 80 5 5" xfId="4993"/>
    <cellStyle name="Normal 3 80 5 6" xfId="7385"/>
    <cellStyle name="Normal 3 80 5 7" xfId="10067"/>
    <cellStyle name="Normal 3 80 5 8" xfId="12480"/>
    <cellStyle name="Normal 3 80 5 9" xfId="2689"/>
    <cellStyle name="Normal 3 80 6" xfId="1406"/>
    <cellStyle name="Normal 3 80 6 2" xfId="3265"/>
    <cellStyle name="Normal 3 80 6 2 2" xfId="5735"/>
    <cellStyle name="Normal 3 80 6 2 3" xfId="8131"/>
    <cellStyle name="Normal 3 80 6 2 4" xfId="10815"/>
    <cellStyle name="Normal 3 80 6 2 5" xfId="13226"/>
    <cellStyle name="Normal 3 80 6 3" xfId="3840"/>
    <cellStyle name="Normal 3 80 6 3 2" xfId="6314"/>
    <cellStyle name="Normal 3 80 6 3 3" xfId="8710"/>
    <cellStyle name="Normal 3 80 6 3 4" xfId="11394"/>
    <cellStyle name="Normal 3 80 6 3 5" xfId="13805"/>
    <cellStyle name="Normal 3 80 6 4" xfId="4413"/>
    <cellStyle name="Normal 3 80 6 4 2" xfId="6887"/>
    <cellStyle name="Normal 3 80 6 4 3" xfId="9283"/>
    <cellStyle name="Normal 3 80 6 4 4" xfId="11967"/>
    <cellStyle name="Normal 3 80 6 4 5" xfId="14378"/>
    <cellStyle name="Normal 3 80 6 5" xfId="5063"/>
    <cellStyle name="Normal 3 80 6 6" xfId="7455"/>
    <cellStyle name="Normal 3 80 6 7" xfId="10137"/>
    <cellStyle name="Normal 3 80 6 8" xfId="12550"/>
    <cellStyle name="Normal 3 80 6 9" xfId="2758"/>
    <cellStyle name="Normal 3 80 7" xfId="1407"/>
    <cellStyle name="Normal 3 80 7 2" xfId="5220"/>
    <cellStyle name="Normal 3 80 7 3" xfId="7612"/>
    <cellStyle name="Normal 3 80 7 4" xfId="10295"/>
    <cellStyle name="Normal 3 80 7 5" xfId="12707"/>
    <cellStyle name="Normal 3 80 7 6" xfId="2918"/>
    <cellStyle name="Normal 3 80 8" xfId="1408"/>
    <cellStyle name="Normal 3 80 8 2" xfId="5812"/>
    <cellStyle name="Normal 3 80 8 3" xfId="8208"/>
    <cellStyle name="Normal 3 80 8 4" xfId="10892"/>
    <cellStyle name="Normal 3 80 8 5" xfId="13303"/>
    <cellStyle name="Normal 3 80 8 6" xfId="3342"/>
    <cellStyle name="Normal 3 80 9" xfId="1409"/>
    <cellStyle name="Normal 3 80 9 2" xfId="6387"/>
    <cellStyle name="Normal 3 80 9 3" xfId="8783"/>
    <cellStyle name="Normal 3 80 9 4" xfId="11467"/>
    <cellStyle name="Normal 3 80 9 5" xfId="13878"/>
    <cellStyle name="Normal 3 80 9 6" xfId="3913"/>
    <cellStyle name="Normal 3 81" xfId="1410"/>
    <cellStyle name="Normal 3 81 10" xfId="1411"/>
    <cellStyle name="Normal 3 81 10 2" xfId="4562"/>
    <cellStyle name="Normal 3 81 11" xfId="1412"/>
    <cellStyle name="Normal 3 81 11 2" xfId="6956"/>
    <cellStyle name="Normal 3 81 12" xfId="1413"/>
    <cellStyle name="Normal 3 81 12 2" xfId="9416"/>
    <cellStyle name="Normal 3 81 13" xfId="1414"/>
    <cellStyle name="Normal 3 81 13 2" xfId="9511"/>
    <cellStyle name="Normal 3 81 14" xfId="1415"/>
    <cellStyle name="Normal 3 81 14 2" xfId="9595"/>
    <cellStyle name="Normal 3 81 15" xfId="1888"/>
    <cellStyle name="Normal 3 81 16" xfId="12052"/>
    <cellStyle name="Normal 3 81 2" xfId="1416"/>
    <cellStyle name="Normal 3 81 2 2" xfId="2076"/>
    <cellStyle name="Normal 3 81 2 2 2" xfId="5395"/>
    <cellStyle name="Normal 3 81 2 2 3" xfId="7788"/>
    <cellStyle name="Normal 3 81 2 2 4" xfId="10472"/>
    <cellStyle name="Normal 3 81 2 2 5" xfId="12883"/>
    <cellStyle name="Normal 3 81 2 3" xfId="3499"/>
    <cellStyle name="Normal 3 81 2 3 2" xfId="5971"/>
    <cellStyle name="Normal 3 81 2 3 3" xfId="8367"/>
    <cellStyle name="Normal 3 81 2 3 4" xfId="11051"/>
    <cellStyle name="Normal 3 81 2 3 5" xfId="13462"/>
    <cellStyle name="Normal 3 81 2 4" xfId="4070"/>
    <cellStyle name="Normal 3 81 2 4 2" xfId="6544"/>
    <cellStyle name="Normal 3 81 2 4 3" xfId="8940"/>
    <cellStyle name="Normal 3 81 2 4 4" xfId="11624"/>
    <cellStyle name="Normal 3 81 2 4 5" xfId="14035"/>
    <cellStyle name="Normal 3 81 2 5" xfId="4720"/>
    <cellStyle name="Normal 3 81 2 6" xfId="7112"/>
    <cellStyle name="Normal 3 81 2 7" xfId="9794"/>
    <cellStyle name="Normal 3 81 2 8" xfId="12207"/>
    <cellStyle name="Normal 3 81 3" xfId="1417"/>
    <cellStyle name="Normal 3 81 3 2" xfId="2262"/>
    <cellStyle name="Normal 3 81 3 2 2" xfId="5487"/>
    <cellStyle name="Normal 3 81 3 2 3" xfId="7882"/>
    <cellStyle name="Normal 3 81 3 2 4" xfId="10566"/>
    <cellStyle name="Normal 3 81 3 2 5" xfId="12977"/>
    <cellStyle name="Normal 3 81 3 3" xfId="3592"/>
    <cellStyle name="Normal 3 81 3 3 2" xfId="6065"/>
    <cellStyle name="Normal 3 81 3 3 3" xfId="8461"/>
    <cellStyle name="Normal 3 81 3 3 4" xfId="11145"/>
    <cellStyle name="Normal 3 81 3 3 5" xfId="13556"/>
    <cellStyle name="Normal 3 81 3 4" xfId="4164"/>
    <cellStyle name="Normal 3 81 3 4 2" xfId="6638"/>
    <cellStyle name="Normal 3 81 3 4 3" xfId="9034"/>
    <cellStyle name="Normal 3 81 3 4 4" xfId="11718"/>
    <cellStyle name="Normal 3 81 3 4 5" xfId="14129"/>
    <cellStyle name="Normal 3 81 3 5" xfId="4814"/>
    <cellStyle name="Normal 3 81 3 6" xfId="7206"/>
    <cellStyle name="Normal 3 81 3 7" xfId="9888"/>
    <cellStyle name="Normal 3 81 3 8" xfId="12301"/>
    <cellStyle name="Normal 3 81 4" xfId="1418"/>
    <cellStyle name="Normal 3 81 4 2" xfId="3111"/>
    <cellStyle name="Normal 3 81 4 2 2" xfId="5580"/>
    <cellStyle name="Normal 3 81 4 2 3" xfId="7975"/>
    <cellStyle name="Normal 3 81 4 2 4" xfId="10659"/>
    <cellStyle name="Normal 3 81 4 2 5" xfId="13070"/>
    <cellStyle name="Normal 3 81 4 3" xfId="3685"/>
    <cellStyle name="Normal 3 81 4 3 2" xfId="6158"/>
    <cellStyle name="Normal 3 81 4 3 3" xfId="8554"/>
    <cellStyle name="Normal 3 81 4 3 4" xfId="11238"/>
    <cellStyle name="Normal 3 81 4 3 5" xfId="13649"/>
    <cellStyle name="Normal 3 81 4 4" xfId="4257"/>
    <cellStyle name="Normal 3 81 4 4 2" xfId="6731"/>
    <cellStyle name="Normal 3 81 4 4 3" xfId="9127"/>
    <cellStyle name="Normal 3 81 4 4 4" xfId="11811"/>
    <cellStyle name="Normal 3 81 4 4 5" xfId="14222"/>
    <cellStyle name="Normal 3 81 4 5" xfId="4907"/>
    <cellStyle name="Normal 3 81 4 6" xfId="7299"/>
    <cellStyle name="Normal 3 81 4 7" xfId="9981"/>
    <cellStyle name="Normal 3 81 4 8" xfId="12394"/>
    <cellStyle name="Normal 3 81 4 9" xfId="2606"/>
    <cellStyle name="Normal 3 81 5" xfId="1419"/>
    <cellStyle name="Normal 3 81 5 2" xfId="3197"/>
    <cellStyle name="Normal 3 81 5 2 2" xfId="5666"/>
    <cellStyle name="Normal 3 81 5 2 3" xfId="8062"/>
    <cellStyle name="Normal 3 81 5 2 4" xfId="10746"/>
    <cellStyle name="Normal 3 81 5 2 5" xfId="13157"/>
    <cellStyle name="Normal 3 81 5 3" xfId="3771"/>
    <cellStyle name="Normal 3 81 5 3 2" xfId="6245"/>
    <cellStyle name="Normal 3 81 5 3 3" xfId="8641"/>
    <cellStyle name="Normal 3 81 5 3 4" xfId="11325"/>
    <cellStyle name="Normal 3 81 5 3 5" xfId="13736"/>
    <cellStyle name="Normal 3 81 5 4" xfId="4344"/>
    <cellStyle name="Normal 3 81 5 4 2" xfId="6818"/>
    <cellStyle name="Normal 3 81 5 4 3" xfId="9214"/>
    <cellStyle name="Normal 3 81 5 4 4" xfId="11898"/>
    <cellStyle name="Normal 3 81 5 4 5" xfId="14309"/>
    <cellStyle name="Normal 3 81 5 5" xfId="4994"/>
    <cellStyle name="Normal 3 81 5 6" xfId="7386"/>
    <cellStyle name="Normal 3 81 5 7" xfId="10068"/>
    <cellStyle name="Normal 3 81 5 8" xfId="12481"/>
    <cellStyle name="Normal 3 81 5 9" xfId="2690"/>
    <cellStyle name="Normal 3 81 6" xfId="1420"/>
    <cellStyle name="Normal 3 81 6 2" xfId="3266"/>
    <cellStyle name="Normal 3 81 6 2 2" xfId="5736"/>
    <cellStyle name="Normal 3 81 6 2 3" xfId="8132"/>
    <cellStyle name="Normal 3 81 6 2 4" xfId="10816"/>
    <cellStyle name="Normal 3 81 6 2 5" xfId="13227"/>
    <cellStyle name="Normal 3 81 6 3" xfId="3841"/>
    <cellStyle name="Normal 3 81 6 3 2" xfId="6315"/>
    <cellStyle name="Normal 3 81 6 3 3" xfId="8711"/>
    <cellStyle name="Normal 3 81 6 3 4" xfId="11395"/>
    <cellStyle name="Normal 3 81 6 3 5" xfId="13806"/>
    <cellStyle name="Normal 3 81 6 4" xfId="4414"/>
    <cellStyle name="Normal 3 81 6 4 2" xfId="6888"/>
    <cellStyle name="Normal 3 81 6 4 3" xfId="9284"/>
    <cellStyle name="Normal 3 81 6 4 4" xfId="11968"/>
    <cellStyle name="Normal 3 81 6 4 5" xfId="14379"/>
    <cellStyle name="Normal 3 81 6 5" xfId="5064"/>
    <cellStyle name="Normal 3 81 6 6" xfId="7456"/>
    <cellStyle name="Normal 3 81 6 7" xfId="10138"/>
    <cellStyle name="Normal 3 81 6 8" xfId="12551"/>
    <cellStyle name="Normal 3 81 6 9" xfId="2759"/>
    <cellStyle name="Normal 3 81 7" xfId="1421"/>
    <cellStyle name="Normal 3 81 7 2" xfId="5221"/>
    <cellStyle name="Normal 3 81 7 3" xfId="7613"/>
    <cellStyle name="Normal 3 81 7 4" xfId="10296"/>
    <cellStyle name="Normal 3 81 7 5" xfId="12708"/>
    <cellStyle name="Normal 3 81 7 6" xfId="2919"/>
    <cellStyle name="Normal 3 81 8" xfId="1422"/>
    <cellStyle name="Normal 3 81 8 2" xfId="5813"/>
    <cellStyle name="Normal 3 81 8 3" xfId="8209"/>
    <cellStyle name="Normal 3 81 8 4" xfId="10893"/>
    <cellStyle name="Normal 3 81 8 5" xfId="13304"/>
    <cellStyle name="Normal 3 81 8 6" xfId="3343"/>
    <cellStyle name="Normal 3 81 9" xfId="1423"/>
    <cellStyle name="Normal 3 81 9 2" xfId="6388"/>
    <cellStyle name="Normal 3 81 9 3" xfId="8784"/>
    <cellStyle name="Normal 3 81 9 4" xfId="11468"/>
    <cellStyle name="Normal 3 81 9 5" xfId="13879"/>
    <cellStyle name="Normal 3 81 9 6" xfId="3914"/>
    <cellStyle name="Normal 3 82" xfId="1424"/>
    <cellStyle name="Normal 3 82 10" xfId="1425"/>
    <cellStyle name="Normal 3 82 10 2" xfId="4563"/>
    <cellStyle name="Normal 3 82 11" xfId="1426"/>
    <cellStyle name="Normal 3 82 11 2" xfId="6957"/>
    <cellStyle name="Normal 3 82 12" xfId="1427"/>
    <cellStyle name="Normal 3 82 12 2" xfId="9417"/>
    <cellStyle name="Normal 3 82 13" xfId="1428"/>
    <cellStyle name="Normal 3 82 13 2" xfId="9512"/>
    <cellStyle name="Normal 3 82 14" xfId="1429"/>
    <cellStyle name="Normal 3 82 14 2" xfId="9596"/>
    <cellStyle name="Normal 3 82 15" xfId="1889"/>
    <cellStyle name="Normal 3 82 16" xfId="12053"/>
    <cellStyle name="Normal 3 82 2" xfId="1430"/>
    <cellStyle name="Normal 3 82 2 2" xfId="2077"/>
    <cellStyle name="Normal 3 82 2 2 2" xfId="5396"/>
    <cellStyle name="Normal 3 82 2 2 3" xfId="7789"/>
    <cellStyle name="Normal 3 82 2 2 4" xfId="10473"/>
    <cellStyle name="Normal 3 82 2 2 5" xfId="12884"/>
    <cellStyle name="Normal 3 82 2 3" xfId="3500"/>
    <cellStyle name="Normal 3 82 2 3 2" xfId="5972"/>
    <cellStyle name="Normal 3 82 2 3 3" xfId="8368"/>
    <cellStyle name="Normal 3 82 2 3 4" xfId="11052"/>
    <cellStyle name="Normal 3 82 2 3 5" xfId="13463"/>
    <cellStyle name="Normal 3 82 2 4" xfId="4071"/>
    <cellStyle name="Normal 3 82 2 4 2" xfId="6545"/>
    <cellStyle name="Normal 3 82 2 4 3" xfId="8941"/>
    <cellStyle name="Normal 3 82 2 4 4" xfId="11625"/>
    <cellStyle name="Normal 3 82 2 4 5" xfId="14036"/>
    <cellStyle name="Normal 3 82 2 5" xfId="4721"/>
    <cellStyle name="Normal 3 82 2 6" xfId="7113"/>
    <cellStyle name="Normal 3 82 2 7" xfId="9795"/>
    <cellStyle name="Normal 3 82 2 8" xfId="12208"/>
    <cellStyle name="Normal 3 82 3" xfId="1431"/>
    <cellStyle name="Normal 3 82 3 2" xfId="2263"/>
    <cellStyle name="Normal 3 82 3 2 2" xfId="5488"/>
    <cellStyle name="Normal 3 82 3 2 3" xfId="7883"/>
    <cellStyle name="Normal 3 82 3 2 4" xfId="10567"/>
    <cellStyle name="Normal 3 82 3 2 5" xfId="12978"/>
    <cellStyle name="Normal 3 82 3 3" xfId="3593"/>
    <cellStyle name="Normal 3 82 3 3 2" xfId="6066"/>
    <cellStyle name="Normal 3 82 3 3 3" xfId="8462"/>
    <cellStyle name="Normal 3 82 3 3 4" xfId="11146"/>
    <cellStyle name="Normal 3 82 3 3 5" xfId="13557"/>
    <cellStyle name="Normal 3 82 3 4" xfId="4165"/>
    <cellStyle name="Normal 3 82 3 4 2" xfId="6639"/>
    <cellStyle name="Normal 3 82 3 4 3" xfId="9035"/>
    <cellStyle name="Normal 3 82 3 4 4" xfId="11719"/>
    <cellStyle name="Normal 3 82 3 4 5" xfId="14130"/>
    <cellStyle name="Normal 3 82 3 5" xfId="4815"/>
    <cellStyle name="Normal 3 82 3 6" xfId="7207"/>
    <cellStyle name="Normal 3 82 3 7" xfId="9889"/>
    <cellStyle name="Normal 3 82 3 8" xfId="12302"/>
    <cellStyle name="Normal 3 82 4" xfId="1432"/>
    <cellStyle name="Normal 3 82 4 2" xfId="3112"/>
    <cellStyle name="Normal 3 82 4 2 2" xfId="5581"/>
    <cellStyle name="Normal 3 82 4 2 3" xfId="7976"/>
    <cellStyle name="Normal 3 82 4 2 4" xfId="10660"/>
    <cellStyle name="Normal 3 82 4 2 5" xfId="13071"/>
    <cellStyle name="Normal 3 82 4 3" xfId="3686"/>
    <cellStyle name="Normal 3 82 4 3 2" xfId="6159"/>
    <cellStyle name="Normal 3 82 4 3 3" xfId="8555"/>
    <cellStyle name="Normal 3 82 4 3 4" xfId="11239"/>
    <cellStyle name="Normal 3 82 4 3 5" xfId="13650"/>
    <cellStyle name="Normal 3 82 4 4" xfId="4258"/>
    <cellStyle name="Normal 3 82 4 4 2" xfId="6732"/>
    <cellStyle name="Normal 3 82 4 4 3" xfId="9128"/>
    <cellStyle name="Normal 3 82 4 4 4" xfId="11812"/>
    <cellStyle name="Normal 3 82 4 4 5" xfId="14223"/>
    <cellStyle name="Normal 3 82 4 5" xfId="4908"/>
    <cellStyle name="Normal 3 82 4 6" xfId="7300"/>
    <cellStyle name="Normal 3 82 4 7" xfId="9982"/>
    <cellStyle name="Normal 3 82 4 8" xfId="12395"/>
    <cellStyle name="Normal 3 82 4 9" xfId="2607"/>
    <cellStyle name="Normal 3 82 5" xfId="1433"/>
    <cellStyle name="Normal 3 82 5 2" xfId="3198"/>
    <cellStyle name="Normal 3 82 5 2 2" xfId="5667"/>
    <cellStyle name="Normal 3 82 5 2 3" xfId="8063"/>
    <cellStyle name="Normal 3 82 5 2 4" xfId="10747"/>
    <cellStyle name="Normal 3 82 5 2 5" xfId="13158"/>
    <cellStyle name="Normal 3 82 5 3" xfId="3772"/>
    <cellStyle name="Normal 3 82 5 3 2" xfId="6246"/>
    <cellStyle name="Normal 3 82 5 3 3" xfId="8642"/>
    <cellStyle name="Normal 3 82 5 3 4" xfId="11326"/>
    <cellStyle name="Normal 3 82 5 3 5" xfId="13737"/>
    <cellStyle name="Normal 3 82 5 4" xfId="4345"/>
    <cellStyle name="Normal 3 82 5 4 2" xfId="6819"/>
    <cellStyle name="Normal 3 82 5 4 3" xfId="9215"/>
    <cellStyle name="Normal 3 82 5 4 4" xfId="11899"/>
    <cellStyle name="Normal 3 82 5 4 5" xfId="14310"/>
    <cellStyle name="Normal 3 82 5 5" xfId="4995"/>
    <cellStyle name="Normal 3 82 5 6" xfId="7387"/>
    <cellStyle name="Normal 3 82 5 7" xfId="10069"/>
    <cellStyle name="Normal 3 82 5 8" xfId="12482"/>
    <cellStyle name="Normal 3 82 5 9" xfId="2691"/>
    <cellStyle name="Normal 3 82 6" xfId="1434"/>
    <cellStyle name="Normal 3 82 6 2" xfId="3267"/>
    <cellStyle name="Normal 3 82 6 2 2" xfId="5737"/>
    <cellStyle name="Normal 3 82 6 2 3" xfId="8133"/>
    <cellStyle name="Normal 3 82 6 2 4" xfId="10817"/>
    <cellStyle name="Normal 3 82 6 2 5" xfId="13228"/>
    <cellStyle name="Normal 3 82 6 3" xfId="3842"/>
    <cellStyle name="Normal 3 82 6 3 2" xfId="6316"/>
    <cellStyle name="Normal 3 82 6 3 3" xfId="8712"/>
    <cellStyle name="Normal 3 82 6 3 4" xfId="11396"/>
    <cellStyle name="Normal 3 82 6 3 5" xfId="13807"/>
    <cellStyle name="Normal 3 82 6 4" xfId="4415"/>
    <cellStyle name="Normal 3 82 6 4 2" xfId="6889"/>
    <cellStyle name="Normal 3 82 6 4 3" xfId="9285"/>
    <cellStyle name="Normal 3 82 6 4 4" xfId="11969"/>
    <cellStyle name="Normal 3 82 6 4 5" xfId="14380"/>
    <cellStyle name="Normal 3 82 6 5" xfId="5065"/>
    <cellStyle name="Normal 3 82 6 6" xfId="7457"/>
    <cellStyle name="Normal 3 82 6 7" xfId="10139"/>
    <cellStyle name="Normal 3 82 6 8" xfId="12552"/>
    <cellStyle name="Normal 3 82 6 9" xfId="2760"/>
    <cellStyle name="Normal 3 82 7" xfId="1435"/>
    <cellStyle name="Normal 3 82 7 2" xfId="5222"/>
    <cellStyle name="Normal 3 82 7 3" xfId="7614"/>
    <cellStyle name="Normal 3 82 7 4" xfId="10297"/>
    <cellStyle name="Normal 3 82 7 5" xfId="12709"/>
    <cellStyle name="Normal 3 82 7 6" xfId="2920"/>
    <cellStyle name="Normal 3 82 8" xfId="1436"/>
    <cellStyle name="Normal 3 82 8 2" xfId="5814"/>
    <cellStyle name="Normal 3 82 8 3" xfId="8210"/>
    <cellStyle name="Normal 3 82 8 4" xfId="10894"/>
    <cellStyle name="Normal 3 82 8 5" xfId="13305"/>
    <cellStyle name="Normal 3 82 8 6" xfId="3344"/>
    <cellStyle name="Normal 3 82 9" xfId="1437"/>
    <cellStyle name="Normal 3 82 9 2" xfId="6389"/>
    <cellStyle name="Normal 3 82 9 3" xfId="8785"/>
    <cellStyle name="Normal 3 82 9 4" xfId="11469"/>
    <cellStyle name="Normal 3 82 9 5" xfId="13880"/>
    <cellStyle name="Normal 3 82 9 6" xfId="3915"/>
    <cellStyle name="Normal 3 83" xfId="1438"/>
    <cellStyle name="Normal 3 83 10" xfId="1439"/>
    <cellStyle name="Normal 3 83 10 2" xfId="4564"/>
    <cellStyle name="Normal 3 83 11" xfId="1440"/>
    <cellStyle name="Normal 3 83 11 2" xfId="6958"/>
    <cellStyle name="Normal 3 83 12" xfId="1441"/>
    <cellStyle name="Normal 3 83 12 2" xfId="9418"/>
    <cellStyle name="Normal 3 83 13" xfId="1442"/>
    <cellStyle name="Normal 3 83 13 2" xfId="9513"/>
    <cellStyle name="Normal 3 83 14" xfId="1443"/>
    <cellStyle name="Normal 3 83 14 2" xfId="9597"/>
    <cellStyle name="Normal 3 83 15" xfId="1890"/>
    <cellStyle name="Normal 3 83 16" xfId="12054"/>
    <cellStyle name="Normal 3 83 2" xfId="1444"/>
    <cellStyle name="Normal 3 83 2 2" xfId="2078"/>
    <cellStyle name="Normal 3 83 2 2 2" xfId="5397"/>
    <cellStyle name="Normal 3 83 2 2 3" xfId="7790"/>
    <cellStyle name="Normal 3 83 2 2 4" xfId="10474"/>
    <cellStyle name="Normal 3 83 2 2 5" xfId="12885"/>
    <cellStyle name="Normal 3 83 2 3" xfId="3501"/>
    <cellStyle name="Normal 3 83 2 3 2" xfId="5973"/>
    <cellStyle name="Normal 3 83 2 3 3" xfId="8369"/>
    <cellStyle name="Normal 3 83 2 3 4" xfId="11053"/>
    <cellStyle name="Normal 3 83 2 3 5" xfId="13464"/>
    <cellStyle name="Normal 3 83 2 4" xfId="4072"/>
    <cellStyle name="Normal 3 83 2 4 2" xfId="6546"/>
    <cellStyle name="Normal 3 83 2 4 3" xfId="8942"/>
    <cellStyle name="Normal 3 83 2 4 4" xfId="11626"/>
    <cellStyle name="Normal 3 83 2 4 5" xfId="14037"/>
    <cellStyle name="Normal 3 83 2 5" xfId="4722"/>
    <cellStyle name="Normal 3 83 2 6" xfId="7114"/>
    <cellStyle name="Normal 3 83 2 7" xfId="9796"/>
    <cellStyle name="Normal 3 83 2 8" xfId="12209"/>
    <cellStyle name="Normal 3 83 3" xfId="1445"/>
    <cellStyle name="Normal 3 83 3 2" xfId="2264"/>
    <cellStyle name="Normal 3 83 3 2 2" xfId="5489"/>
    <cellStyle name="Normal 3 83 3 2 3" xfId="7884"/>
    <cellStyle name="Normal 3 83 3 2 4" xfId="10568"/>
    <cellStyle name="Normal 3 83 3 2 5" xfId="12979"/>
    <cellStyle name="Normal 3 83 3 3" xfId="3594"/>
    <cellStyle name="Normal 3 83 3 3 2" xfId="6067"/>
    <cellStyle name="Normal 3 83 3 3 3" xfId="8463"/>
    <cellStyle name="Normal 3 83 3 3 4" xfId="11147"/>
    <cellStyle name="Normal 3 83 3 3 5" xfId="13558"/>
    <cellStyle name="Normal 3 83 3 4" xfId="4166"/>
    <cellStyle name="Normal 3 83 3 4 2" xfId="6640"/>
    <cellStyle name="Normal 3 83 3 4 3" xfId="9036"/>
    <cellStyle name="Normal 3 83 3 4 4" xfId="11720"/>
    <cellStyle name="Normal 3 83 3 4 5" xfId="14131"/>
    <cellStyle name="Normal 3 83 3 5" xfId="4816"/>
    <cellStyle name="Normal 3 83 3 6" xfId="7208"/>
    <cellStyle name="Normal 3 83 3 7" xfId="9890"/>
    <cellStyle name="Normal 3 83 3 8" xfId="12303"/>
    <cellStyle name="Normal 3 83 4" xfId="1446"/>
    <cellStyle name="Normal 3 83 4 2" xfId="3113"/>
    <cellStyle name="Normal 3 83 4 2 2" xfId="5582"/>
    <cellStyle name="Normal 3 83 4 2 3" xfId="7977"/>
    <cellStyle name="Normal 3 83 4 2 4" xfId="10661"/>
    <cellStyle name="Normal 3 83 4 2 5" xfId="13072"/>
    <cellStyle name="Normal 3 83 4 3" xfId="3687"/>
    <cellStyle name="Normal 3 83 4 3 2" xfId="6160"/>
    <cellStyle name="Normal 3 83 4 3 3" xfId="8556"/>
    <cellStyle name="Normal 3 83 4 3 4" xfId="11240"/>
    <cellStyle name="Normal 3 83 4 3 5" xfId="13651"/>
    <cellStyle name="Normal 3 83 4 4" xfId="4259"/>
    <cellStyle name="Normal 3 83 4 4 2" xfId="6733"/>
    <cellStyle name="Normal 3 83 4 4 3" xfId="9129"/>
    <cellStyle name="Normal 3 83 4 4 4" xfId="11813"/>
    <cellStyle name="Normal 3 83 4 4 5" xfId="14224"/>
    <cellStyle name="Normal 3 83 4 5" xfId="4909"/>
    <cellStyle name="Normal 3 83 4 6" xfId="7301"/>
    <cellStyle name="Normal 3 83 4 7" xfId="9983"/>
    <cellStyle name="Normal 3 83 4 8" xfId="12396"/>
    <cellStyle name="Normal 3 83 4 9" xfId="2608"/>
    <cellStyle name="Normal 3 83 5" xfId="1447"/>
    <cellStyle name="Normal 3 83 5 2" xfId="3199"/>
    <cellStyle name="Normal 3 83 5 2 2" xfId="5668"/>
    <cellStyle name="Normal 3 83 5 2 3" xfId="8064"/>
    <cellStyle name="Normal 3 83 5 2 4" xfId="10748"/>
    <cellStyle name="Normal 3 83 5 2 5" xfId="13159"/>
    <cellStyle name="Normal 3 83 5 3" xfId="3773"/>
    <cellStyle name="Normal 3 83 5 3 2" xfId="6247"/>
    <cellStyle name="Normal 3 83 5 3 3" xfId="8643"/>
    <cellStyle name="Normal 3 83 5 3 4" xfId="11327"/>
    <cellStyle name="Normal 3 83 5 3 5" xfId="13738"/>
    <cellStyle name="Normal 3 83 5 4" xfId="4346"/>
    <cellStyle name="Normal 3 83 5 4 2" xfId="6820"/>
    <cellStyle name="Normal 3 83 5 4 3" xfId="9216"/>
    <cellStyle name="Normal 3 83 5 4 4" xfId="11900"/>
    <cellStyle name="Normal 3 83 5 4 5" xfId="14311"/>
    <cellStyle name="Normal 3 83 5 5" xfId="4996"/>
    <cellStyle name="Normal 3 83 5 6" xfId="7388"/>
    <cellStyle name="Normal 3 83 5 7" xfId="10070"/>
    <cellStyle name="Normal 3 83 5 8" xfId="12483"/>
    <cellStyle name="Normal 3 83 5 9" xfId="2692"/>
    <cellStyle name="Normal 3 83 6" xfId="1448"/>
    <cellStyle name="Normal 3 83 6 2" xfId="3268"/>
    <cellStyle name="Normal 3 83 6 2 2" xfId="5738"/>
    <cellStyle name="Normal 3 83 6 2 3" xfId="8134"/>
    <cellStyle name="Normal 3 83 6 2 4" xfId="10818"/>
    <cellStyle name="Normal 3 83 6 2 5" xfId="13229"/>
    <cellStyle name="Normal 3 83 6 3" xfId="3843"/>
    <cellStyle name="Normal 3 83 6 3 2" xfId="6317"/>
    <cellStyle name="Normal 3 83 6 3 3" xfId="8713"/>
    <cellStyle name="Normal 3 83 6 3 4" xfId="11397"/>
    <cellStyle name="Normal 3 83 6 3 5" xfId="13808"/>
    <cellStyle name="Normal 3 83 6 4" xfId="4416"/>
    <cellStyle name="Normal 3 83 6 4 2" xfId="6890"/>
    <cellStyle name="Normal 3 83 6 4 3" xfId="9286"/>
    <cellStyle name="Normal 3 83 6 4 4" xfId="11970"/>
    <cellStyle name="Normal 3 83 6 4 5" xfId="14381"/>
    <cellStyle name="Normal 3 83 6 5" xfId="5066"/>
    <cellStyle name="Normal 3 83 6 6" xfId="7458"/>
    <cellStyle name="Normal 3 83 6 7" xfId="10140"/>
    <cellStyle name="Normal 3 83 6 8" xfId="12553"/>
    <cellStyle name="Normal 3 83 6 9" xfId="2761"/>
    <cellStyle name="Normal 3 83 7" xfId="1449"/>
    <cellStyle name="Normal 3 83 7 2" xfId="5223"/>
    <cellStyle name="Normal 3 83 7 3" xfId="7615"/>
    <cellStyle name="Normal 3 83 7 4" xfId="10298"/>
    <cellStyle name="Normal 3 83 7 5" xfId="12710"/>
    <cellStyle name="Normal 3 83 7 6" xfId="2921"/>
    <cellStyle name="Normal 3 83 8" xfId="1450"/>
    <cellStyle name="Normal 3 83 8 2" xfId="5815"/>
    <cellStyle name="Normal 3 83 8 3" xfId="8211"/>
    <cellStyle name="Normal 3 83 8 4" xfId="10895"/>
    <cellStyle name="Normal 3 83 8 5" xfId="13306"/>
    <cellStyle name="Normal 3 83 8 6" xfId="3345"/>
    <cellStyle name="Normal 3 83 9" xfId="1451"/>
    <cellStyle name="Normal 3 83 9 2" xfId="6390"/>
    <cellStyle name="Normal 3 83 9 3" xfId="8786"/>
    <cellStyle name="Normal 3 83 9 4" xfId="11470"/>
    <cellStyle name="Normal 3 83 9 5" xfId="13881"/>
    <cellStyle name="Normal 3 83 9 6" xfId="3916"/>
    <cellStyle name="Normal 3 84" xfId="1452"/>
    <cellStyle name="Normal 3 84 10" xfId="1453"/>
    <cellStyle name="Normal 3 84 10 2" xfId="4569"/>
    <cellStyle name="Normal 3 84 11" xfId="1454"/>
    <cellStyle name="Normal 3 84 11 2" xfId="6961"/>
    <cellStyle name="Normal 3 84 12" xfId="1455"/>
    <cellStyle name="Normal 3 84 12 2" xfId="9435"/>
    <cellStyle name="Normal 3 84 13" xfId="1456"/>
    <cellStyle name="Normal 3 84 13 2" xfId="9516"/>
    <cellStyle name="Normal 3 84 14" xfId="1457"/>
    <cellStyle name="Normal 3 84 14 2" xfId="9600"/>
    <cellStyle name="Normal 3 84 15" xfId="1979"/>
    <cellStyle name="Normal 3 84 16" xfId="12057"/>
    <cellStyle name="Normal 3 84 2" xfId="1458"/>
    <cellStyle name="Normal 3 84 2 2" xfId="2079"/>
    <cellStyle name="Normal 3 84 2 2 2" xfId="5422"/>
    <cellStyle name="Normal 3 84 2 2 3" xfId="7816"/>
    <cellStyle name="Normal 3 84 2 2 4" xfId="10500"/>
    <cellStyle name="Normal 3 84 2 2 5" xfId="12911"/>
    <cellStyle name="Normal 3 84 2 3" xfId="3526"/>
    <cellStyle name="Normal 3 84 2 3 2" xfId="5999"/>
    <cellStyle name="Normal 3 84 2 3 3" xfId="8395"/>
    <cellStyle name="Normal 3 84 2 3 4" xfId="11079"/>
    <cellStyle name="Normal 3 84 2 3 5" xfId="13490"/>
    <cellStyle name="Normal 3 84 2 4" xfId="4098"/>
    <cellStyle name="Normal 3 84 2 4 2" xfId="6572"/>
    <cellStyle name="Normal 3 84 2 4 3" xfId="8968"/>
    <cellStyle name="Normal 3 84 2 4 4" xfId="11652"/>
    <cellStyle name="Normal 3 84 2 4 5" xfId="14063"/>
    <cellStyle name="Normal 3 84 2 5" xfId="4748"/>
    <cellStyle name="Normal 3 84 2 6" xfId="7140"/>
    <cellStyle name="Normal 3 84 2 7" xfId="9822"/>
    <cellStyle name="Normal 3 84 2 8" xfId="12235"/>
    <cellStyle name="Normal 3 84 3" xfId="1459"/>
    <cellStyle name="Normal 3 84 3 2" xfId="2265"/>
    <cellStyle name="Normal 3 84 3 2 2" xfId="5514"/>
    <cellStyle name="Normal 3 84 3 2 3" xfId="7909"/>
    <cellStyle name="Normal 3 84 3 2 4" xfId="10593"/>
    <cellStyle name="Normal 3 84 3 2 5" xfId="13004"/>
    <cellStyle name="Normal 3 84 3 3" xfId="3619"/>
    <cellStyle name="Normal 3 84 3 3 2" xfId="6092"/>
    <cellStyle name="Normal 3 84 3 3 3" xfId="8488"/>
    <cellStyle name="Normal 3 84 3 3 4" xfId="11172"/>
    <cellStyle name="Normal 3 84 3 3 5" xfId="13583"/>
    <cellStyle name="Normal 3 84 3 4" xfId="4191"/>
    <cellStyle name="Normal 3 84 3 4 2" xfId="6665"/>
    <cellStyle name="Normal 3 84 3 4 3" xfId="9061"/>
    <cellStyle name="Normal 3 84 3 4 4" xfId="11745"/>
    <cellStyle name="Normal 3 84 3 4 5" xfId="14156"/>
    <cellStyle name="Normal 3 84 3 5" xfId="4841"/>
    <cellStyle name="Normal 3 84 3 6" xfId="7233"/>
    <cellStyle name="Normal 3 84 3 7" xfId="9915"/>
    <cellStyle name="Normal 3 84 3 8" xfId="12328"/>
    <cellStyle name="Normal 3 84 4" xfId="1460"/>
    <cellStyle name="Normal 3 84 4 2" xfId="3134"/>
    <cellStyle name="Normal 3 84 4 2 2" xfId="5603"/>
    <cellStyle name="Normal 3 84 4 2 3" xfId="7999"/>
    <cellStyle name="Normal 3 84 4 2 4" xfId="10683"/>
    <cellStyle name="Normal 3 84 4 2 5" xfId="13094"/>
    <cellStyle name="Normal 3 84 4 3" xfId="3708"/>
    <cellStyle name="Normal 3 84 4 3 2" xfId="6182"/>
    <cellStyle name="Normal 3 84 4 3 3" xfId="8578"/>
    <cellStyle name="Normal 3 84 4 3 4" xfId="11262"/>
    <cellStyle name="Normal 3 84 4 3 5" xfId="13673"/>
    <cellStyle name="Normal 3 84 4 4" xfId="4281"/>
    <cellStyle name="Normal 3 84 4 4 2" xfId="6755"/>
    <cellStyle name="Normal 3 84 4 4 3" xfId="9151"/>
    <cellStyle name="Normal 3 84 4 4 4" xfId="11835"/>
    <cellStyle name="Normal 3 84 4 4 5" xfId="14246"/>
    <cellStyle name="Normal 3 84 4 5" xfId="4931"/>
    <cellStyle name="Normal 3 84 4 6" xfId="7323"/>
    <cellStyle name="Normal 3 84 4 7" xfId="10005"/>
    <cellStyle name="Normal 3 84 4 8" xfId="12418"/>
    <cellStyle name="Normal 3 84 4 9" xfId="2629"/>
    <cellStyle name="Normal 3 84 5" xfId="1461"/>
    <cellStyle name="Normal 3 84 5 2" xfId="3203"/>
    <cellStyle name="Normal 3 84 5 2 2" xfId="5673"/>
    <cellStyle name="Normal 3 84 5 2 3" xfId="8069"/>
    <cellStyle name="Normal 3 84 5 2 4" xfId="10753"/>
    <cellStyle name="Normal 3 84 5 2 5" xfId="13164"/>
    <cellStyle name="Normal 3 84 5 3" xfId="3778"/>
    <cellStyle name="Normal 3 84 5 3 2" xfId="6252"/>
    <cellStyle name="Normal 3 84 5 3 3" xfId="8648"/>
    <cellStyle name="Normal 3 84 5 3 4" xfId="11332"/>
    <cellStyle name="Normal 3 84 5 3 5" xfId="13743"/>
    <cellStyle name="Normal 3 84 5 4" xfId="4351"/>
    <cellStyle name="Normal 3 84 5 4 2" xfId="6825"/>
    <cellStyle name="Normal 3 84 5 4 3" xfId="9221"/>
    <cellStyle name="Normal 3 84 5 4 4" xfId="11905"/>
    <cellStyle name="Normal 3 84 5 4 5" xfId="14316"/>
    <cellStyle name="Normal 3 84 5 5" xfId="5001"/>
    <cellStyle name="Normal 3 84 5 6" xfId="7393"/>
    <cellStyle name="Normal 3 84 5 7" xfId="10075"/>
    <cellStyle name="Normal 3 84 5 8" xfId="12488"/>
    <cellStyle name="Normal 3 84 5 9" xfId="2696"/>
    <cellStyle name="Normal 3 84 6" xfId="1462"/>
    <cellStyle name="Normal 3 84 6 2" xfId="3272"/>
    <cellStyle name="Normal 3 84 6 2 2" xfId="5742"/>
    <cellStyle name="Normal 3 84 6 2 3" xfId="8138"/>
    <cellStyle name="Normal 3 84 6 2 4" xfId="10822"/>
    <cellStyle name="Normal 3 84 6 2 5" xfId="13233"/>
    <cellStyle name="Normal 3 84 6 3" xfId="3847"/>
    <cellStyle name="Normal 3 84 6 3 2" xfId="6321"/>
    <cellStyle name="Normal 3 84 6 3 3" xfId="8717"/>
    <cellStyle name="Normal 3 84 6 3 4" xfId="11401"/>
    <cellStyle name="Normal 3 84 6 3 5" xfId="13812"/>
    <cellStyle name="Normal 3 84 6 4" xfId="4420"/>
    <cellStyle name="Normal 3 84 6 4 2" xfId="6894"/>
    <cellStyle name="Normal 3 84 6 4 3" xfId="9290"/>
    <cellStyle name="Normal 3 84 6 4 4" xfId="11974"/>
    <cellStyle name="Normal 3 84 6 4 5" xfId="14385"/>
    <cellStyle name="Normal 3 84 6 5" xfId="5070"/>
    <cellStyle name="Normal 3 84 6 6" xfId="7462"/>
    <cellStyle name="Normal 3 84 6 7" xfId="10144"/>
    <cellStyle name="Normal 3 84 6 8" xfId="12557"/>
    <cellStyle name="Normal 3 84 6 9" xfId="2765"/>
    <cellStyle name="Normal 3 84 7" xfId="1463"/>
    <cellStyle name="Normal 3 84 7 2" xfId="5245"/>
    <cellStyle name="Normal 3 84 7 3" xfId="7637"/>
    <cellStyle name="Normal 3 84 7 4" xfId="10321"/>
    <cellStyle name="Normal 3 84 7 5" xfId="12732"/>
    <cellStyle name="Normal 3 84 7 6" xfId="2943"/>
    <cellStyle name="Normal 3 84 8" xfId="1464"/>
    <cellStyle name="Normal 3 84 8 2" xfId="5820"/>
    <cellStyle name="Normal 3 84 8 3" xfId="8216"/>
    <cellStyle name="Normal 3 84 8 4" xfId="10900"/>
    <cellStyle name="Normal 3 84 8 5" xfId="13311"/>
    <cellStyle name="Normal 3 84 8 6" xfId="3350"/>
    <cellStyle name="Normal 3 84 9" xfId="1465"/>
    <cellStyle name="Normal 3 84 9 2" xfId="6393"/>
    <cellStyle name="Normal 3 84 9 3" xfId="8789"/>
    <cellStyle name="Normal 3 84 9 4" xfId="11473"/>
    <cellStyle name="Normal 3 84 9 5" xfId="13884"/>
    <cellStyle name="Normal 3 84 9 6" xfId="3919"/>
    <cellStyle name="Normal 3 85" xfId="1466"/>
    <cellStyle name="Normal 3 85 2" xfId="2276"/>
    <cellStyle name="Normal 3 85 2 2" xfId="5308"/>
    <cellStyle name="Normal 3 85 2 3" xfId="7701"/>
    <cellStyle name="Normal 3 85 2 4" xfId="10385"/>
    <cellStyle name="Normal 3 85 2 5" xfId="12796"/>
    <cellStyle name="Normal 3 85 3" xfId="2157"/>
    <cellStyle name="Normal 3 85 3 2" xfId="5884"/>
    <cellStyle name="Normal 3 85 3 3" xfId="8280"/>
    <cellStyle name="Normal 3 85 3 4" xfId="10964"/>
    <cellStyle name="Normal 3 85 3 5" xfId="13375"/>
    <cellStyle name="Normal 3 85 4" xfId="3983"/>
    <cellStyle name="Normal 3 85 4 2" xfId="6457"/>
    <cellStyle name="Normal 3 85 4 3" xfId="8853"/>
    <cellStyle name="Normal 3 85 4 4" xfId="11537"/>
    <cellStyle name="Normal 3 85 4 5" xfId="13948"/>
    <cellStyle name="Normal 3 85 5" xfId="4633"/>
    <cellStyle name="Normal 3 85 6" xfId="7025"/>
    <cellStyle name="Normal 3 85 7" xfId="9707"/>
    <cellStyle name="Normal 3 85 8" xfId="12120"/>
    <cellStyle name="Normal 3 86" xfId="1467"/>
    <cellStyle name="Normal 3 86 2" xfId="1989"/>
    <cellStyle name="Normal 3 86 2 2" xfId="5284"/>
    <cellStyle name="Normal 3 86 2 3" xfId="7677"/>
    <cellStyle name="Normal 3 86 2 4" xfId="10361"/>
    <cellStyle name="Normal 3 86 2 5" xfId="12772"/>
    <cellStyle name="Normal 3 86 3" xfId="3389"/>
    <cellStyle name="Normal 3 86 3 2" xfId="5860"/>
    <cellStyle name="Normal 3 86 3 3" xfId="8256"/>
    <cellStyle name="Normal 3 86 3 4" xfId="10940"/>
    <cellStyle name="Normal 3 86 3 5" xfId="13351"/>
    <cellStyle name="Normal 3 86 4" xfId="3959"/>
    <cellStyle name="Normal 3 86 4 2" xfId="6433"/>
    <cellStyle name="Normal 3 86 4 3" xfId="8829"/>
    <cellStyle name="Normal 3 86 4 4" xfId="11513"/>
    <cellStyle name="Normal 3 86 4 5" xfId="13924"/>
    <cellStyle name="Normal 3 86 5" xfId="4609"/>
    <cellStyle name="Normal 3 86 6" xfId="7001"/>
    <cellStyle name="Normal 3 86 7" xfId="9683"/>
    <cellStyle name="Normal 3 86 8" xfId="12096"/>
    <cellStyle name="Normal 3 87" xfId="1468"/>
    <cellStyle name="Normal 3 87 2" xfId="2175"/>
    <cellStyle name="Normal 3 87 2 2" xfId="5303"/>
    <cellStyle name="Normal 3 87 2 3" xfId="7696"/>
    <cellStyle name="Normal 3 87 2 4" xfId="10380"/>
    <cellStyle name="Normal 3 87 2 5" xfId="12791"/>
    <cellStyle name="Normal 3 87 3" xfId="3408"/>
    <cellStyle name="Normal 3 87 3 2" xfId="5879"/>
    <cellStyle name="Normal 3 87 3 3" xfId="8275"/>
    <cellStyle name="Normal 3 87 3 4" xfId="10959"/>
    <cellStyle name="Normal 3 87 3 5" xfId="13370"/>
    <cellStyle name="Normal 3 87 4" xfId="3978"/>
    <cellStyle name="Normal 3 87 4 2" xfId="6452"/>
    <cellStyle name="Normal 3 87 4 3" xfId="8848"/>
    <cellStyle name="Normal 3 87 4 4" xfId="11532"/>
    <cellStyle name="Normal 3 87 4 5" xfId="13943"/>
    <cellStyle name="Normal 3 87 5" xfId="4628"/>
    <cellStyle name="Normal 3 87 6" xfId="7020"/>
    <cellStyle name="Normal 3 87 7" xfId="9702"/>
    <cellStyle name="Normal 3 87 8" xfId="12115"/>
    <cellStyle name="Normal 3 88" xfId="1469"/>
    <cellStyle name="Normal 3 88 2" xfId="2964"/>
    <cellStyle name="Normal 3 88 2 2" xfId="5292"/>
    <cellStyle name="Normal 3 88 2 3" xfId="7685"/>
    <cellStyle name="Normal 3 88 2 4" xfId="10369"/>
    <cellStyle name="Normal 3 88 2 5" xfId="12780"/>
    <cellStyle name="Normal 3 88 3" xfId="3397"/>
    <cellStyle name="Normal 3 88 3 2" xfId="5868"/>
    <cellStyle name="Normal 3 88 3 3" xfId="8264"/>
    <cellStyle name="Normal 3 88 3 4" xfId="10948"/>
    <cellStyle name="Normal 3 88 3 5" xfId="13359"/>
    <cellStyle name="Normal 3 88 4" xfId="3967"/>
    <cellStyle name="Normal 3 88 4 2" xfId="6441"/>
    <cellStyle name="Normal 3 88 4 3" xfId="8837"/>
    <cellStyle name="Normal 3 88 4 4" xfId="11521"/>
    <cellStyle name="Normal 3 88 4 5" xfId="13932"/>
    <cellStyle name="Normal 3 88 5" xfId="4617"/>
    <cellStyle name="Normal 3 88 6" xfId="7009"/>
    <cellStyle name="Normal 3 88 7" xfId="9691"/>
    <cellStyle name="Normal 3 88 8" xfId="12104"/>
    <cellStyle name="Normal 3 88 9" xfId="2476"/>
    <cellStyle name="Normal 3 89" xfId="1470"/>
    <cellStyle name="Normal 3 89 2" xfId="2967"/>
    <cellStyle name="Normal 3 89 2 2" xfId="5297"/>
    <cellStyle name="Normal 3 89 2 3" xfId="7690"/>
    <cellStyle name="Normal 3 89 2 4" xfId="10374"/>
    <cellStyle name="Normal 3 89 2 5" xfId="12785"/>
    <cellStyle name="Normal 3 89 3" xfId="3402"/>
    <cellStyle name="Normal 3 89 3 2" xfId="5873"/>
    <cellStyle name="Normal 3 89 3 3" xfId="8269"/>
    <cellStyle name="Normal 3 89 3 4" xfId="10953"/>
    <cellStyle name="Normal 3 89 3 5" xfId="13364"/>
    <cellStyle name="Normal 3 89 4" xfId="3972"/>
    <cellStyle name="Normal 3 89 4 2" xfId="6446"/>
    <cellStyle name="Normal 3 89 4 3" xfId="8842"/>
    <cellStyle name="Normal 3 89 4 4" xfId="11526"/>
    <cellStyle name="Normal 3 89 4 5" xfId="13937"/>
    <cellStyle name="Normal 3 89 5" xfId="4622"/>
    <cellStyle name="Normal 3 89 6" xfId="7014"/>
    <cellStyle name="Normal 3 89 7" xfId="9696"/>
    <cellStyle name="Normal 3 89 8" xfId="12109"/>
    <cellStyle name="Normal 3 89 9" xfId="2479"/>
    <cellStyle name="Normal 3 9" xfId="1471"/>
    <cellStyle name="Normal 3 9 10" xfId="1472"/>
    <cellStyle name="Normal 3 9 10 2" xfId="4565"/>
    <cellStyle name="Normal 3 9 11" xfId="1473"/>
    <cellStyle name="Normal 3 9 11 2" xfId="6959"/>
    <cellStyle name="Normal 3 9 12" xfId="1474"/>
    <cellStyle name="Normal 3 9 12 2" xfId="9419"/>
    <cellStyle name="Normal 3 9 13" xfId="1475"/>
    <cellStyle name="Normal 3 9 13 2" xfId="9514"/>
    <cellStyle name="Normal 3 9 14" xfId="1476"/>
    <cellStyle name="Normal 3 9 14 2" xfId="9598"/>
    <cellStyle name="Normal 3 9 15" xfId="1891"/>
    <cellStyle name="Normal 3 9 16" xfId="12055"/>
    <cellStyle name="Normal 3 9 2" xfId="1477"/>
    <cellStyle name="Normal 3 9 2 2" xfId="2080"/>
    <cellStyle name="Normal 3 9 2 2 2" xfId="5398"/>
    <cellStyle name="Normal 3 9 2 2 3" xfId="7791"/>
    <cellStyle name="Normal 3 9 2 2 4" xfId="10475"/>
    <cellStyle name="Normal 3 9 2 2 5" xfId="12886"/>
    <cellStyle name="Normal 3 9 2 3" xfId="3502"/>
    <cellStyle name="Normal 3 9 2 3 2" xfId="5974"/>
    <cellStyle name="Normal 3 9 2 3 3" xfId="8370"/>
    <cellStyle name="Normal 3 9 2 3 4" xfId="11054"/>
    <cellStyle name="Normal 3 9 2 3 5" xfId="13465"/>
    <cellStyle name="Normal 3 9 2 4" xfId="4073"/>
    <cellStyle name="Normal 3 9 2 4 2" xfId="6547"/>
    <cellStyle name="Normal 3 9 2 4 3" xfId="8943"/>
    <cellStyle name="Normal 3 9 2 4 4" xfId="11627"/>
    <cellStyle name="Normal 3 9 2 4 5" xfId="14038"/>
    <cellStyle name="Normal 3 9 2 5" xfId="4723"/>
    <cellStyle name="Normal 3 9 2 6" xfId="7115"/>
    <cellStyle name="Normal 3 9 2 7" xfId="9797"/>
    <cellStyle name="Normal 3 9 2 8" xfId="12210"/>
    <cellStyle name="Normal 3 9 3" xfId="1478"/>
    <cellStyle name="Normal 3 9 3 2" xfId="2266"/>
    <cellStyle name="Normal 3 9 3 2 2" xfId="5490"/>
    <cellStyle name="Normal 3 9 3 2 3" xfId="7885"/>
    <cellStyle name="Normal 3 9 3 2 4" xfId="10569"/>
    <cellStyle name="Normal 3 9 3 2 5" xfId="12980"/>
    <cellStyle name="Normal 3 9 3 3" xfId="3595"/>
    <cellStyle name="Normal 3 9 3 3 2" xfId="6068"/>
    <cellStyle name="Normal 3 9 3 3 3" xfId="8464"/>
    <cellStyle name="Normal 3 9 3 3 4" xfId="11148"/>
    <cellStyle name="Normal 3 9 3 3 5" xfId="13559"/>
    <cellStyle name="Normal 3 9 3 4" xfId="4167"/>
    <cellStyle name="Normal 3 9 3 4 2" xfId="6641"/>
    <cellStyle name="Normal 3 9 3 4 3" xfId="9037"/>
    <cellStyle name="Normal 3 9 3 4 4" xfId="11721"/>
    <cellStyle name="Normal 3 9 3 4 5" xfId="14132"/>
    <cellStyle name="Normal 3 9 3 5" xfId="4817"/>
    <cellStyle name="Normal 3 9 3 6" xfId="7209"/>
    <cellStyle name="Normal 3 9 3 7" xfId="9891"/>
    <cellStyle name="Normal 3 9 3 8" xfId="12304"/>
    <cellStyle name="Normal 3 9 4" xfId="1479"/>
    <cellStyle name="Normal 3 9 4 2" xfId="3114"/>
    <cellStyle name="Normal 3 9 4 2 2" xfId="5583"/>
    <cellStyle name="Normal 3 9 4 2 3" xfId="7978"/>
    <cellStyle name="Normal 3 9 4 2 4" xfId="10662"/>
    <cellStyle name="Normal 3 9 4 2 5" xfId="13073"/>
    <cellStyle name="Normal 3 9 4 3" xfId="3688"/>
    <cellStyle name="Normal 3 9 4 3 2" xfId="6161"/>
    <cellStyle name="Normal 3 9 4 3 3" xfId="8557"/>
    <cellStyle name="Normal 3 9 4 3 4" xfId="11241"/>
    <cellStyle name="Normal 3 9 4 3 5" xfId="13652"/>
    <cellStyle name="Normal 3 9 4 4" xfId="4260"/>
    <cellStyle name="Normal 3 9 4 4 2" xfId="6734"/>
    <cellStyle name="Normal 3 9 4 4 3" xfId="9130"/>
    <cellStyle name="Normal 3 9 4 4 4" xfId="11814"/>
    <cellStyle name="Normal 3 9 4 4 5" xfId="14225"/>
    <cellStyle name="Normal 3 9 4 5" xfId="4910"/>
    <cellStyle name="Normal 3 9 4 6" xfId="7302"/>
    <cellStyle name="Normal 3 9 4 7" xfId="9984"/>
    <cellStyle name="Normal 3 9 4 8" xfId="12397"/>
    <cellStyle name="Normal 3 9 4 9" xfId="2609"/>
    <cellStyle name="Normal 3 9 5" xfId="1480"/>
    <cellStyle name="Normal 3 9 5 2" xfId="3200"/>
    <cellStyle name="Normal 3 9 5 2 2" xfId="5669"/>
    <cellStyle name="Normal 3 9 5 2 3" xfId="8065"/>
    <cellStyle name="Normal 3 9 5 2 4" xfId="10749"/>
    <cellStyle name="Normal 3 9 5 2 5" xfId="13160"/>
    <cellStyle name="Normal 3 9 5 3" xfId="3774"/>
    <cellStyle name="Normal 3 9 5 3 2" xfId="6248"/>
    <cellStyle name="Normal 3 9 5 3 3" xfId="8644"/>
    <cellStyle name="Normal 3 9 5 3 4" xfId="11328"/>
    <cellStyle name="Normal 3 9 5 3 5" xfId="13739"/>
    <cellStyle name="Normal 3 9 5 4" xfId="4347"/>
    <cellStyle name="Normal 3 9 5 4 2" xfId="6821"/>
    <cellStyle name="Normal 3 9 5 4 3" xfId="9217"/>
    <cellStyle name="Normal 3 9 5 4 4" xfId="11901"/>
    <cellStyle name="Normal 3 9 5 4 5" xfId="14312"/>
    <cellStyle name="Normal 3 9 5 5" xfId="4997"/>
    <cellStyle name="Normal 3 9 5 6" xfId="7389"/>
    <cellStyle name="Normal 3 9 5 7" xfId="10071"/>
    <cellStyle name="Normal 3 9 5 8" xfId="12484"/>
    <cellStyle name="Normal 3 9 5 9" xfId="2693"/>
    <cellStyle name="Normal 3 9 6" xfId="1481"/>
    <cellStyle name="Normal 3 9 6 2" xfId="3269"/>
    <cellStyle name="Normal 3 9 6 2 2" xfId="5739"/>
    <cellStyle name="Normal 3 9 6 2 3" xfId="8135"/>
    <cellStyle name="Normal 3 9 6 2 4" xfId="10819"/>
    <cellStyle name="Normal 3 9 6 2 5" xfId="13230"/>
    <cellStyle name="Normal 3 9 6 3" xfId="3844"/>
    <cellStyle name="Normal 3 9 6 3 2" xfId="6318"/>
    <cellStyle name="Normal 3 9 6 3 3" xfId="8714"/>
    <cellStyle name="Normal 3 9 6 3 4" xfId="11398"/>
    <cellStyle name="Normal 3 9 6 3 5" xfId="13809"/>
    <cellStyle name="Normal 3 9 6 4" xfId="4417"/>
    <cellStyle name="Normal 3 9 6 4 2" xfId="6891"/>
    <cellStyle name="Normal 3 9 6 4 3" xfId="9287"/>
    <cellStyle name="Normal 3 9 6 4 4" xfId="11971"/>
    <cellStyle name="Normal 3 9 6 4 5" xfId="14382"/>
    <cellStyle name="Normal 3 9 6 5" xfId="5067"/>
    <cellStyle name="Normal 3 9 6 6" xfId="7459"/>
    <cellStyle name="Normal 3 9 6 7" xfId="10141"/>
    <cellStyle name="Normal 3 9 6 8" xfId="12554"/>
    <cellStyle name="Normal 3 9 6 9" xfId="2762"/>
    <cellStyle name="Normal 3 9 7" xfId="1482"/>
    <cellStyle name="Normal 3 9 7 2" xfId="5224"/>
    <cellStyle name="Normal 3 9 7 3" xfId="7616"/>
    <cellStyle name="Normal 3 9 7 4" xfId="10299"/>
    <cellStyle name="Normal 3 9 7 5" xfId="12711"/>
    <cellStyle name="Normal 3 9 7 6" xfId="2922"/>
    <cellStyle name="Normal 3 9 8" xfId="1483"/>
    <cellStyle name="Normal 3 9 8 2" xfId="5816"/>
    <cellStyle name="Normal 3 9 8 3" xfId="8212"/>
    <cellStyle name="Normal 3 9 8 4" xfId="10896"/>
    <cellStyle name="Normal 3 9 8 5" xfId="13307"/>
    <cellStyle name="Normal 3 9 8 6" xfId="3346"/>
    <cellStyle name="Normal 3 9 9" xfId="1484"/>
    <cellStyle name="Normal 3 9 9 2" xfId="6391"/>
    <cellStyle name="Normal 3 9 9 3" xfId="8787"/>
    <cellStyle name="Normal 3 9 9 4" xfId="11471"/>
    <cellStyle name="Normal 3 9 9 5" xfId="13882"/>
    <cellStyle name="Normal 3 9 9 6" xfId="3917"/>
    <cellStyle name="Normal 3 90" xfId="1485"/>
    <cellStyle name="Normal 3 90 2" xfId="3271"/>
    <cellStyle name="Normal 3 90 2 2" xfId="5741"/>
    <cellStyle name="Normal 3 90 2 3" xfId="8137"/>
    <cellStyle name="Normal 3 90 2 4" xfId="10821"/>
    <cellStyle name="Normal 3 90 2 5" xfId="13232"/>
    <cellStyle name="Normal 3 90 3" xfId="3846"/>
    <cellStyle name="Normal 3 90 3 2" xfId="6320"/>
    <cellStyle name="Normal 3 90 3 3" xfId="8716"/>
    <cellStyle name="Normal 3 90 3 4" xfId="11400"/>
    <cellStyle name="Normal 3 90 3 5" xfId="13811"/>
    <cellStyle name="Normal 3 90 4" xfId="4419"/>
    <cellStyle name="Normal 3 90 4 2" xfId="6893"/>
    <cellStyle name="Normal 3 90 4 3" xfId="9289"/>
    <cellStyle name="Normal 3 90 4 4" xfId="11973"/>
    <cellStyle name="Normal 3 90 4 5" xfId="14384"/>
    <cellStyle name="Normal 3 90 5" xfId="5069"/>
    <cellStyle name="Normal 3 90 6" xfId="7461"/>
    <cellStyle name="Normal 3 90 7" xfId="10143"/>
    <cellStyle name="Normal 3 90 8" xfId="12556"/>
    <cellStyle name="Normal 3 90 9" xfId="2764"/>
    <cellStyle name="Normal 3 91" xfId="1486"/>
    <cellStyle name="Normal 3 91 2" xfId="3279"/>
    <cellStyle name="Normal 3 91 2 2" xfId="5749"/>
    <cellStyle name="Normal 3 91 2 3" xfId="8145"/>
    <cellStyle name="Normal 3 91 2 4" xfId="10829"/>
    <cellStyle name="Normal 3 91 2 5" xfId="13240"/>
    <cellStyle name="Normal 3 91 3" xfId="3854"/>
    <cellStyle name="Normal 3 91 3 2" xfId="6328"/>
    <cellStyle name="Normal 3 91 3 3" xfId="8724"/>
    <cellStyle name="Normal 3 91 3 4" xfId="11408"/>
    <cellStyle name="Normal 3 91 3 5" xfId="13819"/>
    <cellStyle name="Normal 3 91 4" xfId="4427"/>
    <cellStyle name="Normal 3 91 4 2" xfId="6901"/>
    <cellStyle name="Normal 3 91 4 3" xfId="9297"/>
    <cellStyle name="Normal 3 91 4 4" xfId="11981"/>
    <cellStyle name="Normal 3 91 4 5" xfId="14392"/>
    <cellStyle name="Normal 3 91 5" xfId="5077"/>
    <cellStyle name="Normal 3 91 6" xfId="7469"/>
    <cellStyle name="Normal 3 91 7" xfId="10151"/>
    <cellStyle name="Normal 3 91 8" xfId="12564"/>
    <cellStyle name="Normal 3 91 9" xfId="2772"/>
    <cellStyle name="Normal 3 92" xfId="1487"/>
    <cellStyle name="Normal 3 92 2" xfId="3278"/>
    <cellStyle name="Normal 3 92 2 2" xfId="5748"/>
    <cellStyle name="Normal 3 92 2 3" xfId="8144"/>
    <cellStyle name="Normal 3 92 2 4" xfId="10828"/>
    <cellStyle name="Normal 3 92 2 5" xfId="13239"/>
    <cellStyle name="Normal 3 92 3" xfId="3853"/>
    <cellStyle name="Normal 3 92 3 2" xfId="6327"/>
    <cellStyle name="Normal 3 92 3 3" xfId="8723"/>
    <cellStyle name="Normal 3 92 3 4" xfId="11407"/>
    <cellStyle name="Normal 3 92 3 5" xfId="13818"/>
    <cellStyle name="Normal 3 92 4" xfId="4426"/>
    <cellStyle name="Normal 3 92 4 2" xfId="6900"/>
    <cellStyle name="Normal 3 92 4 3" xfId="9296"/>
    <cellStyle name="Normal 3 92 4 4" xfId="11980"/>
    <cellStyle name="Normal 3 92 4 5" xfId="14391"/>
    <cellStyle name="Normal 3 92 5" xfId="5076"/>
    <cellStyle name="Normal 3 92 6" xfId="7468"/>
    <cellStyle name="Normal 3 92 7" xfId="10150"/>
    <cellStyle name="Normal 3 92 8" xfId="12563"/>
    <cellStyle name="Normal 3 92 9" xfId="2771"/>
    <cellStyle name="Normal 3 93" xfId="1488"/>
    <cellStyle name="Normal 3 93 2" xfId="3280"/>
    <cellStyle name="Normal 3 93 2 2" xfId="5750"/>
    <cellStyle name="Normal 3 93 2 3" xfId="8146"/>
    <cellStyle name="Normal 3 93 2 4" xfId="10830"/>
    <cellStyle name="Normal 3 93 2 5" xfId="13241"/>
    <cellStyle name="Normal 3 93 3" xfId="3855"/>
    <cellStyle name="Normal 3 93 3 2" xfId="6329"/>
    <cellStyle name="Normal 3 93 3 3" xfId="8725"/>
    <cellStyle name="Normal 3 93 3 4" xfId="11409"/>
    <cellStyle name="Normal 3 93 3 5" xfId="13820"/>
    <cellStyle name="Normal 3 93 4" xfId="4428"/>
    <cellStyle name="Normal 3 93 4 2" xfId="6902"/>
    <cellStyle name="Normal 3 93 4 3" xfId="9298"/>
    <cellStyle name="Normal 3 93 4 4" xfId="11982"/>
    <cellStyle name="Normal 3 93 4 5" xfId="14393"/>
    <cellStyle name="Normal 3 93 5" xfId="5078"/>
    <cellStyle name="Normal 3 93 6" xfId="7470"/>
    <cellStyle name="Normal 3 93 7" xfId="10152"/>
    <cellStyle name="Normal 3 93 8" xfId="12565"/>
    <cellStyle name="Normal 3 93 9" xfId="2773"/>
    <cellStyle name="Normal 3 94" xfId="1489"/>
    <cellStyle name="Normal 3 94 2" xfId="3281"/>
    <cellStyle name="Normal 3 94 2 2" xfId="5751"/>
    <cellStyle name="Normal 3 94 2 3" xfId="8147"/>
    <cellStyle name="Normal 3 94 2 4" xfId="10831"/>
    <cellStyle name="Normal 3 94 2 5" xfId="13242"/>
    <cellStyle name="Normal 3 94 3" xfId="3856"/>
    <cellStyle name="Normal 3 94 3 2" xfId="6330"/>
    <cellStyle name="Normal 3 94 3 3" xfId="8726"/>
    <cellStyle name="Normal 3 94 3 4" xfId="11410"/>
    <cellStyle name="Normal 3 94 3 5" xfId="13821"/>
    <cellStyle name="Normal 3 94 4" xfId="4429"/>
    <cellStyle name="Normal 3 94 4 2" xfId="6903"/>
    <cellStyle name="Normal 3 94 4 3" xfId="9299"/>
    <cellStyle name="Normal 3 94 4 4" xfId="11983"/>
    <cellStyle name="Normal 3 94 4 5" xfId="14394"/>
    <cellStyle name="Normal 3 94 5" xfId="5079"/>
    <cellStyle name="Normal 3 94 6" xfId="7471"/>
    <cellStyle name="Normal 3 94 7" xfId="10153"/>
    <cellStyle name="Normal 3 94 8" xfId="12566"/>
    <cellStyle name="Normal 3 94 9" xfId="2774"/>
    <cellStyle name="Normal 3 95" xfId="1490"/>
    <cellStyle name="Normal 3 95 2" xfId="3284"/>
    <cellStyle name="Normal 3 95 2 2" xfId="5754"/>
    <cellStyle name="Normal 3 95 2 3" xfId="8150"/>
    <cellStyle name="Normal 3 95 2 4" xfId="10834"/>
    <cellStyle name="Normal 3 95 2 5" xfId="13245"/>
    <cellStyle name="Normal 3 95 3" xfId="3857"/>
    <cellStyle name="Normal 3 95 3 2" xfId="6331"/>
    <cellStyle name="Normal 3 95 3 3" xfId="8727"/>
    <cellStyle name="Normal 3 95 3 4" xfId="11411"/>
    <cellStyle name="Normal 3 95 3 5" xfId="13822"/>
    <cellStyle name="Normal 3 95 4" xfId="4430"/>
    <cellStyle name="Normal 3 95 4 2" xfId="6904"/>
    <cellStyle name="Normal 3 95 4 3" xfId="9300"/>
    <cellStyle name="Normal 3 95 4 4" xfId="11984"/>
    <cellStyle name="Normal 3 95 4 5" xfId="14395"/>
    <cellStyle name="Normal 3 95 5" xfId="5080"/>
    <cellStyle name="Normal 3 95 6" xfId="7472"/>
    <cellStyle name="Normal 3 95 7" xfId="10154"/>
    <cellStyle name="Normal 3 95 8" xfId="12567"/>
    <cellStyle name="Normal 3 95 9" xfId="2776"/>
    <cellStyle name="Normal 3 96" xfId="1491"/>
    <cellStyle name="Normal 3 96 2" xfId="3285"/>
    <cellStyle name="Normal 3 96 2 2" xfId="5755"/>
    <cellStyle name="Normal 3 96 2 3" xfId="8151"/>
    <cellStyle name="Normal 3 96 2 4" xfId="10835"/>
    <cellStyle name="Normal 3 96 2 5" xfId="13246"/>
    <cellStyle name="Normal 3 96 3" xfId="3858"/>
    <cellStyle name="Normal 3 96 3 2" xfId="6332"/>
    <cellStyle name="Normal 3 96 3 3" xfId="8728"/>
    <cellStyle name="Normal 3 96 3 4" xfId="11412"/>
    <cellStyle name="Normal 3 96 3 5" xfId="13823"/>
    <cellStyle name="Normal 3 96 4" xfId="4431"/>
    <cellStyle name="Normal 3 96 4 2" xfId="6905"/>
    <cellStyle name="Normal 3 96 4 3" xfId="9301"/>
    <cellStyle name="Normal 3 96 4 4" xfId="11985"/>
    <cellStyle name="Normal 3 96 4 5" xfId="14396"/>
    <cellStyle name="Normal 3 96 5" xfId="5081"/>
    <cellStyle name="Normal 3 96 6" xfId="7473"/>
    <cellStyle name="Normal 3 96 7" xfId="10155"/>
    <cellStyle name="Normal 3 96 8" xfId="12568"/>
    <cellStyle name="Normal 3 96 9" xfId="2778"/>
    <cellStyle name="Normal 3 97" xfId="1492"/>
    <cellStyle name="Normal 3 97 2" xfId="3287"/>
    <cellStyle name="Normal 3 97 2 2" xfId="5757"/>
    <cellStyle name="Normal 3 97 2 3" xfId="8153"/>
    <cellStyle name="Normal 3 97 2 4" xfId="10837"/>
    <cellStyle name="Normal 3 97 2 5" xfId="13248"/>
    <cellStyle name="Normal 3 97 3" xfId="3859"/>
    <cellStyle name="Normal 3 97 3 2" xfId="6333"/>
    <cellStyle name="Normal 3 97 3 3" xfId="8729"/>
    <cellStyle name="Normal 3 97 3 4" xfId="11413"/>
    <cellStyle name="Normal 3 97 3 5" xfId="13824"/>
    <cellStyle name="Normal 3 97 4" xfId="4432"/>
    <cellStyle name="Normal 3 97 4 2" xfId="6906"/>
    <cellStyle name="Normal 3 97 4 3" xfId="9302"/>
    <cellStyle name="Normal 3 97 4 4" xfId="11986"/>
    <cellStyle name="Normal 3 97 4 5" xfId="14397"/>
    <cellStyle name="Normal 3 97 5" xfId="5082"/>
    <cellStyle name="Normal 3 97 6" xfId="7474"/>
    <cellStyle name="Normal 3 97 7" xfId="10156"/>
    <cellStyle name="Normal 3 97 8" xfId="12569"/>
    <cellStyle name="Normal 3 97 9" xfId="2779"/>
    <cellStyle name="Normal 3 98" xfId="203"/>
    <cellStyle name="Normal 3 98 2" xfId="3289"/>
    <cellStyle name="Normal 3 98 2 2" xfId="5759"/>
    <cellStyle name="Normal 3 98 2 3" xfId="8155"/>
    <cellStyle name="Normal 3 98 2 4" xfId="10839"/>
    <cellStyle name="Normal 3 98 2 5" xfId="13250"/>
    <cellStyle name="Normal 3 98 3" xfId="3860"/>
    <cellStyle name="Normal 3 98 3 2" xfId="6334"/>
    <cellStyle name="Normal 3 98 3 3" xfId="8730"/>
    <cellStyle name="Normal 3 98 3 4" xfId="11414"/>
    <cellStyle name="Normal 3 98 3 5" xfId="13825"/>
    <cellStyle name="Normal 3 98 4" xfId="4433"/>
    <cellStyle name="Normal 3 98 4 2" xfId="6907"/>
    <cellStyle name="Normal 3 98 4 3" xfId="9303"/>
    <cellStyle name="Normal 3 98 4 4" xfId="11987"/>
    <cellStyle name="Normal 3 98 4 5" xfId="14398"/>
    <cellStyle name="Normal 3 98 5" xfId="5083"/>
    <cellStyle name="Normal 3 98 6" xfId="7475"/>
    <cellStyle name="Normal 3 98 7" xfId="10157"/>
    <cellStyle name="Normal 3 98 8" xfId="12570"/>
    <cellStyle name="Normal 3 98 9" xfId="2781"/>
    <cellStyle name="Normal 3 99" xfId="2782"/>
    <cellStyle name="Normal 3 99 2" xfId="5084"/>
    <cellStyle name="Normal 3 99 3" xfId="7476"/>
    <cellStyle name="Normal 3 99 4" xfId="10159"/>
    <cellStyle name="Normal 3 99 5" xfId="12571"/>
    <cellStyle name="Normal 30" xfId="1493"/>
    <cellStyle name="Normal 30 2" xfId="1892"/>
    <cellStyle name="Normal 31" xfId="1494"/>
    <cellStyle name="Normal 31 2" xfId="1893"/>
    <cellStyle name="Normal 32" xfId="1495"/>
    <cellStyle name="Normal 32 2" xfId="1894"/>
    <cellStyle name="Normal 33" xfId="1496"/>
    <cellStyle name="Normal 33 2" xfId="1895"/>
    <cellStyle name="Normal 34" xfId="1497"/>
    <cellStyle name="Normal 34 2" xfId="1896"/>
    <cellStyle name="Normal 35" xfId="1498"/>
    <cellStyle name="Normal 35 2" xfId="1897"/>
    <cellStyle name="Normal 36" xfId="1499"/>
    <cellStyle name="Normal 36 2" xfId="1898"/>
    <cellStyle name="Normal 37" xfId="1500"/>
    <cellStyle name="Normal 37 2" xfId="1899"/>
    <cellStyle name="Normal 38" xfId="1501"/>
    <cellStyle name="Normal 38 2" xfId="1900"/>
    <cellStyle name="Normal 39" xfId="1502"/>
    <cellStyle name="Normal 39 2" xfId="1901"/>
    <cellStyle name="Normal 4" xfId="21"/>
    <cellStyle name="Normal 4 10" xfId="1504"/>
    <cellStyle name="Normal 4 10 2" xfId="2404"/>
    <cellStyle name="Normal 4 10 2 2" xfId="6392"/>
    <cellStyle name="Normal 4 10 3" xfId="8788"/>
    <cellStyle name="Normal 4 10 4" xfId="11472"/>
    <cellStyle name="Normal 4 10 5" xfId="13883"/>
    <cellStyle name="Normal 4 10 6" xfId="3918"/>
    <cellStyle name="Normal 4 11" xfId="1505"/>
    <cellStyle name="Normal 4 11 2" xfId="4566"/>
    <cellStyle name="Normal 4 12" xfId="1506"/>
    <cellStyle name="Normal 4 12 2" xfId="6960"/>
    <cellStyle name="Normal 4 13" xfId="1507"/>
    <cellStyle name="Normal 4 13 2" xfId="9429"/>
    <cellStyle name="Normal 4 14" xfId="1508"/>
    <cellStyle name="Normal 4 14 2" xfId="9515"/>
    <cellStyle name="Normal 4 15" xfId="1509"/>
    <cellStyle name="Normal 4 15 2" xfId="9599"/>
    <cellStyle name="Normal 4 16" xfId="1503"/>
    <cellStyle name="Normal 4 16 2" xfId="9642"/>
    <cellStyle name="Normal 4 17" xfId="12056"/>
    <cellStyle name="Normal 4 2" xfId="1510"/>
    <cellStyle name="Normal 4 2 2" xfId="1902"/>
    <cellStyle name="Normal 4 28" xfId="2408"/>
    <cellStyle name="Normal 4 3" xfId="1511"/>
    <cellStyle name="Normal 4 3 2" xfId="2081"/>
    <cellStyle name="Normal 4 3 2 2" xfId="5409"/>
    <cellStyle name="Normal 4 3 2 3" xfId="7802"/>
    <cellStyle name="Normal 4 3 2 4" xfId="10486"/>
    <cellStyle name="Normal 4 3 2 5" xfId="12897"/>
    <cellStyle name="Normal 4 3 3" xfId="3513"/>
    <cellStyle name="Normal 4 3 3 2" xfId="5985"/>
    <cellStyle name="Normal 4 3 3 3" xfId="8381"/>
    <cellStyle name="Normal 4 3 3 4" xfId="11065"/>
    <cellStyle name="Normal 4 3 3 5" xfId="13476"/>
    <cellStyle name="Normal 4 3 4" xfId="4084"/>
    <cellStyle name="Normal 4 3 4 2" xfId="6558"/>
    <cellStyle name="Normal 4 3 4 3" xfId="8954"/>
    <cellStyle name="Normal 4 3 4 4" xfId="11638"/>
    <cellStyle name="Normal 4 3 4 5" xfId="14049"/>
    <cellStyle name="Normal 4 3 5" xfId="4734"/>
    <cellStyle name="Normal 4 3 6" xfId="7126"/>
    <cellStyle name="Normal 4 3 7" xfId="9808"/>
    <cellStyle name="Normal 4 3 8" xfId="12221"/>
    <cellStyle name="Normal 4 4" xfId="1512"/>
    <cellStyle name="Normal 4 4 2" xfId="2267"/>
    <cellStyle name="Normal 4 4 2 2" xfId="5500"/>
    <cellStyle name="Normal 4 4 2 3" xfId="7895"/>
    <cellStyle name="Normal 4 4 2 4" xfId="10579"/>
    <cellStyle name="Normal 4 4 2 5" xfId="12990"/>
    <cellStyle name="Normal 4 4 3" xfId="3605"/>
    <cellStyle name="Normal 4 4 3 2" xfId="6078"/>
    <cellStyle name="Normal 4 4 3 3" xfId="8474"/>
    <cellStyle name="Normal 4 4 3 4" xfId="11158"/>
    <cellStyle name="Normal 4 4 3 5" xfId="13569"/>
    <cellStyle name="Normal 4 4 4" xfId="4177"/>
    <cellStyle name="Normal 4 4 4 2" xfId="6651"/>
    <cellStyle name="Normal 4 4 4 3" xfId="9047"/>
    <cellStyle name="Normal 4 4 4 4" xfId="11731"/>
    <cellStyle name="Normal 4 4 4 5" xfId="14142"/>
    <cellStyle name="Normal 4 4 5" xfId="4827"/>
    <cellStyle name="Normal 4 4 6" xfId="7219"/>
    <cellStyle name="Normal 4 4 7" xfId="9901"/>
    <cellStyle name="Normal 4 4 8" xfId="12314"/>
    <cellStyle name="Normal 4 5" xfId="1513"/>
    <cellStyle name="Normal 4 5 2" xfId="3124"/>
    <cellStyle name="Normal 4 5 2 2" xfId="5593"/>
    <cellStyle name="Normal 4 5 2 3" xfId="7988"/>
    <cellStyle name="Normal 4 5 2 4" xfId="10672"/>
    <cellStyle name="Normal 4 5 2 5" xfId="13083"/>
    <cellStyle name="Normal 4 5 3" xfId="3698"/>
    <cellStyle name="Normal 4 5 3 2" xfId="6171"/>
    <cellStyle name="Normal 4 5 3 3" xfId="8567"/>
    <cellStyle name="Normal 4 5 3 4" xfId="11251"/>
    <cellStyle name="Normal 4 5 3 5" xfId="13662"/>
    <cellStyle name="Normal 4 5 4" xfId="4270"/>
    <cellStyle name="Normal 4 5 4 2" xfId="6744"/>
    <cellStyle name="Normal 4 5 4 3" xfId="9140"/>
    <cellStyle name="Normal 4 5 4 4" xfId="11824"/>
    <cellStyle name="Normal 4 5 4 5" xfId="14235"/>
    <cellStyle name="Normal 4 5 5" xfId="4920"/>
    <cellStyle name="Normal 4 5 6" xfId="7312"/>
    <cellStyle name="Normal 4 5 7" xfId="9994"/>
    <cellStyle name="Normal 4 5 8" xfId="12407"/>
    <cellStyle name="Normal 4 5 9" xfId="2619"/>
    <cellStyle name="Normal 4 6" xfId="1514"/>
    <cellStyle name="Normal 4 6 2" xfId="3201"/>
    <cellStyle name="Normal 4 6 2 2" xfId="5670"/>
    <cellStyle name="Normal 4 6 2 3" xfId="8066"/>
    <cellStyle name="Normal 4 6 2 4" xfId="10750"/>
    <cellStyle name="Normal 4 6 2 5" xfId="13161"/>
    <cellStyle name="Normal 4 6 3" xfId="3775"/>
    <cellStyle name="Normal 4 6 3 2" xfId="6249"/>
    <cellStyle name="Normal 4 6 3 3" xfId="8645"/>
    <cellStyle name="Normal 4 6 3 4" xfId="11329"/>
    <cellStyle name="Normal 4 6 3 5" xfId="13740"/>
    <cellStyle name="Normal 4 6 4" xfId="4348"/>
    <cellStyle name="Normal 4 6 4 2" xfId="6822"/>
    <cellStyle name="Normal 4 6 4 3" xfId="9218"/>
    <cellStyle name="Normal 4 6 4 4" xfId="11902"/>
    <cellStyle name="Normal 4 6 4 5" xfId="14313"/>
    <cellStyle name="Normal 4 6 5" xfId="4998"/>
    <cellStyle name="Normal 4 6 6" xfId="7390"/>
    <cellStyle name="Normal 4 6 7" xfId="10072"/>
    <cellStyle name="Normal 4 6 8" xfId="12485"/>
    <cellStyle name="Normal 4 6 9" xfId="2694"/>
    <cellStyle name="Normal 4 7" xfId="1515"/>
    <cellStyle name="Normal 4 7 2" xfId="3270"/>
    <cellStyle name="Normal 4 7 2 2" xfId="5740"/>
    <cellStyle name="Normal 4 7 2 3" xfId="8136"/>
    <cellStyle name="Normal 4 7 2 4" xfId="10820"/>
    <cellStyle name="Normal 4 7 2 5" xfId="13231"/>
    <cellStyle name="Normal 4 7 3" xfId="3845"/>
    <cellStyle name="Normal 4 7 3 2" xfId="6319"/>
    <cellStyle name="Normal 4 7 3 3" xfId="8715"/>
    <cellStyle name="Normal 4 7 3 4" xfId="11399"/>
    <cellStyle name="Normal 4 7 3 5" xfId="13810"/>
    <cellStyle name="Normal 4 7 4" xfId="4418"/>
    <cellStyle name="Normal 4 7 4 2" xfId="6892"/>
    <cellStyle name="Normal 4 7 4 3" xfId="9288"/>
    <cellStyle name="Normal 4 7 4 4" xfId="11972"/>
    <cellStyle name="Normal 4 7 4 5" xfId="14383"/>
    <cellStyle name="Normal 4 7 5" xfId="5068"/>
    <cellStyle name="Normal 4 7 6" xfId="7460"/>
    <cellStyle name="Normal 4 7 7" xfId="10142"/>
    <cellStyle name="Normal 4 7 8" xfId="12555"/>
    <cellStyle name="Normal 4 7 9" xfId="2763"/>
    <cellStyle name="Normal 4 8" xfId="1516"/>
    <cellStyle name="Normal 4 8 2" xfId="5234"/>
    <cellStyle name="Normal 4 8 3" xfId="7626"/>
    <cellStyle name="Normal 4 8 4" xfId="10309"/>
    <cellStyle name="Normal 4 8 5" xfId="12721"/>
    <cellStyle name="Normal 4 8 6" xfId="2932"/>
    <cellStyle name="Normal 4 9" xfId="1517"/>
    <cellStyle name="Normal 4 9 2" xfId="5817"/>
    <cellStyle name="Normal 4 9 3" xfId="8213"/>
    <cellStyle name="Normal 4 9 4" xfId="10897"/>
    <cellStyle name="Normal 4 9 5" xfId="13308"/>
    <cellStyle name="Normal 4 9 6" xfId="3347"/>
    <cellStyle name="Normal 40" xfId="1518"/>
    <cellStyle name="Normal 40 2" xfId="1903"/>
    <cellStyle name="Normal 41" xfId="1519"/>
    <cellStyle name="Normal 41 2" xfId="1904"/>
    <cellStyle name="Normal 42" xfId="1520"/>
    <cellStyle name="Normal 42 2" xfId="1905"/>
    <cellStyle name="Normal 43" xfId="1521"/>
    <cellStyle name="Normal 43 2" xfId="1906"/>
    <cellStyle name="Normal 44" xfId="1522"/>
    <cellStyle name="Normal 44 2" xfId="1907"/>
    <cellStyle name="Normal 45" xfId="1523"/>
    <cellStyle name="Normal 45 2" xfId="1908"/>
    <cellStyle name="Normal 46" xfId="1524"/>
    <cellStyle name="Normal 46 2" xfId="1909"/>
    <cellStyle name="Normal 47" xfId="1525"/>
    <cellStyle name="Normal 47 10" xfId="1526"/>
    <cellStyle name="Normal 47 10 2" xfId="4435"/>
    <cellStyle name="Normal 47 11" xfId="1527"/>
    <cellStyle name="Normal 47 11 2" xfId="4567"/>
    <cellStyle name="Normal 47 12" xfId="1528"/>
    <cellStyle name="Normal 47 12 2" xfId="9306"/>
    <cellStyle name="Normal 47 13" xfId="1529"/>
    <cellStyle name="Normal 47 13 2" xfId="9432"/>
    <cellStyle name="Normal 47 14" xfId="1530"/>
    <cellStyle name="Normal 47 14 2" xfId="9431"/>
    <cellStyle name="Normal 47 15" xfId="1910"/>
    <cellStyle name="Normal 47 16" xfId="10158"/>
    <cellStyle name="Normal 47 2" xfId="1531"/>
    <cellStyle name="Normal 47 2 2" xfId="2082"/>
    <cellStyle name="Normal 47 2 2 2" xfId="5251"/>
    <cellStyle name="Normal 47 2 2 3" xfId="7644"/>
    <cellStyle name="Normal 47 2 2 4" xfId="10328"/>
    <cellStyle name="Normal 47 2 2 5" xfId="12739"/>
    <cellStyle name="Normal 47 2 3" xfId="3356"/>
    <cellStyle name="Normal 47 2 3 2" xfId="5827"/>
    <cellStyle name="Normal 47 2 3 3" xfId="8223"/>
    <cellStyle name="Normal 47 2 3 4" xfId="10907"/>
    <cellStyle name="Normal 47 2 3 5" xfId="13318"/>
    <cellStyle name="Normal 47 2 4" xfId="3926"/>
    <cellStyle name="Normal 47 2 4 2" xfId="6400"/>
    <cellStyle name="Normal 47 2 4 3" xfId="8796"/>
    <cellStyle name="Normal 47 2 4 4" xfId="11480"/>
    <cellStyle name="Normal 47 2 4 5" xfId="13891"/>
    <cellStyle name="Normal 47 2 5" xfId="4576"/>
    <cellStyle name="Normal 47 2 6" xfId="6968"/>
    <cellStyle name="Normal 47 2 7" xfId="9650"/>
    <cellStyle name="Normal 47 2 8" xfId="12063"/>
    <cellStyle name="Normal 47 3" xfId="1532"/>
    <cellStyle name="Normal 47 3 2" xfId="2268"/>
    <cellStyle name="Normal 47 3 2 2" xfId="5421"/>
    <cellStyle name="Normal 47 3 2 3" xfId="7814"/>
    <cellStyle name="Normal 47 3 2 4" xfId="10498"/>
    <cellStyle name="Normal 47 3 2 5" xfId="12909"/>
    <cellStyle name="Normal 47 3 3" xfId="3525"/>
    <cellStyle name="Normal 47 3 3 2" xfId="5997"/>
    <cellStyle name="Normal 47 3 3 3" xfId="8393"/>
    <cellStyle name="Normal 47 3 3 4" xfId="11077"/>
    <cellStyle name="Normal 47 3 3 5" xfId="13488"/>
    <cellStyle name="Normal 47 3 4" xfId="4096"/>
    <cellStyle name="Normal 47 3 4 2" xfId="6570"/>
    <cellStyle name="Normal 47 3 4 3" xfId="8966"/>
    <cellStyle name="Normal 47 3 4 4" xfId="11650"/>
    <cellStyle name="Normal 47 3 4 5" xfId="14061"/>
    <cellStyle name="Normal 47 3 5" xfId="4746"/>
    <cellStyle name="Normal 47 3 6" xfId="7138"/>
    <cellStyle name="Normal 47 3 7" xfId="9820"/>
    <cellStyle name="Normal 47 3 8" xfId="12233"/>
    <cellStyle name="Normal 47 4" xfId="1533"/>
    <cellStyle name="Normal 47 4 2" xfId="3046"/>
    <cellStyle name="Normal 47 4 2 2" xfId="5512"/>
    <cellStyle name="Normal 47 4 2 3" xfId="7907"/>
    <cellStyle name="Normal 47 4 2 4" xfId="10591"/>
    <cellStyle name="Normal 47 4 2 5" xfId="13002"/>
    <cellStyle name="Normal 47 4 3" xfId="3617"/>
    <cellStyle name="Normal 47 4 3 2" xfId="6090"/>
    <cellStyle name="Normal 47 4 3 3" xfId="8486"/>
    <cellStyle name="Normal 47 4 3 4" xfId="11170"/>
    <cellStyle name="Normal 47 4 3 5" xfId="13581"/>
    <cellStyle name="Normal 47 4 4" xfId="4189"/>
    <cellStyle name="Normal 47 4 4 2" xfId="6663"/>
    <cellStyle name="Normal 47 4 4 3" xfId="9059"/>
    <cellStyle name="Normal 47 4 4 4" xfId="11743"/>
    <cellStyle name="Normal 47 4 4 5" xfId="14154"/>
    <cellStyle name="Normal 47 4 5" xfId="4839"/>
    <cellStyle name="Normal 47 4 6" xfId="7231"/>
    <cellStyle name="Normal 47 4 7" xfId="9913"/>
    <cellStyle name="Normal 47 4 8" xfId="12326"/>
    <cellStyle name="Normal 47 4 9" xfId="2541"/>
    <cellStyle name="Normal 47 5" xfId="1534"/>
    <cellStyle name="Normal 47 5 2" xfId="3133"/>
    <cellStyle name="Normal 47 5 2 2" xfId="5602"/>
    <cellStyle name="Normal 47 5 2 3" xfId="7997"/>
    <cellStyle name="Normal 47 5 2 4" xfId="10681"/>
    <cellStyle name="Normal 47 5 2 5" xfId="13092"/>
    <cellStyle name="Normal 47 5 3" xfId="3707"/>
    <cellStyle name="Normal 47 5 3 2" xfId="6180"/>
    <cellStyle name="Normal 47 5 3 3" xfId="8576"/>
    <cellStyle name="Normal 47 5 3 4" xfId="11260"/>
    <cellStyle name="Normal 47 5 3 5" xfId="13671"/>
    <cellStyle name="Normal 47 5 4" xfId="4279"/>
    <cellStyle name="Normal 47 5 4 2" xfId="6753"/>
    <cellStyle name="Normal 47 5 4 3" xfId="9149"/>
    <cellStyle name="Normal 47 5 4 4" xfId="11833"/>
    <cellStyle name="Normal 47 5 4 5" xfId="14244"/>
    <cellStyle name="Normal 47 5 5" xfId="4929"/>
    <cellStyle name="Normal 47 5 6" xfId="7321"/>
    <cellStyle name="Normal 47 5 7" xfId="10003"/>
    <cellStyle name="Normal 47 5 8" xfId="12416"/>
    <cellStyle name="Normal 47 5 9" xfId="2628"/>
    <cellStyle name="Normal 47 6" xfId="1535"/>
    <cellStyle name="Normal 47 6 2" xfId="3202"/>
    <cellStyle name="Normal 47 6 2 2" xfId="5671"/>
    <cellStyle name="Normal 47 6 2 3" xfId="8067"/>
    <cellStyle name="Normal 47 6 2 4" xfId="10751"/>
    <cellStyle name="Normal 47 6 2 5" xfId="13162"/>
    <cellStyle name="Normal 47 6 3" xfId="3776"/>
    <cellStyle name="Normal 47 6 3 2" xfId="6250"/>
    <cellStyle name="Normal 47 6 3 3" xfId="8646"/>
    <cellStyle name="Normal 47 6 3 4" xfId="11330"/>
    <cellStyle name="Normal 47 6 3 5" xfId="13741"/>
    <cellStyle name="Normal 47 6 4" xfId="4349"/>
    <cellStyle name="Normal 47 6 4 2" xfId="6823"/>
    <cellStyle name="Normal 47 6 4 3" xfId="9219"/>
    <cellStyle name="Normal 47 6 4 4" xfId="11903"/>
    <cellStyle name="Normal 47 6 4 5" xfId="14314"/>
    <cellStyle name="Normal 47 6 5" xfId="4999"/>
    <cellStyle name="Normal 47 6 6" xfId="7391"/>
    <cellStyle name="Normal 47 6 7" xfId="10073"/>
    <cellStyle name="Normal 47 6 8" xfId="12486"/>
    <cellStyle name="Normal 47 6 9" xfId="2695"/>
    <cellStyle name="Normal 47 7" xfId="1536"/>
    <cellStyle name="Normal 47 7 2" xfId="5086"/>
    <cellStyle name="Normal 47 7 3" xfId="7478"/>
    <cellStyle name="Normal 47 7 4" xfId="10161"/>
    <cellStyle name="Normal 47 7 5" xfId="12573"/>
    <cellStyle name="Normal 47 7 6" xfId="2784"/>
    <cellStyle name="Normal 47 8" xfId="1537"/>
    <cellStyle name="Normal 47 8 2" xfId="5243"/>
    <cellStyle name="Normal 47 8 3" xfId="7635"/>
    <cellStyle name="Normal 47 8 4" xfId="10318"/>
    <cellStyle name="Normal 47 8 5" xfId="12730"/>
    <cellStyle name="Normal 47 8 6" xfId="2941"/>
    <cellStyle name="Normal 47 9" xfId="1538"/>
    <cellStyle name="Normal 47 9 2" xfId="5818"/>
    <cellStyle name="Normal 47 9 3" xfId="8214"/>
    <cellStyle name="Normal 47 9 4" xfId="10898"/>
    <cellStyle name="Normal 47 9 5" xfId="13309"/>
    <cellStyle name="Normal 47 9 6" xfId="3348"/>
    <cellStyle name="Normal 48" xfId="1539"/>
    <cellStyle name="Normal 48 10" xfId="1540"/>
    <cellStyle name="Normal 48 10 2" xfId="4570"/>
    <cellStyle name="Normal 48 11" xfId="1541"/>
    <cellStyle name="Normal 48 11 2" xfId="6962"/>
    <cellStyle name="Normal 48 12" xfId="1542"/>
    <cellStyle name="Normal 48 12 2" xfId="9436"/>
    <cellStyle name="Normal 48 13" xfId="1543"/>
    <cellStyle name="Normal 48 13 2" xfId="9517"/>
    <cellStyle name="Normal 48 14" xfId="1544"/>
    <cellStyle name="Normal 48 14 2" xfId="9601"/>
    <cellStyle name="Normal 48 15" xfId="1695"/>
    <cellStyle name="Normal 48 16" xfId="12058"/>
    <cellStyle name="Normal 48 2" xfId="9"/>
    <cellStyle name="Normal 48 2 2" xfId="1545"/>
    <cellStyle name="Normal 48 2 2 2" xfId="2375"/>
    <cellStyle name="Normal 48 2 2 3" xfId="7817"/>
    <cellStyle name="Normal 48 2 2 4" xfId="10501"/>
    <cellStyle name="Normal 48 2 2 5" xfId="12912"/>
    <cellStyle name="Normal 48 2 3" xfId="3527"/>
    <cellStyle name="Normal 48 2 3 2" xfId="6000"/>
    <cellStyle name="Normal 48 2 3 3" xfId="8396"/>
    <cellStyle name="Normal 48 2 3 4" xfId="11080"/>
    <cellStyle name="Normal 48 2 3 5" xfId="13491"/>
    <cellStyle name="Normal 48 2 4" xfId="4099"/>
    <cellStyle name="Normal 48 2 4 2" xfId="6573"/>
    <cellStyle name="Normal 48 2 4 3" xfId="8969"/>
    <cellStyle name="Normal 48 2 4 4" xfId="11653"/>
    <cellStyle name="Normal 48 2 4 5" xfId="14064"/>
    <cellStyle name="Normal 48 2 5" xfId="4749"/>
    <cellStyle name="Normal 48 2 6" xfId="7141"/>
    <cellStyle name="Normal 48 2 7" xfId="9823"/>
    <cellStyle name="Normal 48 2 8" xfId="12236"/>
    <cellStyle name="Normal 48 3" xfId="1546"/>
    <cellStyle name="Normal 48 3 2" xfId="1930"/>
    <cellStyle name="Normal 48 3 2 2" xfId="2083"/>
    <cellStyle name="Normal 48 3 2 3" xfId="7910"/>
    <cellStyle name="Normal 48 3 2 4" xfId="10594"/>
    <cellStyle name="Normal 48 3 2 5" xfId="13005"/>
    <cellStyle name="Normal 48 3 3" xfId="1702"/>
    <cellStyle name="Normal 48 3 3 2" xfId="6093"/>
    <cellStyle name="Normal 48 3 3 3" xfId="8489"/>
    <cellStyle name="Normal 48 3 3 4" xfId="11173"/>
    <cellStyle name="Normal 48 3 3 5" xfId="13584"/>
    <cellStyle name="Normal 48 3 3 6" xfId="3620"/>
    <cellStyle name="Normal 48 3 4" xfId="4192"/>
    <cellStyle name="Normal 48 3 4 2" xfId="6666"/>
    <cellStyle name="Normal 48 3 4 3" xfId="9062"/>
    <cellStyle name="Normal 48 3 4 4" xfId="11746"/>
    <cellStyle name="Normal 48 3 4 5" xfId="14157"/>
    <cellStyle name="Normal 48 3 5" xfId="4842"/>
    <cellStyle name="Normal 48 3 6" xfId="7234"/>
    <cellStyle name="Normal 48 3 7" xfId="9916"/>
    <cellStyle name="Normal 48 3 8" xfId="12329"/>
    <cellStyle name="Normal 48 4" xfId="1547"/>
    <cellStyle name="Normal 48 4 2" xfId="2269"/>
    <cellStyle name="Normal 48 4 2 2" xfId="5604"/>
    <cellStyle name="Normal 48 4 2 3" xfId="8000"/>
    <cellStyle name="Normal 48 4 2 4" xfId="10684"/>
    <cellStyle name="Normal 48 4 2 5" xfId="13095"/>
    <cellStyle name="Normal 48 4 3" xfId="3709"/>
    <cellStyle name="Normal 48 4 3 2" xfId="6183"/>
    <cellStyle name="Normal 48 4 3 3" xfId="8579"/>
    <cellStyle name="Normal 48 4 3 4" xfId="11263"/>
    <cellStyle name="Normal 48 4 3 5" xfId="13674"/>
    <cellStyle name="Normal 48 4 4" xfId="4282"/>
    <cellStyle name="Normal 48 4 4 2" xfId="6756"/>
    <cellStyle name="Normal 48 4 4 3" xfId="9152"/>
    <cellStyle name="Normal 48 4 4 4" xfId="11836"/>
    <cellStyle name="Normal 48 4 4 5" xfId="14247"/>
    <cellStyle name="Normal 48 4 5" xfId="4932"/>
    <cellStyle name="Normal 48 4 6" xfId="7324"/>
    <cellStyle name="Normal 48 4 7" xfId="10006"/>
    <cellStyle name="Normal 48 4 8" xfId="12419"/>
    <cellStyle name="Normal 48 5" xfId="1548"/>
    <cellStyle name="Normal 48 5 2" xfId="3204"/>
    <cellStyle name="Normal 48 5 2 2" xfId="5674"/>
    <cellStyle name="Normal 48 5 2 3" xfId="8070"/>
    <cellStyle name="Normal 48 5 2 4" xfId="10754"/>
    <cellStyle name="Normal 48 5 2 5" xfId="13165"/>
    <cellStyle name="Normal 48 5 3" xfId="3779"/>
    <cellStyle name="Normal 48 5 3 2" xfId="6253"/>
    <cellStyle name="Normal 48 5 3 3" xfId="8649"/>
    <cellStyle name="Normal 48 5 3 4" xfId="11333"/>
    <cellStyle name="Normal 48 5 3 5" xfId="13744"/>
    <cellStyle name="Normal 48 5 4" xfId="4352"/>
    <cellStyle name="Normal 48 5 4 2" xfId="6826"/>
    <cellStyle name="Normal 48 5 4 3" xfId="9222"/>
    <cellStyle name="Normal 48 5 4 4" xfId="11906"/>
    <cellStyle name="Normal 48 5 4 5" xfId="14317"/>
    <cellStyle name="Normal 48 5 5" xfId="5002"/>
    <cellStyle name="Normal 48 5 6" xfId="7394"/>
    <cellStyle name="Normal 48 5 7" xfId="10076"/>
    <cellStyle name="Normal 48 5 8" xfId="12489"/>
    <cellStyle name="Normal 48 5 9" xfId="2697"/>
    <cellStyle name="Normal 48 6" xfId="1549"/>
    <cellStyle name="Normal 48 6 2" xfId="3273"/>
    <cellStyle name="Normal 48 6 2 2" xfId="5743"/>
    <cellStyle name="Normal 48 6 2 3" xfId="8139"/>
    <cellStyle name="Normal 48 6 2 4" xfId="10823"/>
    <cellStyle name="Normal 48 6 2 5" xfId="13234"/>
    <cellStyle name="Normal 48 6 3" xfId="3848"/>
    <cellStyle name="Normal 48 6 3 2" xfId="6322"/>
    <cellStyle name="Normal 48 6 3 3" xfId="8718"/>
    <cellStyle name="Normal 48 6 3 4" xfId="11402"/>
    <cellStyle name="Normal 48 6 3 5" xfId="13813"/>
    <cellStyle name="Normal 48 6 4" xfId="4421"/>
    <cellStyle name="Normal 48 6 4 2" xfId="6895"/>
    <cellStyle name="Normal 48 6 4 3" xfId="9291"/>
    <cellStyle name="Normal 48 6 4 4" xfId="11975"/>
    <cellStyle name="Normal 48 6 4 5" xfId="14386"/>
    <cellStyle name="Normal 48 6 5" xfId="5071"/>
    <cellStyle name="Normal 48 6 6" xfId="7463"/>
    <cellStyle name="Normal 48 6 7" xfId="10145"/>
    <cellStyle name="Normal 48 6 8" xfId="12558"/>
    <cellStyle name="Normal 48 6 9" xfId="2766"/>
    <cellStyle name="Normal 48 7" xfId="1550"/>
    <cellStyle name="Normal 48 7 2" xfId="5246"/>
    <cellStyle name="Normal 48 7 3" xfId="7638"/>
    <cellStyle name="Normal 48 7 4" xfId="10322"/>
    <cellStyle name="Normal 48 7 5" xfId="12733"/>
    <cellStyle name="Normal 48 7 6" xfId="2944"/>
    <cellStyle name="Normal 48 8" xfId="1551"/>
    <cellStyle name="Normal 48 8 2" xfId="5821"/>
    <cellStyle name="Normal 48 8 3" xfId="8217"/>
    <cellStyle name="Normal 48 8 4" xfId="10901"/>
    <cellStyle name="Normal 48 8 5" xfId="13312"/>
    <cellStyle name="Normal 48 8 6" xfId="3351"/>
    <cellStyle name="Normal 48 9" xfId="1552"/>
    <cellStyle name="Normal 48 9 2" xfId="6394"/>
    <cellStyle name="Normal 48 9 3" xfId="8790"/>
    <cellStyle name="Normal 48 9 4" xfId="11474"/>
    <cellStyle name="Normal 48 9 5" xfId="13885"/>
    <cellStyle name="Normal 48 9 6" xfId="3920"/>
    <cellStyle name="Normal 49" xfId="1553"/>
    <cellStyle name="Normal 49 10" xfId="1554"/>
    <cellStyle name="Normal 49 10 2" xfId="4571"/>
    <cellStyle name="Normal 49 11" xfId="1555"/>
    <cellStyle name="Normal 49 11 2" xfId="6963"/>
    <cellStyle name="Normal 49 12" xfId="1556"/>
    <cellStyle name="Normal 49 12 2" xfId="9437"/>
    <cellStyle name="Normal 49 13" xfId="1557"/>
    <cellStyle name="Normal 49 13 2" xfId="9518"/>
    <cellStyle name="Normal 49 14" xfId="1558"/>
    <cellStyle name="Normal 49 14 2" xfId="9602"/>
    <cellStyle name="Normal 49 15" xfId="1928"/>
    <cellStyle name="Normal 49 16" xfId="1933"/>
    <cellStyle name="Normal 49 16 2" xfId="12059"/>
    <cellStyle name="Normal 49 2" xfId="1559"/>
    <cellStyle name="Normal 49 2 2" xfId="1986"/>
    <cellStyle name="Normal 49 2 2 2" xfId="5423"/>
    <cellStyle name="Normal 49 2 2 3" xfId="7818"/>
    <cellStyle name="Normal 49 2 2 4" xfId="10502"/>
    <cellStyle name="Normal 49 2 2 5" xfId="12913"/>
    <cellStyle name="Normal 49 2 3" xfId="3528"/>
    <cellStyle name="Normal 49 2 3 2" xfId="6001"/>
    <cellStyle name="Normal 49 2 3 3" xfId="8397"/>
    <cellStyle name="Normal 49 2 3 4" xfId="11081"/>
    <cellStyle name="Normal 49 2 3 5" xfId="13492"/>
    <cellStyle name="Normal 49 2 4" xfId="4100"/>
    <cellStyle name="Normal 49 2 4 2" xfId="6574"/>
    <cellStyle name="Normal 49 2 4 3" xfId="8970"/>
    <cellStyle name="Normal 49 2 4 4" xfId="11654"/>
    <cellStyle name="Normal 49 2 4 5" xfId="14065"/>
    <cellStyle name="Normal 49 2 5" xfId="4750"/>
    <cellStyle name="Normal 49 2 6" xfId="7142"/>
    <cellStyle name="Normal 49 2 7" xfId="9824"/>
    <cellStyle name="Normal 49 2 8" xfId="12237"/>
    <cellStyle name="Normal 49 2 9" xfId="14429"/>
    <cellStyle name="Normal 49 3" xfId="1560"/>
    <cellStyle name="Normal 49 3 2" xfId="2084"/>
    <cellStyle name="Normal 49 3 2 2" xfId="5516"/>
    <cellStyle name="Normal 49 3 2 3" xfId="7911"/>
    <cellStyle name="Normal 49 3 2 4" xfId="10595"/>
    <cellStyle name="Normal 49 3 2 5" xfId="13006"/>
    <cellStyle name="Normal 49 3 3" xfId="3621"/>
    <cellStyle name="Normal 49 3 3 2" xfId="6094"/>
    <cellStyle name="Normal 49 3 3 3" xfId="8490"/>
    <cellStyle name="Normal 49 3 3 4" xfId="11174"/>
    <cellStyle name="Normal 49 3 3 5" xfId="13585"/>
    <cellStyle name="Normal 49 3 4" xfId="4193"/>
    <cellStyle name="Normal 49 3 4 2" xfId="6667"/>
    <cellStyle name="Normal 49 3 4 3" xfId="9063"/>
    <cellStyle name="Normal 49 3 4 4" xfId="11747"/>
    <cellStyle name="Normal 49 3 4 5" xfId="14158"/>
    <cellStyle name="Normal 49 3 5" xfId="4843"/>
    <cellStyle name="Normal 49 3 6" xfId="7235"/>
    <cellStyle name="Normal 49 3 7" xfId="9917"/>
    <cellStyle name="Normal 49 3 8" xfId="12330"/>
    <cellStyle name="Normal 49 4" xfId="1561"/>
    <cellStyle name="Normal 49 4 2" xfId="2270"/>
    <cellStyle name="Normal 49 4 2 2" xfId="5605"/>
    <cellStyle name="Normal 49 4 2 3" xfId="8001"/>
    <cellStyle name="Normal 49 4 2 4" xfId="10685"/>
    <cellStyle name="Normal 49 4 2 5" xfId="13096"/>
    <cellStyle name="Normal 49 4 3" xfId="3710"/>
    <cellStyle name="Normal 49 4 3 2" xfId="6184"/>
    <cellStyle name="Normal 49 4 3 3" xfId="8580"/>
    <cellStyle name="Normal 49 4 3 4" xfId="11264"/>
    <cellStyle name="Normal 49 4 3 5" xfId="13675"/>
    <cellStyle name="Normal 49 4 4" xfId="4283"/>
    <cellStyle name="Normal 49 4 4 2" xfId="6757"/>
    <cellStyle name="Normal 49 4 4 3" xfId="9153"/>
    <cellStyle name="Normal 49 4 4 4" xfId="11837"/>
    <cellStyle name="Normal 49 4 4 5" xfId="14248"/>
    <cellStyle name="Normal 49 4 5" xfId="4933"/>
    <cellStyle name="Normal 49 4 6" xfId="7325"/>
    <cellStyle name="Normal 49 4 7" xfId="10007"/>
    <cellStyle name="Normal 49 4 8" xfId="12420"/>
    <cellStyle name="Normal 49 5" xfId="1562"/>
    <cellStyle name="Normal 49 5 2" xfId="3205"/>
    <cellStyle name="Normal 49 5 2 2" xfId="5675"/>
    <cellStyle name="Normal 49 5 2 3" xfId="8071"/>
    <cellStyle name="Normal 49 5 2 4" xfId="10755"/>
    <cellStyle name="Normal 49 5 2 5" xfId="13166"/>
    <cellStyle name="Normal 49 5 3" xfId="3780"/>
    <cellStyle name="Normal 49 5 3 2" xfId="6254"/>
    <cellStyle name="Normal 49 5 3 3" xfId="8650"/>
    <cellStyle name="Normal 49 5 3 4" xfId="11334"/>
    <cellStyle name="Normal 49 5 3 5" xfId="13745"/>
    <cellStyle name="Normal 49 5 4" xfId="4353"/>
    <cellStyle name="Normal 49 5 4 2" xfId="6827"/>
    <cellStyle name="Normal 49 5 4 3" xfId="9223"/>
    <cellStyle name="Normal 49 5 4 4" xfId="11907"/>
    <cellStyle name="Normal 49 5 4 5" xfId="14318"/>
    <cellStyle name="Normal 49 5 5" xfId="5003"/>
    <cellStyle name="Normal 49 5 6" xfId="7395"/>
    <cellStyle name="Normal 49 5 7" xfId="10077"/>
    <cellStyle name="Normal 49 5 8" xfId="12490"/>
    <cellStyle name="Normal 49 5 9" xfId="2698"/>
    <cellStyle name="Normal 49 6" xfId="1563"/>
    <cellStyle name="Normal 49 6 2" xfId="3274"/>
    <cellStyle name="Normal 49 6 2 2" xfId="5744"/>
    <cellStyle name="Normal 49 6 2 3" xfId="8140"/>
    <cellStyle name="Normal 49 6 2 4" xfId="10824"/>
    <cellStyle name="Normal 49 6 2 5" xfId="13235"/>
    <cellStyle name="Normal 49 6 3" xfId="3849"/>
    <cellStyle name="Normal 49 6 3 2" xfId="6323"/>
    <cellStyle name="Normal 49 6 3 3" xfId="8719"/>
    <cellStyle name="Normal 49 6 3 4" xfId="11403"/>
    <cellStyle name="Normal 49 6 3 5" xfId="13814"/>
    <cellStyle name="Normal 49 6 4" xfId="4422"/>
    <cellStyle name="Normal 49 6 4 2" xfId="6896"/>
    <cellStyle name="Normal 49 6 4 3" xfId="9292"/>
    <cellStyle name="Normal 49 6 4 4" xfId="11976"/>
    <cellStyle name="Normal 49 6 4 5" xfId="14387"/>
    <cellStyle name="Normal 49 6 5" xfId="5072"/>
    <cellStyle name="Normal 49 6 6" xfId="7464"/>
    <cellStyle name="Normal 49 6 7" xfId="10146"/>
    <cellStyle name="Normal 49 6 8" xfId="12559"/>
    <cellStyle name="Normal 49 6 9" xfId="2767"/>
    <cellStyle name="Normal 49 7" xfId="1564"/>
    <cellStyle name="Normal 49 7 2" xfId="5247"/>
    <cellStyle name="Normal 49 7 3" xfId="7639"/>
    <cellStyle name="Normal 49 7 4" xfId="10323"/>
    <cellStyle name="Normal 49 7 5" xfId="12734"/>
    <cellStyle name="Normal 49 7 6" xfId="2945"/>
    <cellStyle name="Normal 49 8" xfId="1565"/>
    <cellStyle name="Normal 49 8 2" xfId="5822"/>
    <cellStyle name="Normal 49 8 3" xfId="8218"/>
    <cellStyle name="Normal 49 8 4" xfId="10902"/>
    <cellStyle name="Normal 49 8 5" xfId="13313"/>
    <cellStyle name="Normal 49 8 6" xfId="3352"/>
    <cellStyle name="Normal 49 9" xfId="1566"/>
    <cellStyle name="Normal 49 9 2" xfId="6395"/>
    <cellStyle name="Normal 49 9 3" xfId="8791"/>
    <cellStyle name="Normal 49 9 4" xfId="11475"/>
    <cellStyle name="Normal 49 9 5" xfId="13886"/>
    <cellStyle name="Normal 49 9 6" xfId="3921"/>
    <cellStyle name="Normal 5" xfId="19"/>
    <cellStyle name="Normal 5 16" xfId="2409"/>
    <cellStyle name="Normal 5 2" xfId="1567"/>
    <cellStyle name="Normal 50" xfId="27"/>
    <cellStyle name="Normal 50 10" xfId="1569"/>
    <cellStyle name="Normal 50 10 2" xfId="4572"/>
    <cellStyle name="Normal 50 10 3" xfId="14542"/>
    <cellStyle name="Normal 50 11" xfId="1570"/>
    <cellStyle name="Normal 50 11 2" xfId="6964"/>
    <cellStyle name="Normal 50 11 3" xfId="14508"/>
    <cellStyle name="Normal 50 12" xfId="1571"/>
    <cellStyle name="Normal 50 12 2" xfId="9438"/>
    <cellStyle name="Normal 50 12 3" xfId="14480"/>
    <cellStyle name="Normal 50 13" xfId="1572"/>
    <cellStyle name="Normal 50 13 2" xfId="9519"/>
    <cellStyle name="Normal 50 13 3" xfId="14450"/>
    <cellStyle name="Normal 50 14" xfId="1573"/>
    <cellStyle name="Normal 50 14 2" xfId="9603"/>
    <cellStyle name="Normal 50 14 3" xfId="14437"/>
    <cellStyle name="Normal 50 15" xfId="1927"/>
    <cellStyle name="Normal 50 15 2" xfId="9646"/>
    <cellStyle name="Normal 50 16" xfId="1980"/>
    <cellStyle name="Normal 50 17" xfId="1939"/>
    <cellStyle name="Normal 50 2" xfId="1574"/>
    <cellStyle name="Normal 50 2 2" xfId="2085"/>
    <cellStyle name="Normal 50 2 2 2" xfId="5424"/>
    <cellStyle name="Normal 50 2 2 3" xfId="7819"/>
    <cellStyle name="Normal 50 2 2 4" xfId="10503"/>
    <cellStyle name="Normal 50 2 2 5" xfId="12914"/>
    <cellStyle name="Normal 50 2 3" xfId="3529"/>
    <cellStyle name="Normal 50 2 3 2" xfId="6002"/>
    <cellStyle name="Normal 50 2 3 3" xfId="8398"/>
    <cellStyle name="Normal 50 2 3 4" xfId="11082"/>
    <cellStyle name="Normal 50 2 3 5" xfId="13493"/>
    <cellStyle name="Normal 50 2 4" xfId="4101"/>
    <cellStyle name="Normal 50 2 4 2" xfId="6575"/>
    <cellStyle name="Normal 50 2 4 3" xfId="8971"/>
    <cellStyle name="Normal 50 2 4 4" xfId="11655"/>
    <cellStyle name="Normal 50 2 4 5" xfId="14066"/>
    <cellStyle name="Normal 50 2 5" xfId="4751"/>
    <cellStyle name="Normal 50 2 6" xfId="7143"/>
    <cellStyle name="Normal 50 2 7" xfId="9825"/>
    <cellStyle name="Normal 50 2 8" xfId="12238"/>
    <cellStyle name="Normal 50 2 9" xfId="14430"/>
    <cellStyle name="Normal 50 3" xfId="1575"/>
    <cellStyle name="Normal 50 3 2" xfId="2271"/>
    <cellStyle name="Normal 50 3 2 2" xfId="5517"/>
    <cellStyle name="Normal 50 3 2 3" xfId="7912"/>
    <cellStyle name="Normal 50 3 2 4" xfId="10596"/>
    <cellStyle name="Normal 50 3 2 5" xfId="13007"/>
    <cellStyle name="Normal 50 3 3" xfId="3622"/>
    <cellStyle name="Normal 50 3 3 2" xfId="6095"/>
    <cellStyle name="Normal 50 3 3 3" xfId="8491"/>
    <cellStyle name="Normal 50 3 3 4" xfId="11175"/>
    <cellStyle name="Normal 50 3 3 5" xfId="13586"/>
    <cellStyle name="Normal 50 3 4" xfId="4194"/>
    <cellStyle name="Normal 50 3 4 2" xfId="6668"/>
    <cellStyle name="Normal 50 3 4 3" xfId="9064"/>
    <cellStyle name="Normal 50 3 4 4" xfId="11748"/>
    <cellStyle name="Normal 50 3 4 5" xfId="14159"/>
    <cellStyle name="Normal 50 3 5" xfId="4844"/>
    <cellStyle name="Normal 50 3 6" xfId="7236"/>
    <cellStyle name="Normal 50 3 7" xfId="9918"/>
    <cellStyle name="Normal 50 3 8" xfId="12331"/>
    <cellStyle name="Normal 50 3 9" xfId="14533"/>
    <cellStyle name="Normal 50 4" xfId="1576"/>
    <cellStyle name="Normal 50 4 10" xfId="14499"/>
    <cellStyle name="Normal 50 4 2" xfId="3137"/>
    <cellStyle name="Normal 50 4 2 2" xfId="5606"/>
    <cellStyle name="Normal 50 4 2 3" xfId="8002"/>
    <cellStyle name="Normal 50 4 2 4" xfId="10686"/>
    <cellStyle name="Normal 50 4 2 5" xfId="13097"/>
    <cellStyle name="Normal 50 4 3" xfId="3711"/>
    <cellStyle name="Normal 50 4 3 2" xfId="6185"/>
    <cellStyle name="Normal 50 4 3 3" xfId="8581"/>
    <cellStyle name="Normal 50 4 3 4" xfId="11265"/>
    <cellStyle name="Normal 50 4 3 5" xfId="13676"/>
    <cellStyle name="Normal 50 4 4" xfId="4284"/>
    <cellStyle name="Normal 50 4 4 2" xfId="6758"/>
    <cellStyle name="Normal 50 4 4 3" xfId="9154"/>
    <cellStyle name="Normal 50 4 4 4" xfId="11838"/>
    <cellStyle name="Normal 50 4 4 5" xfId="14249"/>
    <cellStyle name="Normal 50 4 5" xfId="4934"/>
    <cellStyle name="Normal 50 4 6" xfId="7326"/>
    <cellStyle name="Normal 50 4 7" xfId="10008"/>
    <cellStyle name="Normal 50 4 8" xfId="12421"/>
    <cellStyle name="Normal 50 4 9" xfId="2630"/>
    <cellStyle name="Normal 50 5" xfId="1577"/>
    <cellStyle name="Normal 50 5 10" xfId="14471"/>
    <cellStyle name="Normal 50 5 2" xfId="3206"/>
    <cellStyle name="Normal 50 5 2 2" xfId="5676"/>
    <cellStyle name="Normal 50 5 2 3" xfId="8072"/>
    <cellStyle name="Normal 50 5 2 4" xfId="10756"/>
    <cellStyle name="Normal 50 5 2 5" xfId="13167"/>
    <cellStyle name="Normal 50 5 3" xfId="3781"/>
    <cellStyle name="Normal 50 5 3 2" xfId="6255"/>
    <cellStyle name="Normal 50 5 3 3" xfId="8651"/>
    <cellStyle name="Normal 50 5 3 4" xfId="11335"/>
    <cellStyle name="Normal 50 5 3 5" xfId="13746"/>
    <cellStyle name="Normal 50 5 4" xfId="4354"/>
    <cellStyle name="Normal 50 5 4 2" xfId="6828"/>
    <cellStyle name="Normal 50 5 4 3" xfId="9224"/>
    <cellStyle name="Normal 50 5 4 4" xfId="11908"/>
    <cellStyle name="Normal 50 5 4 5" xfId="14319"/>
    <cellStyle name="Normal 50 5 5" xfId="5004"/>
    <cellStyle name="Normal 50 5 6" xfId="7396"/>
    <cellStyle name="Normal 50 5 7" xfId="10078"/>
    <cellStyle name="Normal 50 5 8" xfId="12491"/>
    <cellStyle name="Normal 50 5 9" xfId="2699"/>
    <cellStyle name="Normal 50 6" xfId="1578"/>
    <cellStyle name="Normal 50 6 10" xfId="14585"/>
    <cellStyle name="Normal 50 6 2" xfId="3275"/>
    <cellStyle name="Normal 50 6 2 2" xfId="5745"/>
    <cellStyle name="Normal 50 6 2 3" xfId="8141"/>
    <cellStyle name="Normal 50 6 2 4" xfId="10825"/>
    <cellStyle name="Normal 50 6 2 5" xfId="13236"/>
    <cellStyle name="Normal 50 6 3" xfId="3850"/>
    <cellStyle name="Normal 50 6 3 2" xfId="6324"/>
    <cellStyle name="Normal 50 6 3 3" xfId="8720"/>
    <cellStyle name="Normal 50 6 3 4" xfId="11404"/>
    <cellStyle name="Normal 50 6 3 5" xfId="13815"/>
    <cellStyle name="Normal 50 6 4" xfId="4423"/>
    <cellStyle name="Normal 50 6 4 2" xfId="6897"/>
    <cellStyle name="Normal 50 6 4 3" xfId="9293"/>
    <cellStyle name="Normal 50 6 4 4" xfId="11977"/>
    <cellStyle name="Normal 50 6 4 5" xfId="14388"/>
    <cellStyle name="Normal 50 6 5" xfId="5073"/>
    <cellStyle name="Normal 50 6 6" xfId="7465"/>
    <cellStyle name="Normal 50 6 7" xfId="10147"/>
    <cellStyle name="Normal 50 6 8" xfId="12560"/>
    <cellStyle name="Normal 50 6 9" xfId="2768"/>
    <cellStyle name="Normal 50 7" xfId="1579"/>
    <cellStyle name="Normal 50 7 2" xfId="5248"/>
    <cellStyle name="Normal 50 7 3" xfId="7640"/>
    <cellStyle name="Normal 50 7 4" xfId="10324"/>
    <cellStyle name="Normal 50 7 5" xfId="12735"/>
    <cellStyle name="Normal 50 7 6" xfId="2946"/>
    <cellStyle name="Normal 50 7 7" xfId="14555"/>
    <cellStyle name="Normal 50 8" xfId="1580"/>
    <cellStyle name="Normal 50 8 2" xfId="5823"/>
    <cellStyle name="Normal 50 8 3" xfId="8219"/>
    <cellStyle name="Normal 50 8 4" xfId="10903"/>
    <cellStyle name="Normal 50 8 5" xfId="13314"/>
    <cellStyle name="Normal 50 8 6" xfId="3353"/>
    <cellStyle name="Normal 50 8 7" xfId="14521"/>
    <cellStyle name="Normal 50 9" xfId="1581"/>
    <cellStyle name="Normal 50 9 2" xfId="6396"/>
    <cellStyle name="Normal 50 9 3" xfId="8792"/>
    <cellStyle name="Normal 50 9 4" xfId="11476"/>
    <cellStyle name="Normal 50 9 5" xfId="13887"/>
    <cellStyle name="Normal 50 9 6" xfId="3922"/>
    <cellStyle name="Normal 50 9 7" xfId="14492"/>
    <cellStyle name="Normal 51" xfId="8"/>
    <cellStyle name="Normal 51 10" xfId="1583"/>
    <cellStyle name="Normal 51 10 2" xfId="4573"/>
    <cellStyle name="Normal 51 10 3" xfId="14578"/>
    <cellStyle name="Normal 51 11" xfId="1584"/>
    <cellStyle name="Normal 51 11 2" xfId="6965"/>
    <cellStyle name="Normal 51 11 3" xfId="14548"/>
    <cellStyle name="Normal 51 12" xfId="1585"/>
    <cellStyle name="Normal 51 12 2" xfId="9439"/>
    <cellStyle name="Normal 51 12 3" xfId="14513"/>
    <cellStyle name="Normal 51 13" xfId="1586"/>
    <cellStyle name="Normal 51 13 2" xfId="9520"/>
    <cellStyle name="Normal 51 13 3" xfId="14485"/>
    <cellStyle name="Normal 51 14" xfId="1587"/>
    <cellStyle name="Normal 51 14 2" xfId="9604"/>
    <cellStyle name="Normal 51 14 3" xfId="14456"/>
    <cellStyle name="Normal 51 15" xfId="1582"/>
    <cellStyle name="Normal 51 15 2" xfId="9647"/>
    <cellStyle name="Normal 51 16" xfId="2437"/>
    <cellStyle name="Normal 51 16 2" xfId="12060"/>
    <cellStyle name="Normal 51 17" xfId="14405"/>
    <cellStyle name="Normal 51 18" xfId="14419"/>
    <cellStyle name="Normal 51 2" xfId="1588"/>
    <cellStyle name="Normal 51 2 2" xfId="2272"/>
    <cellStyle name="Normal 51 2 2 2" xfId="5425"/>
    <cellStyle name="Normal 51 2 2 3" xfId="7820"/>
    <cellStyle name="Normal 51 2 2 4" xfId="10504"/>
    <cellStyle name="Normal 51 2 2 5" xfId="12915"/>
    <cellStyle name="Normal 51 2 3" xfId="3530"/>
    <cellStyle name="Normal 51 2 3 2" xfId="6003"/>
    <cellStyle name="Normal 51 2 3 3" xfId="8399"/>
    <cellStyle name="Normal 51 2 3 4" xfId="11083"/>
    <cellStyle name="Normal 51 2 3 5" xfId="13494"/>
    <cellStyle name="Normal 51 2 4" xfId="4102"/>
    <cellStyle name="Normal 51 2 4 2" xfId="6576"/>
    <cellStyle name="Normal 51 2 4 3" xfId="8972"/>
    <cellStyle name="Normal 51 2 4 4" xfId="11656"/>
    <cellStyle name="Normal 51 2 4 5" xfId="14067"/>
    <cellStyle name="Normal 51 2 5" xfId="4752"/>
    <cellStyle name="Normal 51 2 6" xfId="7144"/>
    <cellStyle name="Normal 51 2 7" xfId="9826"/>
    <cellStyle name="Normal 51 2 8" xfId="12239"/>
    <cellStyle name="Normal 51 2 9" xfId="14570"/>
    <cellStyle name="Normal 51 3" xfId="1589"/>
    <cellStyle name="Normal 51 3 10" xfId="14541"/>
    <cellStyle name="Normal 51 3 2" xfId="3049"/>
    <cellStyle name="Normal 51 3 2 2" xfId="5518"/>
    <cellStyle name="Normal 51 3 2 3" xfId="7913"/>
    <cellStyle name="Normal 51 3 2 4" xfId="10597"/>
    <cellStyle name="Normal 51 3 2 5" xfId="13008"/>
    <cellStyle name="Normal 51 3 3" xfId="3623"/>
    <cellStyle name="Normal 51 3 3 2" xfId="6096"/>
    <cellStyle name="Normal 51 3 3 3" xfId="8492"/>
    <cellStyle name="Normal 51 3 3 4" xfId="11176"/>
    <cellStyle name="Normal 51 3 3 5" xfId="13587"/>
    <cellStyle name="Normal 51 3 4" xfId="4195"/>
    <cellStyle name="Normal 51 3 4 2" xfId="6669"/>
    <cellStyle name="Normal 51 3 4 3" xfId="9065"/>
    <cellStyle name="Normal 51 3 4 4" xfId="11749"/>
    <cellStyle name="Normal 51 3 4 5" xfId="14160"/>
    <cellStyle name="Normal 51 3 5" xfId="4845"/>
    <cellStyle name="Normal 51 3 6" xfId="7237"/>
    <cellStyle name="Normal 51 3 7" xfId="9919"/>
    <cellStyle name="Normal 51 3 8" xfId="12332"/>
    <cellStyle name="Normal 51 3 9" xfId="2544"/>
    <cellStyle name="Normal 51 4" xfId="1590"/>
    <cellStyle name="Normal 51 4 10" xfId="14507"/>
    <cellStyle name="Normal 51 4 2" xfId="3138"/>
    <cellStyle name="Normal 51 4 2 2" xfId="5607"/>
    <cellStyle name="Normal 51 4 2 3" xfId="8003"/>
    <cellStyle name="Normal 51 4 2 4" xfId="10687"/>
    <cellStyle name="Normal 51 4 2 5" xfId="13098"/>
    <cellStyle name="Normal 51 4 3" xfId="3712"/>
    <cellStyle name="Normal 51 4 3 2" xfId="6186"/>
    <cellStyle name="Normal 51 4 3 3" xfId="8582"/>
    <cellStyle name="Normal 51 4 3 4" xfId="11266"/>
    <cellStyle name="Normal 51 4 3 5" xfId="13677"/>
    <cellStyle name="Normal 51 4 4" xfId="4285"/>
    <cellStyle name="Normal 51 4 4 2" xfId="6759"/>
    <cellStyle name="Normal 51 4 4 3" xfId="9155"/>
    <cellStyle name="Normal 51 4 4 4" xfId="11839"/>
    <cellStyle name="Normal 51 4 4 5" xfId="14250"/>
    <cellStyle name="Normal 51 4 5" xfId="4935"/>
    <cellStyle name="Normal 51 4 6" xfId="7327"/>
    <cellStyle name="Normal 51 4 7" xfId="10009"/>
    <cellStyle name="Normal 51 4 8" xfId="12422"/>
    <cellStyle name="Normal 51 4 9" xfId="2631"/>
    <cellStyle name="Normal 51 5" xfId="1591"/>
    <cellStyle name="Normal 51 5 10" xfId="14479"/>
    <cellStyle name="Normal 51 5 2" xfId="3207"/>
    <cellStyle name="Normal 51 5 2 2" xfId="5677"/>
    <cellStyle name="Normal 51 5 2 3" xfId="8073"/>
    <cellStyle name="Normal 51 5 2 4" xfId="10757"/>
    <cellStyle name="Normal 51 5 2 5" xfId="13168"/>
    <cellStyle name="Normal 51 5 3" xfId="3782"/>
    <cellStyle name="Normal 51 5 3 2" xfId="6256"/>
    <cellStyle name="Normal 51 5 3 3" xfId="8652"/>
    <cellStyle name="Normal 51 5 3 4" xfId="11336"/>
    <cellStyle name="Normal 51 5 3 5" xfId="13747"/>
    <cellStyle name="Normal 51 5 4" xfId="4355"/>
    <cellStyle name="Normal 51 5 4 2" xfId="6829"/>
    <cellStyle name="Normal 51 5 4 3" xfId="9225"/>
    <cellStyle name="Normal 51 5 4 4" xfId="11909"/>
    <cellStyle name="Normal 51 5 4 5" xfId="14320"/>
    <cellStyle name="Normal 51 5 5" xfId="5005"/>
    <cellStyle name="Normal 51 5 6" xfId="7397"/>
    <cellStyle name="Normal 51 5 7" xfId="10079"/>
    <cellStyle name="Normal 51 5 8" xfId="12492"/>
    <cellStyle name="Normal 51 5 9" xfId="2700"/>
    <cellStyle name="Normal 51 6" xfId="1592"/>
    <cellStyle name="Normal 51 6 10" xfId="14449"/>
    <cellStyle name="Normal 51 6 2" xfId="3276"/>
    <cellStyle name="Normal 51 6 2 2" xfId="5746"/>
    <cellStyle name="Normal 51 6 2 3" xfId="8142"/>
    <cellStyle name="Normal 51 6 2 4" xfId="10826"/>
    <cellStyle name="Normal 51 6 2 5" xfId="13237"/>
    <cellStyle name="Normal 51 6 3" xfId="3851"/>
    <cellStyle name="Normal 51 6 3 2" xfId="6325"/>
    <cellStyle name="Normal 51 6 3 3" xfId="8721"/>
    <cellStyle name="Normal 51 6 3 4" xfId="11405"/>
    <cellStyle name="Normal 51 6 3 5" xfId="13816"/>
    <cellStyle name="Normal 51 6 4" xfId="4424"/>
    <cellStyle name="Normal 51 6 4 2" xfId="6898"/>
    <cellStyle name="Normal 51 6 4 3" xfId="9294"/>
    <cellStyle name="Normal 51 6 4 4" xfId="11978"/>
    <cellStyle name="Normal 51 6 4 5" xfId="14389"/>
    <cellStyle name="Normal 51 6 5" xfId="5074"/>
    <cellStyle name="Normal 51 6 6" xfId="7466"/>
    <cellStyle name="Normal 51 6 7" xfId="10148"/>
    <cellStyle name="Normal 51 6 8" xfId="12561"/>
    <cellStyle name="Normal 51 6 9" xfId="2769"/>
    <cellStyle name="Normal 51 7" xfId="1593"/>
    <cellStyle name="Normal 51 7 2" xfId="5249"/>
    <cellStyle name="Normal 51 7 3" xfId="7641"/>
    <cellStyle name="Normal 51 7 4" xfId="10325"/>
    <cellStyle name="Normal 51 7 5" xfId="12736"/>
    <cellStyle name="Normal 51 7 6" xfId="2947"/>
    <cellStyle name="Normal 51 7 7" xfId="14436"/>
    <cellStyle name="Normal 51 8" xfId="1594"/>
    <cellStyle name="Normal 51 8 2" xfId="5824"/>
    <cellStyle name="Normal 51 8 3" xfId="8220"/>
    <cellStyle name="Normal 51 8 4" xfId="10904"/>
    <cellStyle name="Normal 51 8 5" xfId="13315"/>
    <cellStyle name="Normal 51 8 6" xfId="3354"/>
    <cellStyle name="Normal 51 8 7" xfId="14562"/>
    <cellStyle name="Normal 51 9" xfId="1595"/>
    <cellStyle name="Normal 51 9 2" xfId="6397"/>
    <cellStyle name="Normal 51 9 3" xfId="8793"/>
    <cellStyle name="Normal 51 9 4" xfId="11477"/>
    <cellStyle name="Normal 51 9 5" xfId="13888"/>
    <cellStyle name="Normal 51 9 6" xfId="3923"/>
    <cellStyle name="Normal 51 9 7" xfId="14532"/>
    <cellStyle name="Normal 52" xfId="1596"/>
    <cellStyle name="Normal 52 10" xfId="1597"/>
    <cellStyle name="Normal 52 10 2" xfId="4574"/>
    <cellStyle name="Normal 52 10 3" xfId="14530"/>
    <cellStyle name="Normal 52 11" xfId="1598"/>
    <cellStyle name="Normal 52 11 2" xfId="6966"/>
    <cellStyle name="Normal 52 11 3" xfId="14528"/>
    <cellStyle name="Normal 52 12" xfId="1599"/>
    <cellStyle name="Normal 52 12 2" xfId="9440"/>
    <cellStyle name="Normal 52 12 3" xfId="14498"/>
    <cellStyle name="Normal 52 13" xfId="1600"/>
    <cellStyle name="Normal 52 13 2" xfId="9521"/>
    <cellStyle name="Normal 52 13 3" xfId="14470"/>
    <cellStyle name="Normal 52 14" xfId="1601"/>
    <cellStyle name="Normal 52 14 2" xfId="9605"/>
    <cellStyle name="Normal 52 14 3" xfId="2443"/>
    <cellStyle name="Normal 52 15" xfId="2086"/>
    <cellStyle name="Normal 52 16" xfId="1940"/>
    <cellStyle name="Normal 52 16 2" xfId="12061"/>
    <cellStyle name="Normal 52 17" xfId="14420"/>
    <cellStyle name="Normal 52 2" xfId="1602"/>
    <cellStyle name="Normal 52 2 2" xfId="2273"/>
    <cellStyle name="Normal 52 2 2 2" xfId="5426"/>
    <cellStyle name="Normal 52 2 2 3" xfId="7821"/>
    <cellStyle name="Normal 52 2 2 4" xfId="10505"/>
    <cellStyle name="Normal 52 2 2 5" xfId="12916"/>
    <cellStyle name="Normal 52 2 3" xfId="1696"/>
    <cellStyle name="Normal 52 2 3 2" xfId="6004"/>
    <cellStyle name="Normal 52 2 3 3" xfId="8400"/>
    <cellStyle name="Normal 52 2 3 4" xfId="11084"/>
    <cellStyle name="Normal 52 2 3 5" xfId="13495"/>
    <cellStyle name="Normal 52 2 3 6" xfId="3531"/>
    <cellStyle name="Normal 52 2 4" xfId="4103"/>
    <cellStyle name="Normal 52 2 4 2" xfId="6577"/>
    <cellStyle name="Normal 52 2 4 3" xfId="8973"/>
    <cellStyle name="Normal 52 2 4 4" xfId="11657"/>
    <cellStyle name="Normal 52 2 4 5" xfId="14068"/>
    <cellStyle name="Normal 52 2 5" xfId="4753"/>
    <cellStyle name="Normal 52 2 6" xfId="7145"/>
    <cellStyle name="Normal 52 2 7" xfId="9827"/>
    <cellStyle name="Normal 52 2 8" xfId="12240"/>
    <cellStyle name="Normal 52 3" xfId="1603"/>
    <cellStyle name="Normal 52 3 10" xfId="14553"/>
    <cellStyle name="Normal 52 3 2" xfId="3050"/>
    <cellStyle name="Normal 52 3 2 2" xfId="5519"/>
    <cellStyle name="Normal 52 3 2 3" xfId="7914"/>
    <cellStyle name="Normal 52 3 2 4" xfId="10598"/>
    <cellStyle name="Normal 52 3 2 5" xfId="13009"/>
    <cellStyle name="Normal 52 3 3" xfId="3624"/>
    <cellStyle name="Normal 52 3 3 2" xfId="6097"/>
    <cellStyle name="Normal 52 3 3 3" xfId="8493"/>
    <cellStyle name="Normal 52 3 3 4" xfId="11177"/>
    <cellStyle name="Normal 52 3 3 5" xfId="13588"/>
    <cellStyle name="Normal 52 3 4" xfId="4196"/>
    <cellStyle name="Normal 52 3 4 2" xfId="6670"/>
    <cellStyle name="Normal 52 3 4 3" xfId="9066"/>
    <cellStyle name="Normal 52 3 4 4" xfId="11750"/>
    <cellStyle name="Normal 52 3 4 5" xfId="14161"/>
    <cellStyle name="Normal 52 3 5" xfId="4846"/>
    <cellStyle name="Normal 52 3 6" xfId="7238"/>
    <cellStyle name="Normal 52 3 7" xfId="9920"/>
    <cellStyle name="Normal 52 3 8" xfId="12333"/>
    <cellStyle name="Normal 52 3 9" xfId="2545"/>
    <cellStyle name="Normal 52 4" xfId="1604"/>
    <cellStyle name="Normal 52 4 10" xfId="14519"/>
    <cellStyle name="Normal 52 4 2" xfId="3139"/>
    <cellStyle name="Normal 52 4 2 2" xfId="5608"/>
    <cellStyle name="Normal 52 4 2 3" xfId="8004"/>
    <cellStyle name="Normal 52 4 2 4" xfId="10688"/>
    <cellStyle name="Normal 52 4 2 5" xfId="13099"/>
    <cellStyle name="Normal 52 4 3" xfId="3713"/>
    <cellStyle name="Normal 52 4 3 2" xfId="6187"/>
    <cellStyle name="Normal 52 4 3 3" xfId="8583"/>
    <cellStyle name="Normal 52 4 3 4" xfId="11267"/>
    <cellStyle name="Normal 52 4 3 5" xfId="13678"/>
    <cellStyle name="Normal 52 4 4" xfId="4286"/>
    <cellStyle name="Normal 52 4 4 2" xfId="6760"/>
    <cellStyle name="Normal 52 4 4 3" xfId="9156"/>
    <cellStyle name="Normal 52 4 4 4" xfId="11840"/>
    <cellStyle name="Normal 52 4 4 5" xfId="14251"/>
    <cellStyle name="Normal 52 4 5" xfId="4936"/>
    <cellStyle name="Normal 52 4 6" xfId="7328"/>
    <cellStyle name="Normal 52 4 7" xfId="10010"/>
    <cellStyle name="Normal 52 4 8" xfId="12423"/>
    <cellStyle name="Normal 52 4 9" xfId="2632"/>
    <cellStyle name="Normal 52 5" xfId="1605"/>
    <cellStyle name="Normal 52 5 10" xfId="14490"/>
    <cellStyle name="Normal 52 5 2" xfId="3208"/>
    <cellStyle name="Normal 52 5 2 2" xfId="5678"/>
    <cellStyle name="Normal 52 5 2 3" xfId="8074"/>
    <cellStyle name="Normal 52 5 2 4" xfId="10758"/>
    <cellStyle name="Normal 52 5 2 5" xfId="13169"/>
    <cellStyle name="Normal 52 5 3" xfId="3783"/>
    <cellStyle name="Normal 52 5 3 2" xfId="6257"/>
    <cellStyle name="Normal 52 5 3 3" xfId="8653"/>
    <cellStyle name="Normal 52 5 3 4" xfId="11337"/>
    <cellStyle name="Normal 52 5 3 5" xfId="13748"/>
    <cellStyle name="Normal 52 5 4" xfId="4356"/>
    <cellStyle name="Normal 52 5 4 2" xfId="6830"/>
    <cellStyle name="Normal 52 5 4 3" xfId="9226"/>
    <cellStyle name="Normal 52 5 4 4" xfId="11910"/>
    <cellStyle name="Normal 52 5 4 5" xfId="14321"/>
    <cellStyle name="Normal 52 5 5" xfId="5006"/>
    <cellStyle name="Normal 52 5 6" xfId="7398"/>
    <cellStyle name="Normal 52 5 7" xfId="10080"/>
    <cellStyle name="Normal 52 5 8" xfId="12493"/>
    <cellStyle name="Normal 52 5 9" xfId="2701"/>
    <cellStyle name="Normal 52 6" xfId="1606"/>
    <cellStyle name="Normal 52 6 10" xfId="14462"/>
    <cellStyle name="Normal 52 6 2" xfId="3277"/>
    <cellStyle name="Normal 52 6 2 2" xfId="5747"/>
    <cellStyle name="Normal 52 6 2 3" xfId="8143"/>
    <cellStyle name="Normal 52 6 2 4" xfId="10827"/>
    <cellStyle name="Normal 52 6 2 5" xfId="13238"/>
    <cellStyle name="Normal 52 6 3" xfId="3852"/>
    <cellStyle name="Normal 52 6 3 2" xfId="6326"/>
    <cellStyle name="Normal 52 6 3 3" xfId="8722"/>
    <cellStyle name="Normal 52 6 3 4" xfId="11406"/>
    <cellStyle name="Normal 52 6 3 5" xfId="13817"/>
    <cellStyle name="Normal 52 6 4" xfId="4425"/>
    <cellStyle name="Normal 52 6 4 2" xfId="6899"/>
    <cellStyle name="Normal 52 6 4 3" xfId="9295"/>
    <cellStyle name="Normal 52 6 4 4" xfId="11979"/>
    <cellStyle name="Normal 52 6 4 5" xfId="14390"/>
    <cellStyle name="Normal 52 6 5" xfId="5075"/>
    <cellStyle name="Normal 52 6 6" xfId="7467"/>
    <cellStyle name="Normal 52 6 7" xfId="10149"/>
    <cellStyle name="Normal 52 6 8" xfId="12562"/>
    <cellStyle name="Normal 52 6 9" xfId="2770"/>
    <cellStyle name="Normal 52 7" xfId="1607"/>
    <cellStyle name="Normal 52 7 2" xfId="5250"/>
    <cellStyle name="Normal 52 7 3" xfId="7642"/>
    <cellStyle name="Normal 52 7 4" xfId="10326"/>
    <cellStyle name="Normal 52 7 5" xfId="12737"/>
    <cellStyle name="Normal 52 7 6" xfId="2948"/>
    <cellStyle name="Normal 52 7 7" xfId="14576"/>
    <cellStyle name="Normal 52 8" xfId="1608"/>
    <cellStyle name="Normal 52 8 2" xfId="5825"/>
    <cellStyle name="Normal 52 8 3" xfId="8221"/>
    <cellStyle name="Normal 52 8 4" xfId="10905"/>
    <cellStyle name="Normal 52 8 5" xfId="13316"/>
    <cellStyle name="Normal 52 8 6" xfId="3355"/>
    <cellStyle name="Normal 52 8 7" xfId="14546"/>
    <cellStyle name="Normal 52 9" xfId="1609"/>
    <cellStyle name="Normal 52 9 2" xfId="6398"/>
    <cellStyle name="Normal 52 9 3" xfId="8794"/>
    <cellStyle name="Normal 52 9 4" xfId="11478"/>
    <cellStyle name="Normal 52 9 5" xfId="13889"/>
    <cellStyle name="Normal 52 9 6" xfId="3924"/>
    <cellStyle name="Normal 52 9 7" xfId="14511"/>
    <cellStyle name="Normal 53" xfId="1"/>
    <cellStyle name="Normal 53 2" xfId="1611"/>
    <cellStyle name="Normal 53 2 2" xfId="1612"/>
    <cellStyle name="Normal 53 2 2 2" xfId="14568"/>
    <cellStyle name="Normal 53 2 3" xfId="1613"/>
    <cellStyle name="Normal 53 2 3 2" xfId="14539"/>
    <cellStyle name="Normal 53 2 4" xfId="1614"/>
    <cellStyle name="Normal 53 2 4 2" xfId="14505"/>
    <cellStyle name="Normal 53 2 5" xfId="1615"/>
    <cellStyle name="Normal 53 2 5 2" xfId="14477"/>
    <cellStyle name="Normal 53 2 6" xfId="1616"/>
    <cellStyle name="Normal 53 2 6 2" xfId="14446"/>
    <cellStyle name="Normal 53 2 7" xfId="14453"/>
    <cellStyle name="Normal 53 3" xfId="1617"/>
    <cellStyle name="Normal 53 3 2" xfId="14566"/>
    <cellStyle name="Normal 53 4" xfId="1618"/>
    <cellStyle name="Normal 53 4 2" xfId="14537"/>
    <cellStyle name="Normal 53 5" xfId="1619"/>
    <cellStyle name="Normal 53 5 2" xfId="14503"/>
    <cellStyle name="Normal 53 6" xfId="1620"/>
    <cellStyle name="Normal 53 6 2" xfId="14475"/>
    <cellStyle name="Normal 53 7" xfId="1621"/>
    <cellStyle name="Normal 53 7 2" xfId="14589"/>
    <cellStyle name="Normal 53 8" xfId="1622"/>
    <cellStyle name="Normal 53 8 2" xfId="14560"/>
    <cellStyle name="Normal 53 9" xfId="1610"/>
    <cellStyle name="Normal 54" xfId="1623"/>
    <cellStyle name="Normal 54 2" xfId="1624"/>
    <cellStyle name="Normal 54 2 2" xfId="2423"/>
    <cellStyle name="Normal 54 3" xfId="1625"/>
    <cellStyle name="Normal 54 3 2" xfId="2293"/>
    <cellStyle name="Normal 54 3 3" xfId="14468"/>
    <cellStyle name="Normal 54 4" xfId="1626"/>
    <cellStyle name="Normal 54 4 2" xfId="2399"/>
    <cellStyle name="Normal 54 4 3" xfId="14582"/>
    <cellStyle name="Normal 54 5" xfId="1627"/>
    <cellStyle name="Normal 54 5 2" xfId="14551"/>
    <cellStyle name="Normal 54 6" xfId="1628"/>
    <cellStyle name="Normal 54 6 2" xfId="14517"/>
    <cellStyle name="Normal 54 7" xfId="2087"/>
    <cellStyle name="Normal 54 8" xfId="14421"/>
    <cellStyle name="Normal 55" xfId="1629"/>
    <cellStyle name="Normal 55 2" xfId="1630"/>
    <cellStyle name="Normal 55 2 2" xfId="2405"/>
    <cellStyle name="Normal 55 2 3" xfId="14460"/>
    <cellStyle name="Normal 55 3" xfId="1631"/>
    <cellStyle name="Normal 55 3 2" xfId="2391"/>
    <cellStyle name="Normal 55 3 3" xfId="14574"/>
    <cellStyle name="Normal 55 4" xfId="1632"/>
    <cellStyle name="Normal 55 4 2" xfId="14544"/>
    <cellStyle name="Normal 55 5" xfId="1633"/>
    <cellStyle name="Normal 55 5 2" xfId="14509"/>
    <cellStyle name="Normal 55 6" xfId="1634"/>
    <cellStyle name="Normal 55 6 2" xfId="14482"/>
    <cellStyle name="Normal 55 7" xfId="2126"/>
    <cellStyle name="Normal 55 8" xfId="14422"/>
    <cellStyle name="Normal 56" xfId="1635"/>
    <cellStyle name="Normal 56 2" xfId="1636"/>
    <cellStyle name="Normal 56 2 2" xfId="14439"/>
    <cellStyle name="Normal 56 3" xfId="1637"/>
    <cellStyle name="Normal 56 3 2" xfId="14564"/>
    <cellStyle name="Normal 56 4" xfId="1638"/>
    <cellStyle name="Normal 56 4 2" xfId="14535"/>
    <cellStyle name="Normal 56 5" xfId="1639"/>
    <cellStyle name="Normal 56 5 2" xfId="14501"/>
    <cellStyle name="Normal 56 6" xfId="1640"/>
    <cellStyle name="Normal 56 6 2" xfId="14473"/>
    <cellStyle name="Normal 56 7" xfId="2090"/>
    <cellStyle name="Normal 56 8" xfId="14423"/>
    <cellStyle name="Normal 57" xfId="1641"/>
    <cellStyle name="Normal 57 2" xfId="1642"/>
    <cellStyle name="Normal 57 2 2" xfId="2402"/>
    <cellStyle name="Normal 57 2 3" xfId="14558"/>
    <cellStyle name="Normal 57 3" xfId="1643"/>
    <cellStyle name="Normal 57 3 2" xfId="14524"/>
    <cellStyle name="Normal 57 4" xfId="1644"/>
    <cellStyle name="Normal 57 4 2" xfId="14495"/>
    <cellStyle name="Normal 57 5" xfId="1645"/>
    <cellStyle name="Normal 57 5 2" xfId="14466"/>
    <cellStyle name="Normal 57 6" xfId="1646"/>
    <cellStyle name="Normal 57 6 2" xfId="14580"/>
    <cellStyle name="Normal 57 7" xfId="2116"/>
    <cellStyle name="Normal 57 8" xfId="14424"/>
    <cellStyle name="Normal 58" xfId="1647"/>
    <cellStyle name="Normal 58 2" xfId="1648"/>
    <cellStyle name="Normal 58 2 2" xfId="2290"/>
    <cellStyle name="Normal 58 2 3" xfId="14516"/>
    <cellStyle name="Normal 58 3" xfId="1649"/>
    <cellStyle name="Normal 58 3 2" xfId="14488"/>
    <cellStyle name="Normal 58 4" xfId="1650"/>
    <cellStyle name="Normal 58 4 2" xfId="14459"/>
    <cellStyle name="Normal 58 5" xfId="1651"/>
    <cellStyle name="Normal 58 5 2" xfId="14573"/>
    <cellStyle name="Normal 58 6" xfId="1652"/>
    <cellStyle name="Normal 58 6 2" xfId="14543"/>
    <cellStyle name="Normal 58 7" xfId="2098"/>
    <cellStyle name="Normal 58 8" xfId="14425"/>
    <cellStyle name="Normal 59" xfId="28"/>
    <cellStyle name="Normal 59 2" xfId="1654"/>
    <cellStyle name="Normal 59 2 2" xfId="14481"/>
    <cellStyle name="Normal 59 3" xfId="1655"/>
    <cellStyle name="Normal 59 3 2" xfId="14451"/>
    <cellStyle name="Normal 59 4" xfId="1656"/>
    <cellStyle name="Normal 59 4 2" xfId="14438"/>
    <cellStyle name="Normal 59 5" xfId="1657"/>
    <cellStyle name="Normal 59 5 2" xfId="14563"/>
    <cellStyle name="Normal 59 6" xfId="1658"/>
    <cellStyle name="Normal 59 6 2" xfId="14534"/>
    <cellStyle name="Normal 59 7" xfId="1653"/>
    <cellStyle name="Normal 59 8" xfId="2164"/>
    <cellStyle name="Normal 59 9" xfId="14426"/>
    <cellStyle name="Normal 6" xfId="22"/>
    <cellStyle name="Normal 6 2" xfId="1659"/>
    <cellStyle name="Normal 6 2 2" xfId="2420"/>
    <cellStyle name="Normal 6 3" xfId="1911"/>
    <cellStyle name="Normal 60" xfId="1660"/>
    <cellStyle name="Normal 60 2" xfId="1661"/>
    <cellStyle name="Normal 60 2 2" xfId="14587"/>
    <cellStyle name="Normal 60 3" xfId="1662"/>
    <cellStyle name="Normal 60 3 2" xfId="14557"/>
    <cellStyle name="Normal 60 4" xfId="1663"/>
    <cellStyle name="Normal 60 4 2" xfId="14523"/>
    <cellStyle name="Normal 60 5" xfId="1664"/>
    <cellStyle name="Normal 60 5 2" xfId="14494"/>
    <cellStyle name="Normal 60 6" xfId="1665"/>
    <cellStyle name="Normal 60 6 2" xfId="14465"/>
    <cellStyle name="Normal 60 7" xfId="2118"/>
    <cellStyle name="Normal 60 8" xfId="1932"/>
    <cellStyle name="Normal 60 9" xfId="14427"/>
    <cellStyle name="Normal 61" xfId="1666"/>
    <cellStyle name="Normal 61 2" xfId="1667"/>
    <cellStyle name="Normal 61 2 2" xfId="14550"/>
    <cellStyle name="Normal 61 3" xfId="1668"/>
    <cellStyle name="Normal 61 3 2" xfId="14515"/>
    <cellStyle name="Normal 61 4" xfId="1669"/>
    <cellStyle name="Normal 61 4 2" xfId="14487"/>
    <cellStyle name="Normal 61 5" xfId="1670"/>
    <cellStyle name="Normal 61 5 2" xfId="14458"/>
    <cellStyle name="Normal 61 6" xfId="1671"/>
    <cellStyle name="Normal 61 6 2" xfId="14572"/>
    <cellStyle name="Normal 61 7" xfId="2096"/>
    <cellStyle name="Normal 61 8" xfId="14428"/>
    <cellStyle name="Normal 62" xfId="1672"/>
    <cellStyle name="Normal 62 2" xfId="2111"/>
    <cellStyle name="Normal 63" xfId="1673"/>
    <cellStyle name="Normal 63 2" xfId="2103"/>
    <cellStyle name="Normal 63 2 2" xfId="14404"/>
    <cellStyle name="Normal 63 3" xfId="14399"/>
    <cellStyle name="Normal 64" xfId="1674"/>
    <cellStyle name="Normal 64 2" xfId="2167"/>
    <cellStyle name="Normal 64 3" xfId="14403"/>
    <cellStyle name="Normal 65" xfId="1675"/>
    <cellStyle name="Normal 65 2" xfId="2121"/>
    <cellStyle name="Normal 65 2 2" xfId="14407"/>
    <cellStyle name="Normal 65 3" xfId="14401"/>
    <cellStyle name="Normal 66" xfId="31"/>
    <cellStyle name="Normal 66 2" xfId="2124"/>
    <cellStyle name="Normal 66 3" xfId="14409"/>
    <cellStyle name="Normal 67" xfId="1568"/>
    <cellStyle name="Normal 67 2" xfId="2092"/>
    <cellStyle name="Normal 67 2 2" xfId="14408"/>
    <cellStyle name="Normal 67 3" xfId="14402"/>
    <cellStyle name="Normal 68" xfId="1941"/>
    <cellStyle name="Normal 68 2" xfId="2398"/>
    <cellStyle name="Normal 68 3" xfId="2114"/>
    <cellStyle name="Normal 68 4" xfId="14410"/>
    <cellStyle name="Normal 69" xfId="2100"/>
    <cellStyle name="Normal 69 2" xfId="12"/>
    <cellStyle name="Normal 69 3" xfId="2407"/>
    <cellStyle name="Normal 69 4" xfId="14413"/>
    <cellStyle name="Normal 7" xfId="1676"/>
    <cellStyle name="Normal 7 10" xfId="2412"/>
    <cellStyle name="Normal 7 2" xfId="1912"/>
    <cellStyle name="Normal 70" xfId="2163"/>
    <cellStyle name="Normal 70 2" xfId="2427"/>
    <cellStyle name="Normal 70 3" xfId="2414"/>
    <cellStyle name="Normal 71" xfId="2117"/>
    <cellStyle name="Normal 71 2" xfId="2425"/>
    <cellStyle name="Normal 71 3" xfId="2413"/>
    <cellStyle name="Normal 72" xfId="2097"/>
    <cellStyle name="Normal 73" xfId="2110"/>
    <cellStyle name="Normal 74" xfId="2104"/>
    <cellStyle name="Normal 75" xfId="2168"/>
    <cellStyle name="Normal 76" xfId="2122"/>
    <cellStyle name="Normal 77" xfId="2123"/>
    <cellStyle name="Normal 78" xfId="2093"/>
    <cellStyle name="Normal 79" xfId="2113"/>
    <cellStyle name="Normal 8" xfId="1677"/>
    <cellStyle name="Normal 8 2" xfId="1913"/>
    <cellStyle name="Normal 80" xfId="2101"/>
    <cellStyle name="Normal 81" xfId="2166"/>
    <cellStyle name="Normal 82" xfId="2120"/>
    <cellStyle name="Normal 83" xfId="2094"/>
    <cellStyle name="Normal 84" xfId="2112"/>
    <cellStyle name="Normal 85" xfId="2102"/>
    <cellStyle name="Normal 86" xfId="2109"/>
    <cellStyle name="Normal 87" xfId="2105"/>
    <cellStyle name="Normal 88" xfId="2108"/>
    <cellStyle name="Normal 89" xfId="2088"/>
    <cellStyle name="Normal 9" xfId="1678"/>
    <cellStyle name="Normal 9 2" xfId="1914"/>
    <cellStyle name="Normal 90" xfId="2107"/>
    <cellStyle name="Normal 91" xfId="2106"/>
    <cellStyle name="Normal 92" xfId="2125"/>
    <cellStyle name="Normal 93" xfId="2091"/>
    <cellStyle name="Normal 94" xfId="2115"/>
    <cellStyle name="Normal 95" xfId="2099"/>
    <cellStyle name="Normal 96" xfId="2165"/>
    <cellStyle name="Normal 97" xfId="2119"/>
    <cellStyle name="Normal 98" xfId="2095"/>
    <cellStyle name="Normal 99" xfId="2089"/>
    <cellStyle name="Note" xfId="29" builtinId="10" customBuiltin="1"/>
    <cellStyle name="Output 2" xfId="1947"/>
    <cellStyle name="Percent 2" xfId="20"/>
    <cellStyle name="Percent 2 2" xfId="1680"/>
    <cellStyle name="Percent 2 2 2" xfId="1915"/>
    <cellStyle name="Percent 2 2 3" xfId="14472"/>
    <cellStyle name="Percent 2 3" xfId="1679"/>
    <cellStyle name="Percent 2 3 2" xfId="2159"/>
    <cellStyle name="Percent 2 3 3" xfId="1983"/>
    <cellStyle name="Percent 2 4" xfId="2160"/>
    <cellStyle name="Percent 2 5" xfId="2161"/>
    <cellStyle name="Percent 2 6" xfId="2162"/>
    <cellStyle name="Percent 2 7" xfId="14500"/>
    <cellStyle name="Percent 3" xfId="1681"/>
    <cellStyle name="Percent 3 10" xfId="1682"/>
    <cellStyle name="Percent 3 10 2" xfId="1917"/>
    <cellStyle name="Percent 3 10 3" xfId="14556"/>
    <cellStyle name="Percent 3 11" xfId="1683"/>
    <cellStyle name="Percent 3 11 2" xfId="1918"/>
    <cellStyle name="Percent 3 11 3" xfId="14522"/>
    <cellStyle name="Percent 3 12" xfId="1916"/>
    <cellStyle name="Percent 3 13" xfId="14586"/>
    <cellStyle name="Percent 3 2" xfId="1684"/>
    <cellStyle name="Percent 3 2 2" xfId="1919"/>
    <cellStyle name="Percent 3 2 3" xfId="14493"/>
    <cellStyle name="Percent 3 3" xfId="1685"/>
    <cellStyle name="Percent 3 3 2" xfId="1920"/>
    <cellStyle name="Percent 3 3 3" xfId="14464"/>
    <cellStyle name="Percent 3 4" xfId="1686"/>
    <cellStyle name="Percent 3 4 2" xfId="1921"/>
    <cellStyle name="Percent 3 4 2 2" xfId="2415"/>
    <cellStyle name="Percent 3 4 3" xfId="14579"/>
    <cellStyle name="Percent 3 5" xfId="1687"/>
    <cellStyle name="Percent 3 5 2" xfId="1922"/>
    <cellStyle name="Percent 3 5 3" xfId="14549"/>
    <cellStyle name="Percent 3 6" xfId="1688"/>
    <cellStyle name="Percent 3 6 2" xfId="1923"/>
    <cellStyle name="Percent 3 6 3" xfId="14514"/>
    <cellStyle name="Percent 3 7" xfId="1689"/>
    <cellStyle name="Percent 3 7 2" xfId="1924"/>
    <cellStyle name="Percent 3 7 3" xfId="14486"/>
    <cellStyle name="Percent 3 8" xfId="1690"/>
    <cellStyle name="Percent 3 8 2" xfId="1925"/>
    <cellStyle name="Percent 3 8 3" xfId="14457"/>
    <cellStyle name="Percent 3 9" xfId="1691"/>
    <cellStyle name="Percent 3 9 2" xfId="1926"/>
    <cellStyle name="Percent 3 9 3" xfId="14571"/>
    <cellStyle name="Title 2" xfId="1699"/>
    <cellStyle name="Total 2" xfId="1953"/>
    <cellStyle name="Warning Text 2" xfId="19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printerSettings" Target="../printerSettings/printerSettings22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printerSettings" Target="../printerSettings/printerSettings23.bin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printerSettings" Target="../printerSettings/printerSettings30.bin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12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34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41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6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printerSettings" Target="../printerSettings/printerSettings49.bin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printerSettings" Target="../printerSettings/printerSettings48.bin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7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52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53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5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printerSettings" Target="../printerSettings/printerSettings56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60.bin"/><Relationship Id="rId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hyperlink" Target="mailto:$@)))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printerSettings" Target="../printerSettings/printerSettings9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41"/>
  <sheetViews>
    <sheetView tabSelected="1" workbookViewId="0">
      <selection activeCell="F15" sqref="F15"/>
    </sheetView>
  </sheetViews>
  <sheetFormatPr defaultRowHeight="15"/>
  <cols>
    <col min="2" max="2" width="6.140625" bestFit="1" customWidth="1"/>
    <col min="3" max="3" width="57.7109375" bestFit="1" customWidth="1"/>
    <col min="4" max="4" width="10.5703125" bestFit="1" customWidth="1"/>
  </cols>
  <sheetData>
    <row r="2" spans="2:4" ht="18">
      <c r="B2" s="511" t="s">
        <v>330</v>
      </c>
      <c r="C2" s="511"/>
      <c r="D2" s="511"/>
    </row>
    <row r="3" spans="2:4" ht="15.75">
      <c r="B3" s="157" t="s">
        <v>331</v>
      </c>
      <c r="C3" s="157" t="s">
        <v>81</v>
      </c>
      <c r="D3" s="157" t="s">
        <v>332</v>
      </c>
    </row>
    <row r="4" spans="2:4" ht="18">
      <c r="B4" s="158">
        <v>1</v>
      </c>
      <c r="C4" s="163" t="s">
        <v>0</v>
      </c>
      <c r="D4" s="158" t="s">
        <v>339</v>
      </c>
    </row>
    <row r="5" spans="2:4" ht="18">
      <c r="B5" s="158">
        <v>2</v>
      </c>
      <c r="C5" s="161" t="s">
        <v>371</v>
      </c>
      <c r="D5" s="158" t="s">
        <v>338</v>
      </c>
    </row>
    <row r="6" spans="2:4" ht="18">
      <c r="B6" s="158">
        <v>3</v>
      </c>
      <c r="C6" s="161" t="s">
        <v>37</v>
      </c>
      <c r="D6" s="158" t="s">
        <v>340</v>
      </c>
    </row>
    <row r="7" spans="2:4" ht="18">
      <c r="B7" s="158">
        <v>4</v>
      </c>
      <c r="C7" s="161" t="s">
        <v>342</v>
      </c>
      <c r="D7" s="158" t="s">
        <v>341</v>
      </c>
    </row>
    <row r="8" spans="2:4" ht="18">
      <c r="B8" s="158">
        <v>5</v>
      </c>
      <c r="C8" s="161" t="s">
        <v>510</v>
      </c>
      <c r="D8" s="158" t="s">
        <v>353</v>
      </c>
    </row>
    <row r="9" spans="2:4" ht="18">
      <c r="B9" s="158">
        <v>6</v>
      </c>
      <c r="C9" s="161" t="s">
        <v>511</v>
      </c>
      <c r="D9" s="158" t="s">
        <v>354</v>
      </c>
    </row>
    <row r="10" spans="2:4" ht="18">
      <c r="B10" s="158">
        <v>7</v>
      </c>
      <c r="C10" s="161" t="s">
        <v>403</v>
      </c>
      <c r="D10" s="158" t="s">
        <v>355</v>
      </c>
    </row>
    <row r="11" spans="2:4" ht="18">
      <c r="B11" s="158">
        <v>8</v>
      </c>
      <c r="C11" s="161" t="s">
        <v>512</v>
      </c>
      <c r="D11" s="158" t="s">
        <v>356</v>
      </c>
    </row>
    <row r="12" spans="2:4" ht="18">
      <c r="B12" s="158">
        <v>7</v>
      </c>
      <c r="C12" s="161" t="s">
        <v>329</v>
      </c>
      <c r="D12" s="158" t="s">
        <v>357</v>
      </c>
    </row>
    <row r="13" spans="2:4" ht="18">
      <c r="B13" s="158">
        <v>8</v>
      </c>
      <c r="C13" s="161" t="s">
        <v>372</v>
      </c>
      <c r="D13" s="158" t="s">
        <v>358</v>
      </c>
    </row>
    <row r="14" spans="2:4" ht="18">
      <c r="B14" s="158">
        <v>9</v>
      </c>
      <c r="C14" s="161" t="s">
        <v>359</v>
      </c>
      <c r="D14" s="158" t="s">
        <v>361</v>
      </c>
    </row>
    <row r="15" spans="2:4" ht="18">
      <c r="B15" s="158">
        <v>10</v>
      </c>
      <c r="C15" s="161" t="s">
        <v>360</v>
      </c>
      <c r="D15" s="158" t="s">
        <v>362</v>
      </c>
    </row>
    <row r="16" spans="2:4" ht="18">
      <c r="B16" s="158">
        <v>11</v>
      </c>
      <c r="C16" s="161" t="s">
        <v>334</v>
      </c>
      <c r="D16" s="158" t="s">
        <v>363</v>
      </c>
    </row>
    <row r="17" spans="2:4" ht="18">
      <c r="B17" s="158">
        <v>12</v>
      </c>
      <c r="C17" s="161" t="s">
        <v>336</v>
      </c>
      <c r="D17" s="158" t="s">
        <v>364</v>
      </c>
    </row>
    <row r="18" spans="2:4" ht="18">
      <c r="B18" s="158">
        <v>13</v>
      </c>
      <c r="C18" s="161" t="s">
        <v>192</v>
      </c>
      <c r="D18" s="158" t="s">
        <v>365</v>
      </c>
    </row>
    <row r="19" spans="2:4" ht="18">
      <c r="B19" s="158">
        <v>14</v>
      </c>
      <c r="C19" s="161" t="s">
        <v>373</v>
      </c>
      <c r="D19" s="158" t="s">
        <v>366</v>
      </c>
    </row>
    <row r="20" spans="2:4" ht="18">
      <c r="B20" s="158">
        <v>15</v>
      </c>
      <c r="C20" s="161" t="s">
        <v>367</v>
      </c>
      <c r="D20" s="158" t="s">
        <v>513</v>
      </c>
    </row>
    <row r="21" spans="2:4" ht="18">
      <c r="B21" s="158">
        <v>16</v>
      </c>
      <c r="C21" s="161" t="s">
        <v>368</v>
      </c>
      <c r="D21" s="158" t="s">
        <v>514</v>
      </c>
    </row>
    <row r="22" spans="2:4" ht="18">
      <c r="B22" s="158">
        <v>17</v>
      </c>
      <c r="C22" s="161" t="s">
        <v>205</v>
      </c>
      <c r="D22" s="158">
        <v>10</v>
      </c>
    </row>
    <row r="23" spans="2:4" ht="18">
      <c r="B23" s="158">
        <v>18</v>
      </c>
      <c r="C23" s="161" t="s">
        <v>210</v>
      </c>
      <c r="D23" s="158" t="s">
        <v>515</v>
      </c>
    </row>
    <row r="24" spans="2:4" ht="18">
      <c r="B24" s="158">
        <v>19</v>
      </c>
      <c r="C24" s="161" t="s">
        <v>349</v>
      </c>
      <c r="D24" s="158" t="s">
        <v>516</v>
      </c>
    </row>
    <row r="25" spans="2:4" ht="18">
      <c r="B25" s="158">
        <v>20</v>
      </c>
      <c r="C25" s="161" t="s">
        <v>335</v>
      </c>
      <c r="D25" s="158">
        <v>12</v>
      </c>
    </row>
    <row r="26" spans="2:4" ht="18">
      <c r="B26" s="158">
        <v>21</v>
      </c>
      <c r="C26" s="161" t="s">
        <v>222</v>
      </c>
      <c r="D26" s="158">
        <v>13</v>
      </c>
    </row>
    <row r="27" spans="2:4" ht="18">
      <c r="B27" s="158">
        <v>23</v>
      </c>
      <c r="C27" s="161" t="s">
        <v>240</v>
      </c>
      <c r="D27" s="158" t="s">
        <v>517</v>
      </c>
    </row>
    <row r="28" spans="2:4" ht="18">
      <c r="B28" s="158">
        <v>24</v>
      </c>
      <c r="C28" s="161" t="s">
        <v>350</v>
      </c>
      <c r="D28" s="158" t="s">
        <v>518</v>
      </c>
    </row>
    <row r="29" spans="2:4" ht="18">
      <c r="B29" s="158">
        <v>26</v>
      </c>
      <c r="C29" s="161" t="s">
        <v>242</v>
      </c>
      <c r="D29" s="158">
        <v>15</v>
      </c>
    </row>
    <row r="30" spans="2:4" ht="18">
      <c r="B30" s="158">
        <v>28</v>
      </c>
      <c r="C30" s="161" t="s">
        <v>247</v>
      </c>
      <c r="D30" s="159" t="s">
        <v>594</v>
      </c>
    </row>
    <row r="31" spans="2:4" ht="18">
      <c r="B31" s="158">
        <v>29</v>
      </c>
      <c r="C31" s="161" t="s">
        <v>337</v>
      </c>
      <c r="D31" s="159" t="s">
        <v>595</v>
      </c>
    </row>
    <row r="32" spans="2:4" ht="18">
      <c r="B32" s="158">
        <v>31</v>
      </c>
      <c r="C32" s="161" t="s">
        <v>369</v>
      </c>
      <c r="D32" s="159" t="s">
        <v>592</v>
      </c>
    </row>
    <row r="33" spans="2:4" ht="18">
      <c r="B33" s="158">
        <v>32</v>
      </c>
      <c r="C33" s="161" t="s">
        <v>374</v>
      </c>
      <c r="D33" s="159" t="s">
        <v>593</v>
      </c>
    </row>
    <row r="34" spans="2:4" ht="18">
      <c r="B34" s="158">
        <v>33</v>
      </c>
      <c r="C34" s="161" t="s">
        <v>322</v>
      </c>
      <c r="D34" s="159">
        <v>18</v>
      </c>
    </row>
    <row r="35" spans="2:4" ht="18">
      <c r="B35" s="158">
        <v>34</v>
      </c>
      <c r="C35" s="161" t="s">
        <v>321</v>
      </c>
      <c r="D35" s="158">
        <v>19</v>
      </c>
    </row>
    <row r="36" spans="2:4" ht="18">
      <c r="B36" s="158">
        <v>35</v>
      </c>
      <c r="C36" s="161" t="s">
        <v>259</v>
      </c>
      <c r="D36" s="158" t="s">
        <v>596</v>
      </c>
    </row>
    <row r="37" spans="2:4" ht="18">
      <c r="B37" s="158">
        <v>36</v>
      </c>
      <c r="C37" s="161" t="s">
        <v>370</v>
      </c>
      <c r="D37" s="159" t="s">
        <v>597</v>
      </c>
    </row>
    <row r="38" spans="2:4" ht="18">
      <c r="B38" s="158">
        <v>37</v>
      </c>
      <c r="C38" s="161" t="s">
        <v>274</v>
      </c>
      <c r="D38" s="158">
        <v>21</v>
      </c>
    </row>
    <row r="39" spans="2:4" ht="18">
      <c r="B39" s="158">
        <v>38</v>
      </c>
      <c r="C39" s="161" t="s">
        <v>520</v>
      </c>
      <c r="D39" s="159">
        <v>22</v>
      </c>
    </row>
    <row r="40" spans="2:4" ht="18">
      <c r="B40" s="158">
        <v>39</v>
      </c>
      <c r="C40" s="161" t="s">
        <v>521</v>
      </c>
      <c r="D40" s="160">
        <v>23</v>
      </c>
    </row>
    <row r="41" spans="2:4" ht="18">
      <c r="B41" s="158">
        <v>40</v>
      </c>
      <c r="C41" s="162" t="s">
        <v>474</v>
      </c>
      <c r="D41" s="160">
        <v>24</v>
      </c>
    </row>
  </sheetData>
  <mergeCells count="1">
    <mergeCell ref="B2:D2"/>
  </mergeCell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="130" zoomScaleNormal="100" zoomScaleSheetLayoutView="130" workbookViewId="0">
      <pane xSplit="1" ySplit="5" topLeftCell="B6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3.7109375" defaultRowHeight="15"/>
  <cols>
    <col min="1" max="1" width="16.7109375" bestFit="1" customWidth="1"/>
  </cols>
  <sheetData>
    <row r="1" spans="1:7" ht="18">
      <c r="A1" s="512" t="s">
        <v>291</v>
      </c>
      <c r="B1" s="512"/>
      <c r="C1" s="512"/>
      <c r="D1" s="512"/>
      <c r="E1" s="512"/>
      <c r="F1" s="512"/>
      <c r="G1" s="1"/>
    </row>
    <row r="2" spans="1:7" ht="18">
      <c r="A2" s="554" t="s">
        <v>329</v>
      </c>
      <c r="B2" s="554"/>
      <c r="C2" s="554"/>
      <c r="D2" s="554"/>
      <c r="E2" s="554"/>
      <c r="F2" s="554"/>
      <c r="G2" s="1"/>
    </row>
    <row r="3" spans="1:7" ht="15.75">
      <c r="A3" s="555" t="s">
        <v>69</v>
      </c>
      <c r="B3" s="514" t="s">
        <v>3</v>
      </c>
      <c r="C3" s="514"/>
      <c r="D3" s="514"/>
      <c r="E3" s="514"/>
      <c r="F3" s="514"/>
    </row>
    <row r="4" spans="1:7" ht="15" customHeight="1">
      <c r="A4" s="555"/>
      <c r="B4" s="3" t="s">
        <v>4</v>
      </c>
      <c r="C4" s="3" t="s">
        <v>532</v>
      </c>
      <c r="D4" s="3" t="s">
        <v>533</v>
      </c>
      <c r="E4" s="515" t="s">
        <v>529</v>
      </c>
      <c r="F4" s="515" t="s">
        <v>530</v>
      </c>
    </row>
    <row r="5" spans="1:7" ht="39" customHeight="1">
      <c r="A5" s="555"/>
      <c r="B5" s="198" t="s">
        <v>531</v>
      </c>
      <c r="C5" s="198" t="s">
        <v>443</v>
      </c>
      <c r="D5" s="198" t="s">
        <v>528</v>
      </c>
      <c r="E5" s="515"/>
      <c r="F5" s="515"/>
    </row>
    <row r="6" spans="1:7" ht="16.5">
      <c r="A6" s="122" t="s">
        <v>70</v>
      </c>
      <c r="B6" s="18">
        <f>'Table 5b'!Q19</f>
        <v>506704.25</v>
      </c>
      <c r="C6" s="18">
        <f>'Table 5b'!R19</f>
        <v>521900</v>
      </c>
      <c r="D6" s="18">
        <f>'Table 5b'!S19</f>
        <v>520294.31000000006</v>
      </c>
      <c r="E6" s="19">
        <f t="shared" ref="E6:E14" si="0">IFERROR(C6/B6*100-100,0)</f>
        <v>2.9989387300382901</v>
      </c>
      <c r="F6" s="19">
        <f t="shared" ref="F6:F14" si="1">IFERROR(D6/C6*100-100,0)</f>
        <v>-0.30766238743052554</v>
      </c>
    </row>
    <row r="7" spans="1:7" ht="16.5">
      <c r="A7" s="122" t="s">
        <v>71</v>
      </c>
      <c r="B7" s="18">
        <f>'Table 5b'!Q20</f>
        <v>566837.78</v>
      </c>
      <c r="C7" s="18">
        <f>'Table 5b'!R20</f>
        <v>579895.37</v>
      </c>
      <c r="D7" s="18">
        <f>'Table 5b'!S20</f>
        <v>597612.42999999993</v>
      </c>
      <c r="E7" s="19">
        <f t="shared" si="0"/>
        <v>2.303584986872238</v>
      </c>
      <c r="F7" s="19">
        <f t="shared" si="1"/>
        <v>3.0552166677930046</v>
      </c>
    </row>
    <row r="8" spans="1:7" ht="16.5">
      <c r="A8" s="122" t="s">
        <v>72</v>
      </c>
      <c r="B8" s="18">
        <f>'Table 5b'!Q21</f>
        <v>9640.1</v>
      </c>
      <c r="C8" s="18">
        <f>'Table 5b'!R21</f>
        <v>10581.3</v>
      </c>
      <c r="D8" s="18">
        <f>'Table 5b'!S21</f>
        <v>11725.8</v>
      </c>
      <c r="E8" s="19">
        <f t="shared" si="0"/>
        <v>9.7633841972593558</v>
      </c>
      <c r="F8" s="19">
        <f t="shared" si="1"/>
        <v>10.816251311275551</v>
      </c>
    </row>
    <row r="9" spans="1:7" ht="16.5">
      <c r="A9" s="122" t="s">
        <v>73</v>
      </c>
      <c r="B9" s="18">
        <f>'Table 5b'!Q22</f>
        <v>95469.82</v>
      </c>
      <c r="C9" s="18">
        <f>'Table 5b'!R22</f>
        <v>96126.82</v>
      </c>
      <c r="D9" s="18">
        <f>'Table 5b'!S22</f>
        <v>81544</v>
      </c>
      <c r="E9" s="19">
        <f t="shared" si="0"/>
        <v>0.68817559308271825</v>
      </c>
      <c r="F9" s="19">
        <f t="shared" si="1"/>
        <v>-15.170396773761993</v>
      </c>
    </row>
    <row r="10" spans="1:7" ht="16.5">
      <c r="A10" s="122" t="s">
        <v>74</v>
      </c>
      <c r="B10" s="18">
        <f>'Table 5b'!Q23</f>
        <v>917.8</v>
      </c>
      <c r="C10" s="18">
        <f>'Table 5b'!R23</f>
        <v>957</v>
      </c>
      <c r="D10" s="18">
        <f>'Table 5b'!S23</f>
        <v>772</v>
      </c>
      <c r="E10" s="19">
        <f t="shared" si="0"/>
        <v>4.2710830246241187</v>
      </c>
      <c r="F10" s="19">
        <f t="shared" si="1"/>
        <v>-19.33124346917451</v>
      </c>
    </row>
    <row r="11" spans="1:7" ht="16.5">
      <c r="A11" s="122" t="s">
        <v>75</v>
      </c>
      <c r="B11" s="18">
        <f>'Table 5b'!Q24</f>
        <v>21706</v>
      </c>
      <c r="C11" s="18">
        <f>'Table 5b'!R24</f>
        <v>23132</v>
      </c>
      <c r="D11" s="18">
        <f>'Table 5b'!S24</f>
        <v>23551.8</v>
      </c>
      <c r="E11" s="19">
        <f t="shared" si="0"/>
        <v>6.5696120888233622</v>
      </c>
      <c r="F11" s="19">
        <f t="shared" si="1"/>
        <v>1.8148020058792866</v>
      </c>
    </row>
    <row r="12" spans="1:7" ht="16.5">
      <c r="A12" s="123" t="s">
        <v>76</v>
      </c>
      <c r="B12" s="21">
        <f>'Table 5b'!Q25</f>
        <v>1202013.0900000001</v>
      </c>
      <c r="C12" s="21">
        <f>'Table 5b'!R25</f>
        <v>1228747.83</v>
      </c>
      <c r="D12" s="21">
        <f>'Table 5b'!S25</f>
        <v>1235500.3400000001</v>
      </c>
      <c r="E12" s="22">
        <f t="shared" si="0"/>
        <v>2.2241637984158729</v>
      </c>
      <c r="F12" s="22">
        <f t="shared" si="1"/>
        <v>0.54954400204312037</v>
      </c>
    </row>
    <row r="13" spans="1:7" ht="16.5">
      <c r="A13" s="122" t="s">
        <v>77</v>
      </c>
      <c r="B13" s="18">
        <f>'Table 5b'!Q26</f>
        <v>3701846.8</v>
      </c>
      <c r="C13" s="18">
        <f>'Table 5b'!R26</f>
        <v>3702643.8</v>
      </c>
      <c r="D13" s="18">
        <f>'Table 5b'!S26</f>
        <v>3695378.0999999996</v>
      </c>
      <c r="E13" s="19">
        <f t="shared" si="0"/>
        <v>2.1529794263770441E-2</v>
      </c>
      <c r="F13" s="19">
        <f t="shared" si="1"/>
        <v>-0.19623005594003473</v>
      </c>
    </row>
    <row r="14" spans="1:7" ht="16.5">
      <c r="A14" s="122" t="s">
        <v>78</v>
      </c>
      <c r="B14" s="18">
        <f>'Table 5b'!Q27</f>
        <v>2878981.5</v>
      </c>
      <c r="C14" s="18">
        <f>'Table 5b'!R27</f>
        <v>2879105.5</v>
      </c>
      <c r="D14" s="18">
        <f>'Table 5b'!S27</f>
        <v>2899818.5</v>
      </c>
      <c r="E14" s="19">
        <f t="shared" si="0"/>
        <v>4.3070787360051099E-3</v>
      </c>
      <c r="F14" s="19">
        <f t="shared" si="1"/>
        <v>0.71942483524831857</v>
      </c>
    </row>
    <row r="15" spans="1:7">
      <c r="A15" s="4" t="s">
        <v>79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D5" r:id="rId1" display="cf=j=@)^^÷^&amp;                        -;fpg–kf}if_ "/>
    <hyperlink ref="C5" r:id="rId2" display="cf=j=@)^^÷^&amp;                        -;fpg–kf}if_ "/>
  </hyperlinks>
  <pageMargins left="0.68" right="0.17" top="0.75" bottom="0.75" header="0.3" footer="0.3"/>
  <pageSetup paperSize="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view="pageBreakPreview" zoomScaleNormal="100" zoomScaleSheetLayoutView="100" workbookViewId="0">
      <pane xSplit="1" ySplit="5" topLeftCell="H6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3.140625" defaultRowHeight="15"/>
  <cols>
    <col min="1" max="1" width="24.28515625" customWidth="1"/>
  </cols>
  <sheetData>
    <row r="1" spans="1:21" ht="18">
      <c r="A1" s="512" t="s">
        <v>292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</row>
    <row r="2" spans="1:21" ht="18">
      <c r="A2" s="554" t="s">
        <v>344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</row>
    <row r="3" spans="1:21" ht="15.75">
      <c r="A3" s="555" t="s">
        <v>69</v>
      </c>
      <c r="B3" s="514" t="s">
        <v>544</v>
      </c>
      <c r="C3" s="514"/>
      <c r="D3" s="514"/>
      <c r="E3" s="514"/>
      <c r="F3" s="514"/>
      <c r="G3" s="514" t="s">
        <v>441</v>
      </c>
      <c r="H3" s="514"/>
      <c r="I3" s="514"/>
      <c r="J3" s="514"/>
      <c r="K3" s="514"/>
      <c r="L3" s="514" t="s">
        <v>315</v>
      </c>
      <c r="M3" s="514"/>
      <c r="N3" s="514"/>
      <c r="O3" s="514"/>
      <c r="P3" s="514"/>
      <c r="Q3" s="514" t="s">
        <v>316</v>
      </c>
      <c r="R3" s="514"/>
      <c r="S3" s="514"/>
      <c r="T3" s="514"/>
      <c r="U3" s="514"/>
    </row>
    <row r="4" spans="1:21" ht="15" customHeight="1">
      <c r="A4" s="555"/>
      <c r="B4" s="3" t="s">
        <v>4</v>
      </c>
      <c r="C4" s="3" t="s">
        <v>532</v>
      </c>
      <c r="D4" s="3" t="s">
        <v>533</v>
      </c>
      <c r="E4" s="515" t="s">
        <v>529</v>
      </c>
      <c r="F4" s="515" t="s">
        <v>530</v>
      </c>
      <c r="G4" s="3" t="s">
        <v>4</v>
      </c>
      <c r="H4" s="3" t="s">
        <v>532</v>
      </c>
      <c r="I4" s="3" t="s">
        <v>533</v>
      </c>
      <c r="J4" s="515" t="s">
        <v>529</v>
      </c>
      <c r="K4" s="515" t="s">
        <v>530</v>
      </c>
      <c r="L4" s="3" t="s">
        <v>4</v>
      </c>
      <c r="M4" s="3" t="s">
        <v>532</v>
      </c>
      <c r="N4" s="3" t="s">
        <v>533</v>
      </c>
      <c r="O4" s="515" t="s">
        <v>529</v>
      </c>
      <c r="P4" s="515" t="s">
        <v>530</v>
      </c>
      <c r="Q4" s="3" t="s">
        <v>4</v>
      </c>
      <c r="R4" s="3" t="s">
        <v>532</v>
      </c>
      <c r="S4" s="3" t="s">
        <v>533</v>
      </c>
      <c r="T4" s="515" t="s">
        <v>529</v>
      </c>
      <c r="U4" s="515" t="s">
        <v>530</v>
      </c>
    </row>
    <row r="5" spans="1:21" ht="45">
      <c r="A5" s="555"/>
      <c r="B5" s="198" t="s">
        <v>279</v>
      </c>
      <c r="C5" s="198" t="s">
        <v>443</v>
      </c>
      <c r="D5" s="198" t="s">
        <v>528</v>
      </c>
      <c r="E5" s="515"/>
      <c r="F5" s="515"/>
      <c r="G5" s="198" t="s">
        <v>556</v>
      </c>
      <c r="H5" s="198" t="s">
        <v>443</v>
      </c>
      <c r="I5" s="198" t="s">
        <v>528</v>
      </c>
      <c r="J5" s="515"/>
      <c r="K5" s="515"/>
      <c r="L5" s="198" t="s">
        <v>279</v>
      </c>
      <c r="M5" s="198" t="s">
        <v>443</v>
      </c>
      <c r="N5" s="198" t="s">
        <v>528</v>
      </c>
      <c r="O5" s="515"/>
      <c r="P5" s="515"/>
      <c r="Q5" s="198" t="s">
        <v>279</v>
      </c>
      <c r="R5" s="198" t="s">
        <v>443</v>
      </c>
      <c r="S5" s="198" t="s">
        <v>528</v>
      </c>
      <c r="T5" s="515"/>
      <c r="U5" s="515"/>
    </row>
    <row r="6" spans="1:21" ht="16.5">
      <c r="A6" s="122" t="s">
        <v>70</v>
      </c>
      <c r="B6" s="78">
        <v>127098</v>
      </c>
      <c r="C6" s="78">
        <v>131405</v>
      </c>
      <c r="D6" s="78">
        <v>133781.5</v>
      </c>
      <c r="E6" s="79">
        <f t="shared" ref="E6:E14" si="0">IFERROR(C6/B6*100-100,0)</f>
        <v>3.3887236620560515</v>
      </c>
      <c r="F6" s="79">
        <f t="shared" ref="F6:F14" si="1">IFERROR(D6/C6*100-100,0)</f>
        <v>1.8085308778204734</v>
      </c>
      <c r="G6" s="78">
        <v>71913.75</v>
      </c>
      <c r="H6" s="78">
        <v>73859.7</v>
      </c>
      <c r="I6" s="78">
        <v>76149.850000000006</v>
      </c>
      <c r="J6" s="79">
        <f t="shared" ref="J6:J14" si="2">IFERROR(H6/G6*100-100,0)</f>
        <v>2.705949835740725</v>
      </c>
      <c r="K6" s="79">
        <f t="shared" ref="K6:K14" si="3">IFERROR(I6/H6*100-100,0)</f>
        <v>3.1006760114108403</v>
      </c>
      <c r="L6" s="78">
        <v>76378.5</v>
      </c>
      <c r="M6" s="78">
        <v>79147.3</v>
      </c>
      <c r="N6" s="78">
        <v>82991.3</v>
      </c>
      <c r="O6" s="79">
        <f t="shared" ref="O6:O14" si="4">IFERROR(M6/L6*100-100,0)</f>
        <v>3.6251039232244864</v>
      </c>
      <c r="P6" s="79">
        <f t="shared" ref="P6:P14" si="5">IFERROR(N6/M6*100-100,0)</f>
        <v>4.8567670659643341</v>
      </c>
      <c r="Q6" s="78">
        <v>76143</v>
      </c>
      <c r="R6" s="78">
        <v>78327</v>
      </c>
      <c r="S6" s="78">
        <v>79196</v>
      </c>
      <c r="T6" s="79">
        <f t="shared" ref="T6:T14" si="6">IFERROR(R6/Q6*100-100,0)</f>
        <v>2.8682873015247594</v>
      </c>
      <c r="U6" s="79">
        <f t="shared" ref="U6:U14" si="7">IFERROR(S6/R6*100-100,0)</f>
        <v>1.1094514024538142</v>
      </c>
    </row>
    <row r="7" spans="1:21" ht="16.5">
      <c r="A7" s="122" t="s">
        <v>71</v>
      </c>
      <c r="B7" s="78">
        <v>119010</v>
      </c>
      <c r="C7" s="78">
        <v>119950</v>
      </c>
      <c r="D7" s="78">
        <v>122038</v>
      </c>
      <c r="E7" s="79">
        <f t="shared" si="0"/>
        <v>0.78984959247121367</v>
      </c>
      <c r="F7" s="79">
        <f t="shared" si="1"/>
        <v>1.7407253022092561</v>
      </c>
      <c r="G7" s="78">
        <v>122907.1</v>
      </c>
      <c r="H7" s="78">
        <v>124072.37</v>
      </c>
      <c r="I7" s="78">
        <v>126902.32</v>
      </c>
      <c r="J7" s="79">
        <f t="shared" si="2"/>
        <v>0.94809006151798769</v>
      </c>
      <c r="K7" s="79">
        <f t="shared" si="3"/>
        <v>2.2808865503254339</v>
      </c>
      <c r="L7" s="78">
        <v>13557.4</v>
      </c>
      <c r="M7" s="78">
        <v>18646</v>
      </c>
      <c r="N7" s="78">
        <v>24246</v>
      </c>
      <c r="O7" s="79">
        <f t="shared" si="4"/>
        <v>37.533745408411647</v>
      </c>
      <c r="P7" s="79">
        <f t="shared" si="5"/>
        <v>30.03325109943151</v>
      </c>
      <c r="Q7" s="78">
        <v>93147</v>
      </c>
      <c r="R7" s="78">
        <v>93764</v>
      </c>
      <c r="S7" s="78">
        <v>95018</v>
      </c>
      <c r="T7" s="79">
        <f t="shared" si="6"/>
        <v>0.66239385058027267</v>
      </c>
      <c r="U7" s="79">
        <f t="shared" si="7"/>
        <v>1.3374002815579615</v>
      </c>
    </row>
    <row r="8" spans="1:21" ht="16.5">
      <c r="A8" s="122" t="s">
        <v>72</v>
      </c>
      <c r="B8" s="78">
        <v>2785.1</v>
      </c>
      <c r="C8" s="78">
        <v>2945</v>
      </c>
      <c r="D8" s="78">
        <v>3470</v>
      </c>
      <c r="E8" s="79">
        <f t="shared" si="0"/>
        <v>5.7412660227639947</v>
      </c>
      <c r="F8" s="79">
        <f t="shared" si="1"/>
        <v>17.826825127334473</v>
      </c>
      <c r="G8" s="78">
        <v>492</v>
      </c>
      <c r="H8" s="78">
        <v>545</v>
      </c>
      <c r="I8" s="78">
        <v>550</v>
      </c>
      <c r="J8" s="79">
        <f t="shared" si="2"/>
        <v>10.77235772357723</v>
      </c>
      <c r="K8" s="79">
        <f t="shared" si="3"/>
        <v>0.91743119266054407</v>
      </c>
      <c r="L8" s="78">
        <v>1914</v>
      </c>
      <c r="M8" s="78">
        <v>2010</v>
      </c>
      <c r="N8" s="78">
        <v>2228</v>
      </c>
      <c r="O8" s="79">
        <f t="shared" si="4"/>
        <v>5.0156739811912274</v>
      </c>
      <c r="P8" s="79">
        <f t="shared" si="5"/>
        <v>10.845771144278601</v>
      </c>
      <c r="Q8" s="78">
        <v>671</v>
      </c>
      <c r="R8" s="78">
        <v>715</v>
      </c>
      <c r="S8" s="78">
        <v>837</v>
      </c>
      <c r="T8" s="79">
        <f t="shared" si="6"/>
        <v>6.5573770491803316</v>
      </c>
      <c r="U8" s="79">
        <f t="shared" si="7"/>
        <v>17.062937062937067</v>
      </c>
    </row>
    <row r="9" spans="1:21" ht="16.5">
      <c r="A9" s="122" t="s">
        <v>73</v>
      </c>
      <c r="B9" s="78">
        <v>47939</v>
      </c>
      <c r="C9" s="78">
        <v>48399</v>
      </c>
      <c r="D9" s="78">
        <v>48939</v>
      </c>
      <c r="E9" s="79">
        <f t="shared" si="0"/>
        <v>0.9595527649721447</v>
      </c>
      <c r="F9" s="79">
        <f t="shared" si="1"/>
        <v>1.1157255315192458</v>
      </c>
      <c r="G9" s="78">
        <v>35936.32</v>
      </c>
      <c r="H9" s="78">
        <v>35936.32</v>
      </c>
      <c r="I9" s="78">
        <v>22081</v>
      </c>
      <c r="J9" s="79">
        <f t="shared" si="2"/>
        <v>0</v>
      </c>
      <c r="K9" s="79">
        <f t="shared" si="3"/>
        <v>-38.555199864649467</v>
      </c>
      <c r="L9" s="78">
        <v>1</v>
      </c>
      <c r="M9" s="78">
        <v>6</v>
      </c>
      <c r="N9" s="78">
        <v>6</v>
      </c>
      <c r="O9" s="79">
        <f t="shared" si="4"/>
        <v>500</v>
      </c>
      <c r="P9" s="79">
        <f t="shared" si="5"/>
        <v>0</v>
      </c>
      <c r="Q9" s="78">
        <v>30</v>
      </c>
      <c r="R9" s="78">
        <v>30</v>
      </c>
      <c r="S9" s="78">
        <v>35</v>
      </c>
      <c r="T9" s="79">
        <f t="shared" si="6"/>
        <v>0</v>
      </c>
      <c r="U9" s="79">
        <f t="shared" si="7"/>
        <v>16.666666666666671</v>
      </c>
    </row>
    <row r="10" spans="1:21" ht="16.5">
      <c r="A10" s="122" t="s">
        <v>74</v>
      </c>
      <c r="B10" s="78">
        <v>0</v>
      </c>
      <c r="C10" s="78">
        <v>0</v>
      </c>
      <c r="D10" s="78">
        <v>0</v>
      </c>
      <c r="E10" s="79">
        <f t="shared" si="0"/>
        <v>0</v>
      </c>
      <c r="F10" s="79">
        <f t="shared" si="1"/>
        <v>0</v>
      </c>
      <c r="G10" s="78">
        <v>0</v>
      </c>
      <c r="H10" s="78">
        <v>0</v>
      </c>
      <c r="I10" s="78">
        <v>0</v>
      </c>
      <c r="J10" s="79">
        <f t="shared" si="2"/>
        <v>0</v>
      </c>
      <c r="K10" s="79">
        <f t="shared" si="3"/>
        <v>0</v>
      </c>
      <c r="L10" s="78">
        <v>494.8</v>
      </c>
      <c r="M10" s="78">
        <v>511</v>
      </c>
      <c r="N10" s="78">
        <v>535</v>
      </c>
      <c r="O10" s="79">
        <f t="shared" si="4"/>
        <v>3.2740501212611122</v>
      </c>
      <c r="P10" s="79">
        <f t="shared" si="5"/>
        <v>4.6966731898238692</v>
      </c>
      <c r="Q10" s="78">
        <v>38</v>
      </c>
      <c r="R10" s="78">
        <v>30</v>
      </c>
      <c r="S10" s="78">
        <v>30</v>
      </c>
      <c r="T10" s="79">
        <f t="shared" si="6"/>
        <v>-21.05263157894737</v>
      </c>
      <c r="U10" s="79">
        <f t="shared" si="7"/>
        <v>0</v>
      </c>
    </row>
    <row r="11" spans="1:21" ht="16.5">
      <c r="A11" s="122" t="s">
        <v>75</v>
      </c>
      <c r="B11" s="78">
        <v>100.5</v>
      </c>
      <c r="C11" s="78">
        <v>122.5</v>
      </c>
      <c r="D11" s="78">
        <v>85.5</v>
      </c>
      <c r="E11" s="79">
        <f t="shared" si="0"/>
        <v>21.890547263681583</v>
      </c>
      <c r="F11" s="79">
        <f t="shared" si="1"/>
        <v>-30.204081632653057</v>
      </c>
      <c r="G11" s="78">
        <v>0</v>
      </c>
      <c r="H11" s="78">
        <v>0</v>
      </c>
      <c r="I11" s="78">
        <v>0</v>
      </c>
      <c r="J11" s="79">
        <f t="shared" si="2"/>
        <v>0</v>
      </c>
      <c r="K11" s="79">
        <f t="shared" si="3"/>
        <v>0</v>
      </c>
      <c r="L11" s="78">
        <v>8622</v>
      </c>
      <c r="M11" s="78">
        <v>9092</v>
      </c>
      <c r="N11" s="78">
        <v>9522</v>
      </c>
      <c r="O11" s="79">
        <f t="shared" si="4"/>
        <v>5.4511714219438687</v>
      </c>
      <c r="P11" s="79">
        <f t="shared" si="5"/>
        <v>4.7294324681038233</v>
      </c>
      <c r="Q11" s="78">
        <v>0</v>
      </c>
      <c r="R11" s="78">
        <v>10</v>
      </c>
      <c r="S11" s="78">
        <v>41.8</v>
      </c>
      <c r="T11" s="79">
        <f t="shared" si="6"/>
        <v>0</v>
      </c>
      <c r="U11" s="79">
        <f t="shared" si="7"/>
        <v>318</v>
      </c>
    </row>
    <row r="12" spans="1:21" ht="16.5">
      <c r="A12" s="123" t="s">
        <v>76</v>
      </c>
      <c r="B12" s="403">
        <v>296933</v>
      </c>
      <c r="C12" s="403">
        <f>SUM(C6:C11)</f>
        <v>302821.5</v>
      </c>
      <c r="D12" s="403">
        <v>308314</v>
      </c>
      <c r="E12" s="79">
        <f t="shared" si="0"/>
        <v>1.9831073003000625</v>
      </c>
      <c r="F12" s="79">
        <f t="shared" si="1"/>
        <v>1.8137747815132172</v>
      </c>
      <c r="G12" s="403">
        <v>217313.51</v>
      </c>
      <c r="H12" s="403">
        <v>220477.73</v>
      </c>
      <c r="I12" s="403">
        <v>262849</v>
      </c>
      <c r="J12" s="79">
        <f t="shared" si="2"/>
        <v>1.4560622577031666</v>
      </c>
      <c r="K12" s="79">
        <f t="shared" si="3"/>
        <v>19.217936432854231</v>
      </c>
      <c r="L12" s="403">
        <v>115640.3</v>
      </c>
      <c r="M12" s="403">
        <v>119503.3</v>
      </c>
      <c r="N12" s="403">
        <v>123971.3</v>
      </c>
      <c r="O12" s="79">
        <f t="shared" si="4"/>
        <v>3.3405309394735241</v>
      </c>
      <c r="P12" s="79">
        <f t="shared" si="5"/>
        <v>3.7388088864491493</v>
      </c>
      <c r="Q12" s="403">
        <f>SUM(Q6:Q11)</f>
        <v>170029</v>
      </c>
      <c r="R12" s="403">
        <f>SUM(R6:R11)</f>
        <v>172876</v>
      </c>
      <c r="S12" s="403">
        <f>SUM(S6:S11)</f>
        <v>175157.8</v>
      </c>
      <c r="T12" s="79">
        <f t="shared" si="6"/>
        <v>1.6744202459580464</v>
      </c>
      <c r="U12" s="79">
        <f t="shared" si="7"/>
        <v>1.3199055970753477</v>
      </c>
    </row>
    <row r="13" spans="1:21" ht="16.5">
      <c r="A13" s="122" t="s">
        <v>77</v>
      </c>
      <c r="B13" s="78">
        <v>826647</v>
      </c>
      <c r="C13" s="78">
        <v>826647</v>
      </c>
      <c r="D13" s="78">
        <v>825576.3</v>
      </c>
      <c r="E13" s="79">
        <f t="shared" si="0"/>
        <v>0</v>
      </c>
      <c r="F13" s="79">
        <f t="shared" si="1"/>
        <v>-0.12952324269004123</v>
      </c>
      <c r="G13" s="78">
        <v>514528</v>
      </c>
      <c r="H13" s="78">
        <v>514528</v>
      </c>
      <c r="I13" s="78">
        <v>514528</v>
      </c>
      <c r="J13" s="79">
        <f t="shared" si="2"/>
        <v>0</v>
      </c>
      <c r="K13" s="79">
        <f t="shared" si="3"/>
        <v>0</v>
      </c>
      <c r="L13" s="78">
        <v>567961</v>
      </c>
      <c r="M13" s="78">
        <v>567961</v>
      </c>
      <c r="N13" s="78">
        <v>567961</v>
      </c>
      <c r="O13" s="79">
        <f t="shared" si="4"/>
        <v>0</v>
      </c>
      <c r="P13" s="79">
        <f t="shared" si="5"/>
        <v>0</v>
      </c>
      <c r="Q13" s="78">
        <v>453519</v>
      </c>
      <c r="R13" s="78">
        <v>453519</v>
      </c>
      <c r="S13" s="78">
        <v>453519</v>
      </c>
      <c r="T13" s="79">
        <f t="shared" si="6"/>
        <v>0</v>
      </c>
      <c r="U13" s="79">
        <f t="shared" si="7"/>
        <v>0</v>
      </c>
    </row>
    <row r="14" spans="1:21" ht="16.5">
      <c r="A14" s="142" t="s">
        <v>78</v>
      </c>
      <c r="B14" s="388">
        <v>714384</v>
      </c>
      <c r="C14" s="388">
        <v>714384</v>
      </c>
      <c r="D14" s="388">
        <v>713662</v>
      </c>
      <c r="E14" s="79">
        <f t="shared" si="0"/>
        <v>0</v>
      </c>
      <c r="F14" s="79">
        <f t="shared" si="1"/>
        <v>-0.10106609330556182</v>
      </c>
      <c r="G14" s="388">
        <v>438322.5</v>
      </c>
      <c r="H14" s="388">
        <v>438791.5</v>
      </c>
      <c r="I14" s="388">
        <v>439219.5</v>
      </c>
      <c r="J14" s="79">
        <f t="shared" si="2"/>
        <v>0.10699884217670785</v>
      </c>
      <c r="K14" s="79">
        <f t="shared" si="3"/>
        <v>9.7540631484434925E-2</v>
      </c>
      <c r="L14" s="388">
        <v>389616</v>
      </c>
      <c r="M14" s="388">
        <v>389616</v>
      </c>
      <c r="N14" s="388">
        <v>389616</v>
      </c>
      <c r="O14" s="79">
        <f t="shared" si="4"/>
        <v>0</v>
      </c>
      <c r="P14" s="79">
        <f t="shared" si="5"/>
        <v>0</v>
      </c>
      <c r="Q14" s="388">
        <v>364831</v>
      </c>
      <c r="R14" s="388">
        <v>361630</v>
      </c>
      <c r="S14" s="388">
        <v>364479</v>
      </c>
      <c r="T14" s="79">
        <f t="shared" si="6"/>
        <v>-0.87739254613779849</v>
      </c>
      <c r="U14" s="79">
        <f t="shared" si="7"/>
        <v>0.78782180681913871</v>
      </c>
    </row>
    <row r="15" spans="1:21" ht="15.75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39"/>
      <c r="R15" s="139"/>
      <c r="S15" s="139"/>
      <c r="T15" s="139"/>
      <c r="U15" s="139"/>
    </row>
    <row r="16" spans="1:21" ht="15.75">
      <c r="A16" s="556" t="s">
        <v>69</v>
      </c>
      <c r="B16" s="557" t="s">
        <v>275</v>
      </c>
      <c r="C16" s="557"/>
      <c r="D16" s="557"/>
      <c r="E16" s="557"/>
      <c r="F16" s="557"/>
      <c r="G16" s="557" t="s">
        <v>317</v>
      </c>
      <c r="H16" s="557"/>
      <c r="I16" s="557"/>
      <c r="J16" s="557"/>
      <c r="K16" s="557"/>
      <c r="L16" s="557" t="s">
        <v>543</v>
      </c>
      <c r="M16" s="557"/>
      <c r="N16" s="557"/>
      <c r="O16" s="557"/>
      <c r="P16" s="557"/>
      <c r="Q16" s="557" t="s">
        <v>35</v>
      </c>
      <c r="R16" s="557"/>
      <c r="S16" s="557"/>
      <c r="T16" s="557"/>
      <c r="U16" s="557"/>
    </row>
    <row r="17" spans="1:21" ht="15" customHeight="1">
      <c r="A17" s="555"/>
      <c r="B17" s="3" t="s">
        <v>4</v>
      </c>
      <c r="C17" s="3" t="s">
        <v>532</v>
      </c>
      <c r="D17" s="3" t="s">
        <v>533</v>
      </c>
      <c r="E17" s="515" t="s">
        <v>529</v>
      </c>
      <c r="F17" s="515" t="s">
        <v>530</v>
      </c>
      <c r="G17" s="3" t="s">
        <v>4</v>
      </c>
      <c r="H17" s="3" t="s">
        <v>532</v>
      </c>
      <c r="I17" s="3" t="s">
        <v>533</v>
      </c>
      <c r="J17" s="515" t="s">
        <v>529</v>
      </c>
      <c r="K17" s="515" t="s">
        <v>530</v>
      </c>
      <c r="L17" s="3" t="s">
        <v>4</v>
      </c>
      <c r="M17" s="3" t="s">
        <v>532</v>
      </c>
      <c r="N17" s="3" t="s">
        <v>533</v>
      </c>
      <c r="O17" s="515" t="s">
        <v>529</v>
      </c>
      <c r="P17" s="515" t="s">
        <v>530</v>
      </c>
      <c r="Q17" s="3" t="s">
        <v>4</v>
      </c>
      <c r="R17" s="3" t="s">
        <v>532</v>
      </c>
      <c r="S17" s="3" t="s">
        <v>533</v>
      </c>
      <c r="T17" s="515" t="s">
        <v>529</v>
      </c>
      <c r="U17" s="515" t="s">
        <v>530</v>
      </c>
    </row>
    <row r="18" spans="1:21" ht="45">
      <c r="A18" s="555"/>
      <c r="B18" s="198" t="s">
        <v>279</v>
      </c>
      <c r="C18" s="198" t="s">
        <v>443</v>
      </c>
      <c r="D18" s="198" t="s">
        <v>528</v>
      </c>
      <c r="E18" s="515"/>
      <c r="F18" s="515"/>
      <c r="G18" s="198" t="s">
        <v>279</v>
      </c>
      <c r="H18" s="198" t="s">
        <v>443</v>
      </c>
      <c r="I18" s="198" t="s">
        <v>528</v>
      </c>
      <c r="J18" s="515"/>
      <c r="K18" s="515"/>
      <c r="L18" s="198" t="s">
        <v>279</v>
      </c>
      <c r="M18" s="198" t="s">
        <v>443</v>
      </c>
      <c r="N18" s="198" t="s">
        <v>528</v>
      </c>
      <c r="O18" s="515"/>
      <c r="P18" s="515"/>
      <c r="Q18" s="198" t="s">
        <v>279</v>
      </c>
      <c r="R18" s="198" t="s">
        <v>443</v>
      </c>
      <c r="S18" s="198" t="s">
        <v>528</v>
      </c>
      <c r="T18" s="515"/>
      <c r="U18" s="515"/>
    </row>
    <row r="19" spans="1:21" ht="16.5">
      <c r="A19" s="122" t="s">
        <v>70</v>
      </c>
      <c r="B19" s="78">
        <v>86805</v>
      </c>
      <c r="C19" s="78">
        <v>88310</v>
      </c>
      <c r="D19" s="78">
        <v>90292.66</v>
      </c>
      <c r="E19" s="79">
        <f t="shared" ref="E19:E27" si="8">IFERROR(C19/B19*100-100,0)</f>
        <v>1.7337710961350155</v>
      </c>
      <c r="F19" s="79">
        <f t="shared" ref="F19:F27" si="9">IFERROR(D19/C19*100-100,0)</f>
        <v>2.2451138036462481</v>
      </c>
      <c r="G19" s="78">
        <v>41261</v>
      </c>
      <c r="H19" s="78">
        <v>42450</v>
      </c>
      <c r="I19" s="78">
        <v>24421</v>
      </c>
      <c r="J19" s="79">
        <f t="shared" ref="J19:J27" si="10">IFERROR(H19/G19*100-100,0)</f>
        <v>2.8816558008773399</v>
      </c>
      <c r="K19" s="79">
        <f t="shared" ref="K19:K27" si="11">IFERROR(I19/H19*100-100,0)</f>
        <v>-42.471142520612482</v>
      </c>
      <c r="L19" s="78">
        <v>27105</v>
      </c>
      <c r="M19" s="78">
        <v>28401</v>
      </c>
      <c r="N19" s="78">
        <v>33462</v>
      </c>
      <c r="O19" s="79">
        <f t="shared" ref="O19:O27" si="12">IFERROR(M19/L19*100-100,0)</f>
        <v>4.7814056447149937</v>
      </c>
      <c r="P19" s="79">
        <f t="shared" ref="P19:P27" si="13">IFERROR(N19/M19*100-100,0)</f>
        <v>17.819795077638105</v>
      </c>
      <c r="Q19" s="78">
        <f t="shared" ref="Q19:S24" si="14">B6+G6+L6+Q6+B19+G19+L19</f>
        <v>506704.25</v>
      </c>
      <c r="R19" s="78">
        <f t="shared" si="14"/>
        <v>521900</v>
      </c>
      <c r="S19" s="78">
        <f t="shared" si="14"/>
        <v>520294.31000000006</v>
      </c>
      <c r="T19" s="79">
        <f t="shared" ref="T19:T27" si="15">IFERROR(R19/Q19*100-100,0)</f>
        <v>2.9989387300382901</v>
      </c>
      <c r="U19" s="79">
        <f t="shared" ref="U19:U27" si="16">IFERROR(S19/R19*100-100,0)</f>
        <v>-0.30766238743052554</v>
      </c>
    </row>
    <row r="20" spans="1:21" ht="16.5">
      <c r="A20" s="122" t="s">
        <v>71</v>
      </c>
      <c r="B20" s="78">
        <v>133994</v>
      </c>
      <c r="C20" s="78">
        <v>136961</v>
      </c>
      <c r="D20" s="78">
        <v>139583.10999999999</v>
      </c>
      <c r="E20" s="79">
        <f t="shared" si="8"/>
        <v>2.2142782512649859</v>
      </c>
      <c r="F20" s="79">
        <f t="shared" si="9"/>
        <v>1.914493907024621</v>
      </c>
      <c r="G20" s="78">
        <v>9142</v>
      </c>
      <c r="H20" s="78">
        <v>9551</v>
      </c>
      <c r="I20" s="78">
        <v>9491</v>
      </c>
      <c r="J20" s="79">
        <f t="shared" si="10"/>
        <v>4.4738569240866326</v>
      </c>
      <c r="K20" s="79">
        <f t="shared" si="11"/>
        <v>-0.62820647052664924</v>
      </c>
      <c r="L20" s="78">
        <v>75080.28</v>
      </c>
      <c r="M20" s="78">
        <v>76951</v>
      </c>
      <c r="N20" s="78">
        <v>80334</v>
      </c>
      <c r="O20" s="79">
        <f t="shared" si="12"/>
        <v>2.4916262965455189</v>
      </c>
      <c r="P20" s="79">
        <f t="shared" si="13"/>
        <v>4.3963041415966018</v>
      </c>
      <c r="Q20" s="78">
        <f t="shared" si="14"/>
        <v>566837.78</v>
      </c>
      <c r="R20" s="78">
        <f t="shared" si="14"/>
        <v>579895.37</v>
      </c>
      <c r="S20" s="78">
        <f t="shared" si="14"/>
        <v>597612.42999999993</v>
      </c>
      <c r="T20" s="79">
        <f t="shared" si="15"/>
        <v>2.303584986872238</v>
      </c>
      <c r="U20" s="79">
        <f t="shared" si="16"/>
        <v>3.0552166677930046</v>
      </c>
    </row>
    <row r="21" spans="1:21" ht="16.5">
      <c r="A21" s="122" t="s">
        <v>72</v>
      </c>
      <c r="B21" s="78">
        <v>1210.5</v>
      </c>
      <c r="C21" s="78">
        <v>1329.5</v>
      </c>
      <c r="D21" s="78">
        <v>1414</v>
      </c>
      <c r="E21" s="79">
        <f t="shared" si="8"/>
        <v>9.8306484923585344</v>
      </c>
      <c r="F21" s="79">
        <f t="shared" si="9"/>
        <v>6.3557728469349399</v>
      </c>
      <c r="G21" s="78">
        <v>883.5</v>
      </c>
      <c r="H21" s="78">
        <v>967.8</v>
      </c>
      <c r="I21" s="78">
        <v>1001.8</v>
      </c>
      <c r="J21" s="79">
        <f t="shared" si="10"/>
        <v>9.5415959252971021</v>
      </c>
      <c r="K21" s="79">
        <f t="shared" si="11"/>
        <v>3.513122545980579</v>
      </c>
      <c r="L21" s="78">
        <v>1684</v>
      </c>
      <c r="M21" s="78">
        <v>2069</v>
      </c>
      <c r="N21" s="78">
        <v>2225</v>
      </c>
      <c r="O21" s="79">
        <f t="shared" si="12"/>
        <v>22.862232779097383</v>
      </c>
      <c r="P21" s="79">
        <f t="shared" si="13"/>
        <v>7.5398743354277258</v>
      </c>
      <c r="Q21" s="78">
        <f t="shared" si="14"/>
        <v>9640.1</v>
      </c>
      <c r="R21" s="78">
        <f t="shared" si="14"/>
        <v>10581.3</v>
      </c>
      <c r="S21" s="78">
        <f t="shared" si="14"/>
        <v>11725.8</v>
      </c>
      <c r="T21" s="79">
        <f t="shared" si="15"/>
        <v>9.7633841972593558</v>
      </c>
      <c r="U21" s="79">
        <f t="shared" si="16"/>
        <v>10.816251311275551</v>
      </c>
    </row>
    <row r="22" spans="1:21" ht="16.5">
      <c r="A22" s="122" t="s">
        <v>73</v>
      </c>
      <c r="B22" s="78">
        <v>11001.5</v>
      </c>
      <c r="C22" s="78">
        <v>11193.5</v>
      </c>
      <c r="D22" s="78">
        <v>9921</v>
      </c>
      <c r="E22" s="79">
        <f t="shared" si="8"/>
        <v>1.7452165613780011</v>
      </c>
      <c r="F22" s="79">
        <f t="shared" si="9"/>
        <v>-11.368204761692056</v>
      </c>
      <c r="G22" s="78">
        <v>2</v>
      </c>
      <c r="H22" s="78">
        <v>2</v>
      </c>
      <c r="I22" s="78">
        <v>2</v>
      </c>
      <c r="J22" s="79">
        <f t="shared" si="10"/>
        <v>0</v>
      </c>
      <c r="K22" s="79">
        <f t="shared" si="11"/>
        <v>0</v>
      </c>
      <c r="L22" s="78">
        <v>560</v>
      </c>
      <c r="M22" s="78">
        <v>560</v>
      </c>
      <c r="N22" s="78">
        <v>560</v>
      </c>
      <c r="O22" s="79">
        <f t="shared" si="12"/>
        <v>0</v>
      </c>
      <c r="P22" s="79">
        <f t="shared" si="13"/>
        <v>0</v>
      </c>
      <c r="Q22" s="78">
        <f t="shared" si="14"/>
        <v>95469.82</v>
      </c>
      <c r="R22" s="78">
        <f t="shared" si="14"/>
        <v>96126.82</v>
      </c>
      <c r="S22" s="78">
        <f t="shared" si="14"/>
        <v>81544</v>
      </c>
      <c r="T22" s="79">
        <f t="shared" si="15"/>
        <v>0.68817559308271825</v>
      </c>
      <c r="U22" s="79">
        <f t="shared" si="16"/>
        <v>-15.170396773761993</v>
      </c>
    </row>
    <row r="23" spans="1:21" ht="16.5">
      <c r="A23" s="122" t="s">
        <v>74</v>
      </c>
      <c r="B23" s="78">
        <v>0</v>
      </c>
      <c r="C23" s="78">
        <v>0</v>
      </c>
      <c r="D23" s="78">
        <v>0</v>
      </c>
      <c r="E23" s="79">
        <f t="shared" si="8"/>
        <v>0</v>
      </c>
      <c r="F23" s="79">
        <f t="shared" si="9"/>
        <v>0</v>
      </c>
      <c r="G23" s="78">
        <v>385</v>
      </c>
      <c r="H23" s="78">
        <v>416</v>
      </c>
      <c r="I23" s="78">
        <v>207</v>
      </c>
      <c r="J23" s="79">
        <f t="shared" si="10"/>
        <v>8.0519480519480453</v>
      </c>
      <c r="K23" s="79">
        <f t="shared" si="11"/>
        <v>-50.240384615384613</v>
      </c>
      <c r="L23" s="78">
        <v>0</v>
      </c>
      <c r="M23" s="78">
        <v>0</v>
      </c>
      <c r="N23" s="78">
        <v>0</v>
      </c>
      <c r="O23" s="79">
        <f t="shared" si="12"/>
        <v>0</v>
      </c>
      <c r="P23" s="79">
        <f t="shared" si="13"/>
        <v>0</v>
      </c>
      <c r="Q23" s="78">
        <f t="shared" si="14"/>
        <v>917.8</v>
      </c>
      <c r="R23" s="78">
        <f t="shared" si="14"/>
        <v>957</v>
      </c>
      <c r="S23" s="78">
        <f t="shared" si="14"/>
        <v>772</v>
      </c>
      <c r="T23" s="79">
        <f t="shared" si="15"/>
        <v>4.2710830246241187</v>
      </c>
      <c r="U23" s="79">
        <f t="shared" si="16"/>
        <v>-19.33124346917451</v>
      </c>
    </row>
    <row r="24" spans="1:21" ht="16.5">
      <c r="A24" s="122" t="s">
        <v>75</v>
      </c>
      <c r="B24" s="78">
        <v>12917.5</v>
      </c>
      <c r="C24" s="78">
        <v>13790.5</v>
      </c>
      <c r="D24" s="78">
        <v>13825.5</v>
      </c>
      <c r="E24" s="79">
        <f t="shared" si="8"/>
        <v>6.7582736597638871</v>
      </c>
      <c r="F24" s="79">
        <f t="shared" si="9"/>
        <v>0.25379790435444249</v>
      </c>
      <c r="G24" s="78">
        <v>66</v>
      </c>
      <c r="H24" s="78">
        <v>117</v>
      </c>
      <c r="I24" s="78">
        <v>77</v>
      </c>
      <c r="J24" s="79">
        <f t="shared" si="10"/>
        <v>77.27272727272728</v>
      </c>
      <c r="K24" s="79">
        <f t="shared" si="11"/>
        <v>-34.188034188034194</v>
      </c>
      <c r="L24" s="78">
        <v>0</v>
      </c>
      <c r="M24" s="78">
        <v>0</v>
      </c>
      <c r="N24" s="78">
        <v>0</v>
      </c>
      <c r="O24" s="79">
        <f t="shared" si="12"/>
        <v>0</v>
      </c>
      <c r="P24" s="79">
        <f t="shared" si="13"/>
        <v>0</v>
      </c>
      <c r="Q24" s="78">
        <f t="shared" si="14"/>
        <v>21706</v>
      </c>
      <c r="R24" s="78">
        <f t="shared" si="14"/>
        <v>23132</v>
      </c>
      <c r="S24" s="78">
        <f t="shared" si="14"/>
        <v>23551.8</v>
      </c>
      <c r="T24" s="79">
        <f t="shared" si="15"/>
        <v>6.5696120888233622</v>
      </c>
      <c r="U24" s="79">
        <f t="shared" si="16"/>
        <v>1.8148020058792866</v>
      </c>
    </row>
    <row r="25" spans="1:21" ht="16.5">
      <c r="A25" s="123" t="s">
        <v>76</v>
      </c>
      <c r="B25" s="403">
        <f>SUM(B19:B24)</f>
        <v>245928.5</v>
      </c>
      <c r="C25" s="403">
        <f>SUM(C19:C24)</f>
        <v>251584.5</v>
      </c>
      <c r="D25" s="403">
        <v>255036.27</v>
      </c>
      <c r="E25" s="79">
        <f t="shared" si="8"/>
        <v>2.2998554457901434</v>
      </c>
      <c r="F25" s="79">
        <f t="shared" si="9"/>
        <v>1.3720121867603012</v>
      </c>
      <c r="G25" s="403">
        <f>SUM(G19:G24)</f>
        <v>51739.5</v>
      </c>
      <c r="H25" s="403">
        <f>SUM(H19:H24)</f>
        <v>53503.8</v>
      </c>
      <c r="I25" s="403">
        <v>52402.080000000002</v>
      </c>
      <c r="J25" s="79">
        <f t="shared" si="10"/>
        <v>3.4099672397298093</v>
      </c>
      <c r="K25" s="79">
        <f t="shared" si="11"/>
        <v>-2.0591434627073255</v>
      </c>
      <c r="L25" s="403">
        <f>SUM(L19:L24)</f>
        <v>104429.28</v>
      </c>
      <c r="M25" s="403">
        <f>SUM(M19:M24)</f>
        <v>107981</v>
      </c>
      <c r="N25" s="403">
        <f>SUM(N19:N24)</f>
        <v>116581</v>
      </c>
      <c r="O25" s="79">
        <f t="shared" si="12"/>
        <v>3.4010767861274189</v>
      </c>
      <c r="P25" s="79">
        <f t="shared" si="13"/>
        <v>7.9643641010918742</v>
      </c>
      <c r="Q25" s="96">
        <f t="shared" ref="Q25:R27" si="17">B12+G12+L12+Q12+B25+G25+L25</f>
        <v>1202013.0900000001</v>
      </c>
      <c r="R25" s="96">
        <f t="shared" si="17"/>
        <v>1228747.83</v>
      </c>
      <c r="S25" s="403">
        <f>SUM(S19:S24)</f>
        <v>1235500.3400000001</v>
      </c>
      <c r="T25" s="97">
        <f t="shared" si="15"/>
        <v>2.2241637984158729</v>
      </c>
      <c r="U25" s="97">
        <f t="shared" si="16"/>
        <v>0.54954400204312037</v>
      </c>
    </row>
    <row r="26" spans="1:21" ht="16.5">
      <c r="A26" s="122" t="s">
        <v>77</v>
      </c>
      <c r="B26" s="78">
        <v>761976</v>
      </c>
      <c r="C26" s="78">
        <v>761976</v>
      </c>
      <c r="D26" s="78">
        <v>764894</v>
      </c>
      <c r="E26" s="79">
        <f t="shared" si="8"/>
        <v>0</v>
      </c>
      <c r="F26" s="79">
        <f t="shared" si="9"/>
        <v>0.38295169401661155</v>
      </c>
      <c r="G26" s="78">
        <v>223393.8</v>
      </c>
      <c r="H26" s="78">
        <v>223390.8</v>
      </c>
      <c r="I26" s="78">
        <v>213543.8</v>
      </c>
      <c r="J26" s="79">
        <f t="shared" si="10"/>
        <v>-1.3429199915151457E-3</v>
      </c>
      <c r="K26" s="79">
        <f t="shared" si="11"/>
        <v>-4.4079702476556832</v>
      </c>
      <c r="L26" s="78">
        <v>353822</v>
      </c>
      <c r="M26" s="78">
        <v>354622</v>
      </c>
      <c r="N26" s="78">
        <v>355356</v>
      </c>
      <c r="O26" s="79">
        <f t="shared" si="12"/>
        <v>0.22610239046751701</v>
      </c>
      <c r="P26" s="79">
        <f t="shared" si="13"/>
        <v>0.20698095436830499</v>
      </c>
      <c r="Q26" s="78">
        <f t="shared" si="17"/>
        <v>3701846.8</v>
      </c>
      <c r="R26" s="78">
        <f t="shared" si="17"/>
        <v>3702643.8</v>
      </c>
      <c r="S26" s="78">
        <f>D13+I13+N13+S13+D26+I26+N26</f>
        <v>3695378.0999999996</v>
      </c>
      <c r="T26" s="79">
        <f t="shared" si="15"/>
        <v>2.1529794263770441E-2</v>
      </c>
      <c r="U26" s="79">
        <f t="shared" si="16"/>
        <v>-0.19623005594003473</v>
      </c>
    </row>
    <row r="27" spans="1:21" ht="16.5">
      <c r="A27" s="122" t="s">
        <v>78</v>
      </c>
      <c r="B27" s="78">
        <v>548114</v>
      </c>
      <c r="C27" s="78">
        <v>549402</v>
      </c>
      <c r="D27" s="78">
        <v>568319</v>
      </c>
      <c r="E27" s="79">
        <f t="shared" si="8"/>
        <v>0.23498761206610652</v>
      </c>
      <c r="F27" s="79">
        <f t="shared" si="9"/>
        <v>3.4431982409965656</v>
      </c>
      <c r="G27" s="78">
        <v>132177</v>
      </c>
      <c r="H27" s="78">
        <v>132440</v>
      </c>
      <c r="I27" s="78">
        <v>130731</v>
      </c>
      <c r="J27" s="79">
        <f t="shared" si="10"/>
        <v>0.19897561603001179</v>
      </c>
      <c r="K27" s="79">
        <f t="shared" si="11"/>
        <v>-1.2903956508607592</v>
      </c>
      <c r="L27" s="78">
        <v>291537</v>
      </c>
      <c r="M27" s="78">
        <v>292842</v>
      </c>
      <c r="N27" s="78">
        <v>293792</v>
      </c>
      <c r="O27" s="79">
        <f t="shared" si="12"/>
        <v>0.44762757385854002</v>
      </c>
      <c r="P27" s="79">
        <f t="shared" si="13"/>
        <v>0.32440701811897554</v>
      </c>
      <c r="Q27" s="78">
        <f t="shared" si="17"/>
        <v>2878981.5</v>
      </c>
      <c r="R27" s="78">
        <f t="shared" si="17"/>
        <v>2879105.5</v>
      </c>
      <c r="S27" s="78">
        <f>D14+I14+N14+S14+D27+I27+N27</f>
        <v>2899818.5</v>
      </c>
      <c r="T27" s="79">
        <f t="shared" si="15"/>
        <v>4.3070787360051099E-3</v>
      </c>
      <c r="U27" s="79">
        <f t="shared" si="16"/>
        <v>0.71942483524831857</v>
      </c>
    </row>
    <row r="28" spans="1:21" ht="15.75" customHeight="1"/>
    <row r="29" spans="1:21" ht="15.75">
      <c r="A29" s="27" t="s">
        <v>79</v>
      </c>
      <c r="Q29" s="26"/>
      <c r="R29" s="26"/>
      <c r="S29" s="26"/>
    </row>
    <row r="30" spans="1:21">
      <c r="Q30" s="26"/>
      <c r="R30" s="26"/>
      <c r="S30" s="26"/>
    </row>
  </sheetData>
  <mergeCells count="28">
    <mergeCell ref="A16:A18"/>
    <mergeCell ref="B16:F16"/>
    <mergeCell ref="G16:K16"/>
    <mergeCell ref="T17:T18"/>
    <mergeCell ref="U17:U18"/>
    <mergeCell ref="K17:K18"/>
    <mergeCell ref="O17:O18"/>
    <mergeCell ref="P17:P18"/>
    <mergeCell ref="E17:E18"/>
    <mergeCell ref="F17:F18"/>
    <mergeCell ref="J17:J18"/>
    <mergeCell ref="L16:P16"/>
    <mergeCell ref="Q16:U16"/>
    <mergeCell ref="A1:U1"/>
    <mergeCell ref="A2:U2"/>
    <mergeCell ref="A3:A5"/>
    <mergeCell ref="B3:F3"/>
    <mergeCell ref="G3:K3"/>
    <mergeCell ref="L3:P3"/>
    <mergeCell ref="Q3:U3"/>
    <mergeCell ref="E4:E5"/>
    <mergeCell ref="F4:F5"/>
    <mergeCell ref="J4:J5"/>
    <mergeCell ref="K4:K5"/>
    <mergeCell ref="O4:O5"/>
    <mergeCell ref="P4:P5"/>
    <mergeCell ref="T4:T5"/>
    <mergeCell ref="U4:U5"/>
  </mergeCells>
  <hyperlinks>
    <hyperlink ref="D5" r:id="rId1" display="cf=j=@)^^÷^&amp;                        -;fpg–kf}if_ "/>
    <hyperlink ref="C5" r:id="rId2" display="cf=j=@)^^÷^&amp;                        -;fpg–kf}if_ "/>
    <hyperlink ref="I5" r:id="rId3" display="cf=j=@)^^÷^&amp;                        -;fpg–kf}if_ "/>
    <hyperlink ref="H5" r:id="rId4" display="cf=j=@)^^÷^&amp;                        -;fpg–kf}if_ "/>
    <hyperlink ref="N5" r:id="rId5" display="cf=j=@)^^÷^&amp;                        -;fpg–kf}if_ "/>
    <hyperlink ref="M5" r:id="rId6" display="cf=j=@)^^÷^&amp;                        -;fpg–kf}if_ "/>
    <hyperlink ref="S5" r:id="rId7" display="cf=j=@)^^÷^&amp;                        -;fpg–kf}if_ "/>
    <hyperlink ref="R5" r:id="rId8" display="cf=j=@)^^÷^&amp;                        -;fpg–kf}if_ "/>
    <hyperlink ref="D18" r:id="rId9" display="cf=j=@)^^÷^&amp;                        -;fpg–kf}if_ "/>
    <hyperlink ref="C18" r:id="rId10" display="cf=j=@)^^÷^&amp;                        -;fpg–kf}if_ "/>
    <hyperlink ref="I18" r:id="rId11" display="cf=j=@)^^÷^&amp;                        -;fpg–kf}if_ "/>
    <hyperlink ref="H18" r:id="rId12" display="cf=j=@)^^÷^&amp;                        -;fpg–kf}if_ "/>
    <hyperlink ref="N18" r:id="rId13" display="cf=j=@)^^÷^&amp;                        -;fpg–kf}if_ "/>
    <hyperlink ref="M18" r:id="rId14" display="cf=j=@)^^÷^&amp;                        -;fpg–kf}if_ "/>
    <hyperlink ref="S18" r:id="rId15" display="cf=j=@)^^÷^&amp;                        -;fpg–kf}if_ "/>
    <hyperlink ref="R18" r:id="rId16" display="cf=j=@)^^÷^&amp;                        -;fpg–kf}if_ "/>
  </hyperlinks>
  <pageMargins left="0.37" right="0.25" top="0.75" bottom="0.75" header="0.3" footer="0.3"/>
  <pageSetup paperSize="9" scale="49" orientation="landscape" r:id="rId1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5"/>
  <sheetViews>
    <sheetView view="pageBreakPreview" zoomScale="115" zoomScaleNormal="100" zoomScaleSheetLayoutView="115" workbookViewId="0">
      <pane xSplit="1" ySplit="4" topLeftCell="B5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RowHeight="15"/>
  <cols>
    <col min="1" max="1" width="20.85546875" bestFit="1" customWidth="1"/>
    <col min="2" max="2" width="12.28515625" bestFit="1" customWidth="1"/>
    <col min="3" max="3" width="12.5703125" bestFit="1" customWidth="1"/>
    <col min="4" max="4" width="12.7109375" bestFit="1" customWidth="1"/>
    <col min="5" max="5" width="14.42578125" customWidth="1"/>
    <col min="6" max="6" width="14.28515625" bestFit="1" customWidth="1"/>
  </cols>
  <sheetData>
    <row r="1" spans="1:7" ht="18">
      <c r="A1" s="558" t="s">
        <v>293</v>
      </c>
      <c r="B1" s="558"/>
      <c r="C1" s="558"/>
      <c r="D1" s="558"/>
      <c r="E1" s="558"/>
      <c r="F1" s="558"/>
      <c r="G1" s="28"/>
    </row>
    <row r="2" spans="1:7" ht="18.75">
      <c r="A2" s="559" t="s">
        <v>80</v>
      </c>
      <c r="B2" s="559"/>
      <c r="C2" s="559"/>
      <c r="D2" s="559"/>
      <c r="E2" s="559"/>
      <c r="F2" s="559"/>
      <c r="G2" s="28"/>
    </row>
    <row r="3" spans="1:7" ht="15.75">
      <c r="A3" s="560" t="s">
        <v>81</v>
      </c>
      <c r="B3" s="561" t="s">
        <v>3</v>
      </c>
      <c r="C3" s="561"/>
      <c r="D3" s="561"/>
      <c r="E3" s="561"/>
      <c r="F3" s="561"/>
    </row>
    <row r="4" spans="1:7" ht="39" customHeight="1">
      <c r="A4" s="560"/>
      <c r="B4" s="124" t="s">
        <v>280</v>
      </c>
      <c r="C4" s="124" t="s">
        <v>444</v>
      </c>
      <c r="D4" s="124" t="s">
        <v>545</v>
      </c>
      <c r="E4" s="125" t="s">
        <v>547</v>
      </c>
      <c r="F4" s="125" t="s">
        <v>530</v>
      </c>
    </row>
    <row r="5" spans="1:7" ht="15.75">
      <c r="A5" s="25" t="s">
        <v>82</v>
      </c>
      <c r="B5" s="29">
        <f>'Table 6b'!Q27</f>
        <v>43976.331396888003</v>
      </c>
      <c r="C5" s="29">
        <f>'Table 6b'!R27</f>
        <v>53429.625643910011</v>
      </c>
      <c r="D5" s="29">
        <f>'Table 6b'!S27</f>
        <v>54642.791203100001</v>
      </c>
      <c r="E5" s="33">
        <f>IFERROR(C5/B5*100-100,0)</f>
        <v>21.496323014545453</v>
      </c>
      <c r="F5" s="33">
        <f>IFERROR(D5/C5*100-100,0)</f>
        <v>2.2705859241375208</v>
      </c>
    </row>
    <row r="6" spans="1:7" ht="15.75">
      <c r="A6" s="25" t="s">
        <v>83</v>
      </c>
      <c r="B6" s="29">
        <f>'Table 6b'!Q28</f>
        <v>17847.95226097</v>
      </c>
      <c r="C6" s="29">
        <f>'Table 6b'!R28</f>
        <v>19375.153446929999</v>
      </c>
      <c r="D6" s="29">
        <f>'Table 6b'!S28</f>
        <v>21570.796320729998</v>
      </c>
      <c r="E6" s="33">
        <f t="shared" ref="E6:F23" si="0">IFERROR(C6/B6*100-100,0)</f>
        <v>8.5567305628651411</v>
      </c>
      <c r="F6" s="33">
        <f t="shared" si="0"/>
        <v>11.332260566679025</v>
      </c>
    </row>
    <row r="7" spans="1:7" ht="15.75">
      <c r="A7" s="25" t="s">
        <v>84</v>
      </c>
      <c r="B7" s="29">
        <f>'Table 6b'!Q29</f>
        <v>4277.6208782899994</v>
      </c>
      <c r="C7" s="29">
        <f>'Table 6b'!R29</f>
        <v>4973.639785819998</v>
      </c>
      <c r="D7" s="29">
        <f>'Table 6b'!S29</f>
        <v>4382.7713400199991</v>
      </c>
      <c r="E7" s="33">
        <f t="shared" si="0"/>
        <v>16.271168655045358</v>
      </c>
      <c r="F7" s="33">
        <f t="shared" si="0"/>
        <v>-11.880000789051579</v>
      </c>
    </row>
    <row r="8" spans="1:7" ht="15.75">
      <c r="A8" s="25" t="s">
        <v>85</v>
      </c>
      <c r="B8" s="29">
        <f>'Table 6b'!Q30</f>
        <v>162.77119819999999</v>
      </c>
      <c r="C8" s="29">
        <f>'Table 6b'!R30</f>
        <v>361.78211634000007</v>
      </c>
      <c r="D8" s="29">
        <f>'Table 6b'!S30</f>
        <v>833.28485426999998</v>
      </c>
      <c r="E8" s="33">
        <f t="shared" si="0"/>
        <v>122.26420911116702</v>
      </c>
      <c r="F8" s="33">
        <f t="shared" si="0"/>
        <v>130.32781794191433</v>
      </c>
    </row>
    <row r="9" spans="1:7" ht="15.75">
      <c r="A9" s="25" t="s">
        <v>86</v>
      </c>
      <c r="B9" s="29">
        <f>'Table 6b'!Q31</f>
        <v>1178.4182928300002</v>
      </c>
      <c r="C9" s="29">
        <f>'Table 6b'!R31</f>
        <v>1489.3087291699999</v>
      </c>
      <c r="D9" s="29">
        <f>'Table 6b'!S31</f>
        <v>1375.2759140599999</v>
      </c>
      <c r="E9" s="33">
        <f t="shared" si="0"/>
        <v>26.38201038048966</v>
      </c>
      <c r="F9" s="33">
        <f t="shared" si="0"/>
        <v>-7.6567613468264</v>
      </c>
    </row>
    <row r="10" spans="1:7" ht="15.75">
      <c r="A10" s="25" t="s">
        <v>87</v>
      </c>
      <c r="B10" s="29">
        <f>'Table 6b'!Q32</f>
        <v>5965.3536833899989</v>
      </c>
      <c r="C10" s="29">
        <f>'Table 6b'!R32</f>
        <v>6334.0072326300005</v>
      </c>
      <c r="D10" s="29">
        <f>'Table 6b'!S32</f>
        <v>7593.7172731299997</v>
      </c>
      <c r="E10" s="33">
        <f t="shared" si="0"/>
        <v>6.1799110129292956</v>
      </c>
      <c r="F10" s="33">
        <f t="shared" si="0"/>
        <v>19.888042344039832</v>
      </c>
    </row>
    <row r="11" spans="1:7" ht="15.75">
      <c r="A11" s="25" t="s">
        <v>88</v>
      </c>
      <c r="B11" s="29">
        <f>'Table 6b'!Q33</f>
        <v>3082.2147906599998</v>
      </c>
      <c r="C11" s="29">
        <f>'Table 6b'!R33</f>
        <v>4891.5893346900002</v>
      </c>
      <c r="D11" s="29">
        <f>'Table 6b'!S33</f>
        <v>6047.0646989700008</v>
      </c>
      <c r="E11" s="33">
        <f t="shared" si="0"/>
        <v>58.703713625439974</v>
      </c>
      <c r="F11" s="33">
        <f t="shared" si="0"/>
        <v>23.621675599086814</v>
      </c>
    </row>
    <row r="12" spans="1:7" ht="15.75">
      <c r="A12" s="25" t="s">
        <v>89</v>
      </c>
      <c r="B12" s="29">
        <f>'Table 6b'!Q34</f>
        <v>5392.4525328100008</v>
      </c>
      <c r="C12" s="29">
        <f>'Table 6b'!R34</f>
        <v>6899.69543264</v>
      </c>
      <c r="D12" s="29">
        <f>'Table 6b'!S34</f>
        <v>5161.5677835600009</v>
      </c>
      <c r="E12" s="33">
        <f t="shared" si="0"/>
        <v>27.950972042114145</v>
      </c>
      <c r="F12" s="33">
        <f t="shared" si="0"/>
        <v>-25.191367735705214</v>
      </c>
    </row>
    <row r="13" spans="1:7" ht="15.75">
      <c r="A13" s="25" t="s">
        <v>410</v>
      </c>
      <c r="B13" s="29">
        <f>'Table 6b'!Q35</f>
        <v>0</v>
      </c>
      <c r="C13" s="29">
        <f>'Table 6b'!R35</f>
        <v>0</v>
      </c>
      <c r="D13" s="29">
        <f>'Table 6b'!S35</f>
        <v>12734.818333910001</v>
      </c>
      <c r="E13" s="33">
        <f t="shared" ref="E13" si="1">IFERROR(C13/B13*100-100,0)</f>
        <v>0</v>
      </c>
      <c r="F13" s="33">
        <f t="shared" ref="F13" si="2">IFERROR(D13/C13*100-100,0)</f>
        <v>0</v>
      </c>
    </row>
    <row r="14" spans="1:7" ht="15.75">
      <c r="A14" s="25" t="s">
        <v>90</v>
      </c>
      <c r="B14" s="29">
        <f>'Table 6b'!Q36</f>
        <v>4349.0069810900004</v>
      </c>
      <c r="C14" s="29">
        <f>'Table 6b'!R36</f>
        <v>3908.7090306299997</v>
      </c>
      <c r="D14" s="29">
        <f>'Table 6b'!S36</f>
        <v>5806.56675326</v>
      </c>
      <c r="E14" s="33">
        <f t="shared" si="0"/>
        <v>-10.1241030969706</v>
      </c>
      <c r="F14" s="33">
        <f t="shared" si="0"/>
        <v>48.554592008710017</v>
      </c>
    </row>
    <row r="15" spans="1:7" ht="15.75">
      <c r="A15" s="25" t="s">
        <v>91</v>
      </c>
      <c r="B15" s="29">
        <f>'Table 6b'!Q37</f>
        <v>55712.740884899998</v>
      </c>
      <c r="C15" s="29">
        <f>'Table 6b'!R37</f>
        <v>64808.807703229992</v>
      </c>
      <c r="D15" s="29">
        <f>'Table 6b'!S37</f>
        <v>71548.673542579985</v>
      </c>
      <c r="E15" s="33">
        <f t="shared" si="0"/>
        <v>16.326726479176571</v>
      </c>
      <c r="F15" s="33">
        <f t="shared" si="0"/>
        <v>10.399614000326835</v>
      </c>
    </row>
    <row r="16" spans="1:7" ht="15.75">
      <c r="A16" s="25" t="s">
        <v>92</v>
      </c>
      <c r="B16" s="29">
        <f>'Table 6b'!Q38</f>
        <v>44342.088942604511</v>
      </c>
      <c r="C16" s="29">
        <f>'Table 6b'!R38</f>
        <v>48376.879666780005</v>
      </c>
      <c r="D16" s="29">
        <f>'Table 6b'!S38</f>
        <v>52812.726773549999</v>
      </c>
      <c r="E16" s="33">
        <f t="shared" si="0"/>
        <v>9.0992346558098376</v>
      </c>
      <c r="F16" s="33">
        <f t="shared" si="0"/>
        <v>9.1693534955625751</v>
      </c>
    </row>
    <row r="17" spans="1:6" ht="15.75">
      <c r="A17" s="25" t="s">
        <v>93</v>
      </c>
      <c r="B17" s="29">
        <f>'Table 6b'!Q39</f>
        <v>2861.6172379800005</v>
      </c>
      <c r="C17" s="29">
        <f>'Table 6b'!R39</f>
        <v>3897.5446975400005</v>
      </c>
      <c r="D17" s="29">
        <f>'Table 6b'!S39</f>
        <v>2600.5273116799999</v>
      </c>
      <c r="E17" s="33">
        <f t="shared" si="0"/>
        <v>36.200769474370929</v>
      </c>
      <c r="F17" s="33">
        <f t="shared" si="0"/>
        <v>-33.277806581118469</v>
      </c>
    </row>
    <row r="18" spans="1:6" ht="15.75">
      <c r="A18" s="25" t="s">
        <v>94</v>
      </c>
      <c r="B18" s="29">
        <f>'Table 6b'!Q40</f>
        <v>75244.079825649998</v>
      </c>
      <c r="C18" s="29">
        <f>'Table 6b'!R40</f>
        <v>69439.034505499993</v>
      </c>
      <c r="D18" s="29">
        <f>'Table 6b'!S40</f>
        <v>89273.906527269995</v>
      </c>
      <c r="E18" s="33">
        <f t="shared" si="0"/>
        <v>-7.7149529020768597</v>
      </c>
      <c r="F18" s="33">
        <f t="shared" si="0"/>
        <v>28.564440970444309</v>
      </c>
    </row>
    <row r="19" spans="1:6" ht="15.75">
      <c r="A19" s="25" t="s">
        <v>68</v>
      </c>
      <c r="B19" s="29">
        <f>'Table 6b'!Q41</f>
        <v>266.09092301000004</v>
      </c>
      <c r="C19" s="29">
        <f>'Table 6b'!R41</f>
        <v>130.05272948000001</v>
      </c>
      <c r="D19" s="29">
        <f>'Table 6b'!S41</f>
        <v>198.95845868000001</v>
      </c>
      <c r="E19" s="33">
        <f t="shared" si="0"/>
        <v>-51.124702786230529</v>
      </c>
      <c r="F19" s="33">
        <f t="shared" si="0"/>
        <v>52.982916602758877</v>
      </c>
    </row>
    <row r="20" spans="1:6" ht="15.75">
      <c r="A20" s="25" t="s">
        <v>95</v>
      </c>
      <c r="B20" s="29">
        <f>'Table 6b'!Q42</f>
        <v>2759.4810730200002</v>
      </c>
      <c r="C20" s="29">
        <f>'Table 6b'!R42</f>
        <v>4011.3797545599996</v>
      </c>
      <c r="D20" s="29">
        <f>'Table 6b'!S42</f>
        <v>3154.0690799000004</v>
      </c>
      <c r="E20" s="33">
        <f t="shared" si="0"/>
        <v>45.367177683516786</v>
      </c>
      <c r="F20" s="33">
        <f t="shared" si="0"/>
        <v>-21.371964937636179</v>
      </c>
    </row>
    <row r="21" spans="1:6" ht="15.75">
      <c r="A21" s="25" t="s">
        <v>409</v>
      </c>
      <c r="B21" s="29">
        <f>'Table 6b'!Q43</f>
        <v>0</v>
      </c>
      <c r="C21" s="29">
        <f>'Table 6b'!R43</f>
        <v>0</v>
      </c>
      <c r="D21" s="29">
        <f>'Table 6b'!S43</f>
        <v>2465.5716662300001</v>
      </c>
      <c r="E21" s="33">
        <f t="shared" ref="E21" si="3">IFERROR(C21/B21*100-100,0)</f>
        <v>0</v>
      </c>
      <c r="F21" s="33">
        <f t="shared" ref="F21" si="4">IFERROR(D21/C21*100-100,0)</f>
        <v>0</v>
      </c>
    </row>
    <row r="22" spans="1:6" ht="15.75">
      <c r="A22" s="25" t="s">
        <v>96</v>
      </c>
      <c r="B22" s="29">
        <f>'Table 6b'!Q44</f>
        <v>8935.2466997090014</v>
      </c>
      <c r="C22" s="29">
        <f>'Table 6b'!R44</f>
        <v>12581.786249890001</v>
      </c>
      <c r="D22" s="29">
        <f>'Table 6b'!S44</f>
        <v>15011.590419489999</v>
      </c>
      <c r="E22" s="33">
        <f t="shared" si="0"/>
        <v>40.810731619752119</v>
      </c>
      <c r="F22" s="33">
        <f t="shared" si="0"/>
        <v>19.312076372472475</v>
      </c>
    </row>
    <row r="23" spans="1:6" ht="15.75">
      <c r="A23" s="126" t="s">
        <v>35</v>
      </c>
      <c r="B23" s="127">
        <f>SUM(B5:B22)</f>
        <v>276353.46760200156</v>
      </c>
      <c r="C23" s="127">
        <f t="shared" ref="C23:D23" si="5">SUM(C5:C22)</f>
        <v>304908.99605974002</v>
      </c>
      <c r="D23" s="127">
        <f t="shared" si="5"/>
        <v>357214.67825438996</v>
      </c>
      <c r="E23" s="33">
        <f t="shared" si="0"/>
        <v>10.332972734347408</v>
      </c>
      <c r="F23" s="33">
        <f t="shared" si="0"/>
        <v>17.154522454431572</v>
      </c>
    </row>
    <row r="24" spans="1:6">
      <c r="A24" s="4" t="s">
        <v>97</v>
      </c>
    </row>
    <row r="25" spans="1:6">
      <c r="A25" t="s">
        <v>98</v>
      </c>
    </row>
  </sheetData>
  <customSheetViews>
    <customSheetView guid="{57D09834-7566-4B23-A236-55447A728EAF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1"/>
    </customSheetView>
    <customSheetView guid="{5D933180-90A2-4635-8406-162CDBA83F77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2"/>
    </customSheetView>
    <customSheetView guid="{62EA56A0-18BB-45A4-9B93-8F9305D00B2F}">
      <pane xSplit="1" ySplit="4" topLeftCell="B11" activePane="bottomRight" state="frozen"/>
      <selection pane="bottomRight" activeCell="A26" sqref="A26"/>
      <pageMargins left="0.7" right="0.7" top="0.75" bottom="0.75" header="0.3" footer="0.3"/>
      <pageSetup paperSize="9" orientation="portrait" r:id="rId3"/>
    </customSheetView>
  </customSheetViews>
  <mergeCells count="4">
    <mergeCell ref="A1:F1"/>
    <mergeCell ref="A2:F2"/>
    <mergeCell ref="A3:A4"/>
    <mergeCell ref="B3:F3"/>
  </mergeCells>
  <hyperlinks>
    <hyperlink ref="B4" r:id="rId4" display="cf=j=@)^&amp;÷^*                        -;fpg–kf}if_ "/>
  </hyperlinks>
  <pageMargins left="0.7" right="0.7" top="0.75" bottom="0.75" header="0.3" footer="0.3"/>
  <pageSetup paperSize="9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46"/>
  <sheetViews>
    <sheetView view="pageBreakPreview" zoomScaleNormal="100" zoomScaleSheetLayoutView="100" workbookViewId="0">
      <pane xSplit="1" ySplit="4" topLeftCell="D5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20.42578125" defaultRowHeight="15"/>
  <cols>
    <col min="2" max="10" width="15" customWidth="1"/>
    <col min="11" max="13" width="15.42578125" customWidth="1"/>
    <col min="14" max="14" width="15.140625" customWidth="1"/>
    <col min="15" max="16" width="15" customWidth="1"/>
    <col min="17" max="19" width="14.42578125" customWidth="1"/>
    <col min="20" max="21" width="16.140625" customWidth="1"/>
  </cols>
  <sheetData>
    <row r="1" spans="1:21" ht="18">
      <c r="A1" s="558" t="s">
        <v>294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</row>
    <row r="2" spans="1:21" ht="18.75">
      <c r="A2" s="559" t="s">
        <v>345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</row>
    <row r="3" spans="1:21" ht="15.75">
      <c r="A3" s="128" t="s">
        <v>81</v>
      </c>
      <c r="B3" s="565" t="s">
        <v>527</v>
      </c>
      <c r="C3" s="565"/>
      <c r="D3" s="565"/>
      <c r="E3" s="565"/>
      <c r="F3" s="565"/>
      <c r="G3" s="565" t="s">
        <v>441</v>
      </c>
      <c r="H3" s="565"/>
      <c r="I3" s="565"/>
      <c r="J3" s="565"/>
      <c r="K3" s="565"/>
      <c r="L3" s="565" t="s">
        <v>315</v>
      </c>
      <c r="M3" s="565"/>
      <c r="N3" s="565"/>
      <c r="O3" s="565"/>
      <c r="P3" s="565"/>
      <c r="Q3" s="565" t="s">
        <v>548</v>
      </c>
      <c r="R3" s="565"/>
      <c r="S3" s="565"/>
      <c r="T3" s="565"/>
      <c r="U3" s="565"/>
    </row>
    <row r="4" spans="1:21" s="30" customFormat="1" ht="30">
      <c r="A4" s="128"/>
      <c r="B4" s="124" t="s">
        <v>280</v>
      </c>
      <c r="C4" s="124" t="s">
        <v>444</v>
      </c>
      <c r="D4" s="124" t="s">
        <v>545</v>
      </c>
      <c r="E4" s="129" t="s">
        <v>547</v>
      </c>
      <c r="F4" s="129" t="s">
        <v>530</v>
      </c>
      <c r="G4" s="124" t="s">
        <v>280</v>
      </c>
      <c r="H4" s="124" t="s">
        <v>444</v>
      </c>
      <c r="I4" s="124" t="s">
        <v>545</v>
      </c>
      <c r="J4" s="129" t="s">
        <v>547</v>
      </c>
      <c r="K4" s="129" t="s">
        <v>530</v>
      </c>
      <c r="L4" s="124" t="s">
        <v>280</v>
      </c>
      <c r="M4" s="124" t="s">
        <v>444</v>
      </c>
      <c r="N4" s="124" t="s">
        <v>545</v>
      </c>
      <c r="O4" s="129" t="s">
        <v>547</v>
      </c>
      <c r="P4" s="129" t="s">
        <v>530</v>
      </c>
      <c r="Q4" s="124" t="s">
        <v>280</v>
      </c>
      <c r="R4" s="124" t="s">
        <v>444</v>
      </c>
      <c r="S4" s="124" t="s">
        <v>545</v>
      </c>
      <c r="T4" s="129" t="s">
        <v>547</v>
      </c>
      <c r="U4" s="129" t="s">
        <v>530</v>
      </c>
    </row>
    <row r="5" spans="1:21" ht="15.75">
      <c r="A5" s="31" t="s">
        <v>82</v>
      </c>
      <c r="B5" s="32">
        <v>7998.8806419380007</v>
      </c>
      <c r="C5" s="32">
        <v>9956.759482290001</v>
      </c>
      <c r="D5" s="32">
        <v>9420.2732884199995</v>
      </c>
      <c r="E5" s="72">
        <f>IFERROR(C5/B5*100-100,0)</f>
        <v>24.476910307760733</v>
      </c>
      <c r="F5" s="72">
        <f>IFERROR(D5/C5*100-100,0)</f>
        <v>-5.3881606241894815</v>
      </c>
      <c r="G5" s="32">
        <v>9534.9494251100004</v>
      </c>
      <c r="H5" s="32">
        <v>12430.098156540002</v>
      </c>
      <c r="I5" s="32">
        <v>12980.827394309999</v>
      </c>
      <c r="J5" s="33">
        <f>IFERROR(H5/G5*100-100,0)</f>
        <v>30.363545755216222</v>
      </c>
      <c r="K5" s="33">
        <f>IFERROR(I5/H5*100-100,0)</f>
        <v>4.430610529654075</v>
      </c>
      <c r="L5" s="29">
        <v>11542.3</v>
      </c>
      <c r="M5" s="29">
        <v>12722.4272194</v>
      </c>
      <c r="N5" s="29">
        <v>13926.191869850001</v>
      </c>
      <c r="O5" s="72">
        <f>IFERROR(M5/L5*100-100,0)</f>
        <v>10.224367928402486</v>
      </c>
      <c r="P5" s="72">
        <f>IFERROR(N5/M5*100-100,0)</f>
        <v>9.4617530891779893</v>
      </c>
      <c r="Q5" s="32">
        <v>3447.3500000000004</v>
      </c>
      <c r="R5" s="32">
        <v>4099.4204886400003</v>
      </c>
      <c r="S5" s="32">
        <v>4155.0099113999995</v>
      </c>
      <c r="T5" s="33">
        <v>26.176494034491029</v>
      </c>
      <c r="U5" s="33">
        <v>142.00081430938144</v>
      </c>
    </row>
    <row r="6" spans="1:21" ht="15.75">
      <c r="A6" s="31" t="s">
        <v>83</v>
      </c>
      <c r="B6" s="32">
        <v>2891.6457232299999</v>
      </c>
      <c r="C6" s="32">
        <v>3068.6946137700006</v>
      </c>
      <c r="D6" s="32">
        <v>3461.3752401099996</v>
      </c>
      <c r="E6" s="72">
        <f t="shared" ref="E6:E23" si="0">IFERROR(C6/B6*100-100,0)</f>
        <v>6.1227725484377657</v>
      </c>
      <c r="F6" s="72">
        <f t="shared" ref="F6:F23" si="1">IFERROR(D6/C6*100-100,0)</f>
        <v>12.796340977624254</v>
      </c>
      <c r="G6" s="32">
        <v>2912.9923367599999</v>
      </c>
      <c r="H6" s="32">
        <v>3120.0908099399994</v>
      </c>
      <c r="I6" s="32">
        <v>3284.7836567899999</v>
      </c>
      <c r="J6" s="33">
        <f t="shared" ref="J6:J23" si="2">IFERROR(H6/G6*100-100,0)</f>
        <v>7.1094753860680129</v>
      </c>
      <c r="K6" s="33">
        <f t="shared" ref="K6:K23" si="3">IFERROR(I6/H6*100-100,0)</f>
        <v>5.2784632525861355</v>
      </c>
      <c r="L6" s="29">
        <v>6037.7800000000007</v>
      </c>
      <c r="M6" s="29">
        <v>6771.3126466199992</v>
      </c>
      <c r="N6" s="29">
        <v>7739.6828379300005</v>
      </c>
      <c r="O6" s="72">
        <f t="shared" ref="O6:O23" si="4">IFERROR(M6/L6*100-100,0)</f>
        <v>12.149045619747639</v>
      </c>
      <c r="P6" s="72">
        <f t="shared" ref="P6:P23" si="5">IFERROR(N6/M6*100-100,0)</f>
        <v>14.30107044006273</v>
      </c>
      <c r="Q6" s="32">
        <v>2121.2500000000005</v>
      </c>
      <c r="R6" s="32">
        <v>2101.6285839600005</v>
      </c>
      <c r="S6" s="32">
        <v>2585.3936019799999</v>
      </c>
      <c r="T6" s="33">
        <f>IFERROR(R6/Q6*100-100,0)</f>
        <v>-0.92499309558043308</v>
      </c>
      <c r="U6" s="33">
        <f>IFERROR(S6/R6*100-100,0)</f>
        <v>23.018578149925204</v>
      </c>
    </row>
    <row r="7" spans="1:21" ht="15.75">
      <c r="A7" s="31" t="s">
        <v>84</v>
      </c>
      <c r="B7" s="32">
        <v>2253.4999593799994</v>
      </c>
      <c r="C7" s="32">
        <v>2612.2096047599994</v>
      </c>
      <c r="D7" s="32">
        <v>2531.2200331599993</v>
      </c>
      <c r="E7" s="72">
        <f t="shared" si="0"/>
        <v>15.917890030878496</v>
      </c>
      <c r="F7" s="72">
        <f t="shared" si="1"/>
        <v>-3.1004239266412554</v>
      </c>
      <c r="G7" s="32">
        <v>23.055741310000002</v>
      </c>
      <c r="H7" s="32">
        <v>65.456945969999992</v>
      </c>
      <c r="I7" s="32">
        <v>19.596769009999999</v>
      </c>
      <c r="J7" s="33">
        <f t="shared" si="2"/>
        <v>183.9073577808112</v>
      </c>
      <c r="K7" s="33">
        <f t="shared" si="3"/>
        <v>-70.061589767751272</v>
      </c>
      <c r="L7" s="29">
        <v>1891.3000000000002</v>
      </c>
      <c r="M7" s="29">
        <v>2042.7776827299999</v>
      </c>
      <c r="N7" s="29">
        <v>1676.29140588</v>
      </c>
      <c r="O7" s="72">
        <f t="shared" si="4"/>
        <v>8.0091832459154801</v>
      </c>
      <c r="P7" s="72">
        <f t="shared" si="5"/>
        <v>-17.940585505135445</v>
      </c>
      <c r="Q7" s="32">
        <v>42.22</v>
      </c>
      <c r="R7" s="32">
        <v>93.579710450000007</v>
      </c>
      <c r="S7" s="32">
        <v>81.88480027</v>
      </c>
      <c r="T7" s="33">
        <f t="shared" ref="T7:T23" si="6">IFERROR(R7/Q7*100-100,0)</f>
        <v>121.64782200378971</v>
      </c>
      <c r="U7" s="33">
        <f t="shared" ref="U7:U23" si="7">IFERROR(S7/R7*100-100,0)</f>
        <v>-12.497271175303155</v>
      </c>
    </row>
    <row r="8" spans="1:21" ht="15.75">
      <c r="A8" s="31" t="s">
        <v>85</v>
      </c>
      <c r="B8" s="32">
        <v>6.2176910900000006</v>
      </c>
      <c r="C8" s="32">
        <v>1.1330441100000002</v>
      </c>
      <c r="D8" s="32">
        <v>4.3035934000000005</v>
      </c>
      <c r="E8" s="72">
        <f t="shared" si="0"/>
        <v>-81.777092274296308</v>
      </c>
      <c r="F8" s="72">
        <f t="shared" si="1"/>
        <v>279.82575982853837</v>
      </c>
      <c r="G8" s="32">
        <v>64.470213919999992</v>
      </c>
      <c r="H8" s="32">
        <v>208.43328822000004</v>
      </c>
      <c r="I8" s="32">
        <v>117.50686773000001</v>
      </c>
      <c r="J8" s="33">
        <f t="shared" si="2"/>
        <v>223.3016854553041</v>
      </c>
      <c r="K8" s="33">
        <f t="shared" si="3"/>
        <v>-43.623751880758967</v>
      </c>
      <c r="L8" s="29">
        <v>36.619999999999997</v>
      </c>
      <c r="M8" s="29">
        <v>29.385060460000002</v>
      </c>
      <c r="N8" s="29">
        <v>618.87933921000001</v>
      </c>
      <c r="O8" s="72">
        <f t="shared" si="4"/>
        <v>-19.756798306936091</v>
      </c>
      <c r="P8" s="72">
        <f t="shared" si="5"/>
        <v>2006.1019767253529</v>
      </c>
      <c r="Q8" s="32">
        <v>17.079999999999998</v>
      </c>
      <c r="R8" s="32">
        <v>23.403681779999999</v>
      </c>
      <c r="S8" s="32">
        <v>23.762076660000002</v>
      </c>
      <c r="T8" s="33">
        <f t="shared" si="6"/>
        <v>37.023898009367684</v>
      </c>
      <c r="U8" s="33">
        <f t="shared" si="7"/>
        <v>1.531361105355117</v>
      </c>
    </row>
    <row r="9" spans="1:21" ht="15.75">
      <c r="A9" s="31" t="s">
        <v>86</v>
      </c>
      <c r="B9" s="32">
        <v>807.03090812000016</v>
      </c>
      <c r="C9" s="32">
        <v>1097.0789639100001</v>
      </c>
      <c r="D9" s="32">
        <v>791.96484507999992</v>
      </c>
      <c r="E9" s="72">
        <f t="shared" si="0"/>
        <v>35.940142176917931</v>
      </c>
      <c r="F9" s="72">
        <f t="shared" si="1"/>
        <v>-27.811500253598027</v>
      </c>
      <c r="G9" s="32">
        <v>14.35300267</v>
      </c>
      <c r="H9" s="32">
        <v>11.003136379999999</v>
      </c>
      <c r="I9" s="32">
        <v>16.386078940000001</v>
      </c>
      <c r="J9" s="33">
        <f t="shared" si="2"/>
        <v>-23.339132354526342</v>
      </c>
      <c r="K9" s="33">
        <f t="shared" si="3"/>
        <v>48.921892577687032</v>
      </c>
      <c r="L9" s="29">
        <v>329.38</v>
      </c>
      <c r="M9" s="29">
        <v>362.65423559000004</v>
      </c>
      <c r="N9" s="29">
        <v>197.93552588</v>
      </c>
      <c r="O9" s="72">
        <f t="shared" si="4"/>
        <v>10.10208136195277</v>
      </c>
      <c r="P9" s="72">
        <f t="shared" si="5"/>
        <v>-45.420318734736441</v>
      </c>
      <c r="Q9" s="32">
        <v>1.31</v>
      </c>
      <c r="R9" s="32">
        <v>1.6409913500000002</v>
      </c>
      <c r="S9" s="32">
        <v>356.22607195000001</v>
      </c>
      <c r="T9" s="33">
        <f t="shared" si="6"/>
        <v>25.266515267175578</v>
      </c>
      <c r="U9" s="33">
        <f t="shared" si="7"/>
        <v>21607.97987143564</v>
      </c>
    </row>
    <row r="10" spans="1:21" ht="15.75">
      <c r="A10" s="31" t="s">
        <v>87</v>
      </c>
      <c r="B10" s="32">
        <v>1549.0863823699999</v>
      </c>
      <c r="C10" s="32">
        <v>1629.7871642499999</v>
      </c>
      <c r="D10" s="32">
        <v>1913.6093470299998</v>
      </c>
      <c r="E10" s="72">
        <f t="shared" si="0"/>
        <v>5.2095727390317137</v>
      </c>
      <c r="F10" s="72">
        <f t="shared" si="1"/>
        <v>17.414677757056069</v>
      </c>
      <c r="G10" s="32">
        <v>1857.2429502599996</v>
      </c>
      <c r="H10" s="32">
        <v>1642.4910734500002</v>
      </c>
      <c r="I10" s="32">
        <v>2170.9685780500004</v>
      </c>
      <c r="J10" s="33">
        <f t="shared" si="2"/>
        <v>-11.562939397882005</v>
      </c>
      <c r="K10" s="33">
        <f t="shared" si="3"/>
        <v>32.175365403353453</v>
      </c>
      <c r="L10" s="29">
        <v>967.84</v>
      </c>
      <c r="M10" s="29">
        <v>1335.4444966900001</v>
      </c>
      <c r="N10" s="29">
        <v>1509.4735691900003</v>
      </c>
      <c r="O10" s="72">
        <f t="shared" si="4"/>
        <v>37.981949153785735</v>
      </c>
      <c r="P10" s="72">
        <f t="shared" si="5"/>
        <v>13.031546644682308</v>
      </c>
      <c r="Q10" s="32">
        <v>298.01</v>
      </c>
      <c r="R10" s="32">
        <v>319.27958265999996</v>
      </c>
      <c r="S10" s="32">
        <v>518.45338118999996</v>
      </c>
      <c r="T10" s="33">
        <f t="shared" si="6"/>
        <v>7.1372043421361582</v>
      </c>
      <c r="U10" s="33">
        <f t="shared" si="7"/>
        <v>62.38225346908564</v>
      </c>
    </row>
    <row r="11" spans="1:21" ht="15.75">
      <c r="A11" s="31" t="s">
        <v>88</v>
      </c>
      <c r="B11" s="32">
        <v>305.83134435000005</v>
      </c>
      <c r="C11" s="32">
        <v>700.71081931000003</v>
      </c>
      <c r="D11" s="32">
        <v>941.92206899999985</v>
      </c>
      <c r="E11" s="72">
        <f t="shared" si="0"/>
        <v>129.1167443282371</v>
      </c>
      <c r="F11" s="72">
        <f t="shared" si="1"/>
        <v>34.423794102041114</v>
      </c>
      <c r="G11" s="32">
        <v>196.17213719999998</v>
      </c>
      <c r="H11" s="32">
        <v>387.82676398000001</v>
      </c>
      <c r="I11" s="32">
        <v>517.40351174</v>
      </c>
      <c r="J11" s="33">
        <f t="shared" si="2"/>
        <v>97.697170207513039</v>
      </c>
      <c r="K11" s="33">
        <f t="shared" si="3"/>
        <v>33.410986500839385</v>
      </c>
      <c r="L11" s="29">
        <v>1650.3600000000001</v>
      </c>
      <c r="M11" s="29">
        <v>2365.6783186900007</v>
      </c>
      <c r="N11" s="29">
        <v>3052.4603298100001</v>
      </c>
      <c r="O11" s="72">
        <f t="shared" si="4"/>
        <v>43.343168683802332</v>
      </c>
      <c r="P11" s="72">
        <f t="shared" si="5"/>
        <v>29.031081939335962</v>
      </c>
      <c r="Q11" s="32">
        <v>356.09999999999997</v>
      </c>
      <c r="R11" s="32">
        <v>452.84739066999998</v>
      </c>
      <c r="S11" s="32">
        <v>519.02415316999998</v>
      </c>
      <c r="T11" s="33">
        <f t="shared" si="6"/>
        <v>27.168601704577384</v>
      </c>
      <c r="U11" s="33">
        <f t="shared" si="7"/>
        <v>14.613479919159886</v>
      </c>
    </row>
    <row r="12" spans="1:21" ht="15.75">
      <c r="A12" s="31" t="s">
        <v>89</v>
      </c>
      <c r="B12" s="32">
        <v>368.54458992999997</v>
      </c>
      <c r="C12" s="32">
        <v>489.20373181000002</v>
      </c>
      <c r="D12" s="32">
        <v>483.97517482999996</v>
      </c>
      <c r="E12" s="72">
        <f t="shared" si="0"/>
        <v>32.739360494456747</v>
      </c>
      <c r="F12" s="72">
        <f t="shared" si="1"/>
        <v>-1.0687892671331412</v>
      </c>
      <c r="G12" s="32">
        <v>901.77177746999996</v>
      </c>
      <c r="H12" s="32">
        <v>1161.84616633</v>
      </c>
      <c r="I12" s="32">
        <v>715.89752448000013</v>
      </c>
      <c r="J12" s="33">
        <f t="shared" si="2"/>
        <v>28.840377949026248</v>
      </c>
      <c r="K12" s="33">
        <f t="shared" si="3"/>
        <v>-38.382761399355239</v>
      </c>
      <c r="L12" s="29">
        <v>2411.5200000000004</v>
      </c>
      <c r="M12" s="29">
        <v>3325.30658438</v>
      </c>
      <c r="N12" s="29">
        <v>3175.0550939700001</v>
      </c>
      <c r="O12" s="72">
        <f t="shared" si="4"/>
        <v>37.892556743464667</v>
      </c>
      <c r="P12" s="72">
        <f t="shared" si="5"/>
        <v>-4.5184251917034572</v>
      </c>
      <c r="Q12" s="32">
        <v>131.44</v>
      </c>
      <c r="R12" s="32">
        <v>127.37390077000001</v>
      </c>
      <c r="S12" s="32">
        <v>147.74476751999998</v>
      </c>
      <c r="T12" s="33">
        <f t="shared" si="6"/>
        <v>-3.0935021530736293</v>
      </c>
      <c r="U12" s="33">
        <f t="shared" si="7"/>
        <v>15.992967654169448</v>
      </c>
    </row>
    <row r="13" spans="1:21" ht="15.75">
      <c r="A13" s="31" t="s">
        <v>410</v>
      </c>
      <c r="B13" s="32"/>
      <c r="C13" s="32">
        <v>831.96062389000008</v>
      </c>
      <c r="D13" s="32">
        <v>1146.5660972199998</v>
      </c>
      <c r="E13" s="72"/>
      <c r="F13" s="72"/>
      <c r="G13" s="32"/>
      <c r="H13" s="32">
        <v>1580.3631597100002</v>
      </c>
      <c r="I13" s="32">
        <v>2317.03730417</v>
      </c>
      <c r="J13" s="33"/>
      <c r="K13" s="33"/>
      <c r="L13" s="29"/>
      <c r="M13" s="29">
        <v>1910.9109455200003</v>
      </c>
      <c r="N13" s="29">
        <v>4351.1291559600004</v>
      </c>
      <c r="O13" s="72"/>
      <c r="P13" s="72"/>
      <c r="Q13" s="32"/>
      <c r="R13" s="32">
        <v>208.46321745999998</v>
      </c>
      <c r="S13" s="32">
        <v>279.79195649000002</v>
      </c>
      <c r="T13" s="33"/>
      <c r="U13" s="33"/>
    </row>
    <row r="14" spans="1:21" ht="15.75">
      <c r="A14" s="31" t="s">
        <v>90</v>
      </c>
      <c r="B14" s="32">
        <v>383.63125152999999</v>
      </c>
      <c r="C14" s="32">
        <v>567.48845021</v>
      </c>
      <c r="D14" s="32">
        <v>710.05864892000022</v>
      </c>
      <c r="E14" s="72">
        <f t="shared" si="0"/>
        <v>47.925500841430363</v>
      </c>
      <c r="F14" s="72">
        <f t="shared" si="1"/>
        <v>25.123013280224811</v>
      </c>
      <c r="G14" s="32">
        <v>670.58485317999998</v>
      </c>
      <c r="H14" s="32">
        <v>849.87209631999997</v>
      </c>
      <c r="I14" s="32">
        <v>1222.61268217</v>
      </c>
      <c r="J14" s="33">
        <f t="shared" si="2"/>
        <v>26.735951802340409</v>
      </c>
      <c r="K14" s="33">
        <f t="shared" si="3"/>
        <v>43.858433223539208</v>
      </c>
      <c r="L14" s="29">
        <v>2712.9500000000003</v>
      </c>
      <c r="M14" s="29">
        <v>1683.6882604100001</v>
      </c>
      <c r="N14" s="29">
        <v>2927.5267395800001</v>
      </c>
      <c r="O14" s="72">
        <f t="shared" si="4"/>
        <v>-37.93883925579167</v>
      </c>
      <c r="P14" s="72">
        <f t="shared" si="5"/>
        <v>73.875818250767452</v>
      </c>
      <c r="Q14" s="32">
        <v>175.23</v>
      </c>
      <c r="R14" s="32">
        <v>287.30933199999998</v>
      </c>
      <c r="S14" s="32">
        <v>253.86237892000003</v>
      </c>
      <c r="T14" s="33">
        <f t="shared" si="6"/>
        <v>63.961269189065803</v>
      </c>
      <c r="U14" s="33">
        <f t="shared" si="7"/>
        <v>-11.64144333467037</v>
      </c>
    </row>
    <row r="15" spans="1:21" ht="15.75">
      <c r="A15" s="31" t="s">
        <v>91</v>
      </c>
      <c r="B15" s="32">
        <v>9849.1474225399979</v>
      </c>
      <c r="C15" s="32">
        <v>13365.469351540003</v>
      </c>
      <c r="D15" s="32">
        <v>13439.383733650002</v>
      </c>
      <c r="E15" s="72">
        <f t="shared" si="0"/>
        <v>35.701789994053939</v>
      </c>
      <c r="F15" s="72">
        <f t="shared" si="1"/>
        <v>0.55302496430087444</v>
      </c>
      <c r="G15" s="32">
        <v>5881.7216464100002</v>
      </c>
      <c r="H15" s="32">
        <v>8464.7603046900003</v>
      </c>
      <c r="I15" s="32">
        <v>10533.657390410001</v>
      </c>
      <c r="J15" s="33">
        <f t="shared" si="2"/>
        <v>43.916370300464621</v>
      </c>
      <c r="K15" s="33">
        <f t="shared" si="3"/>
        <v>24.441295574237373</v>
      </c>
      <c r="L15" s="29">
        <v>19377.28</v>
      </c>
      <c r="M15" s="29">
        <v>19995.064382519995</v>
      </c>
      <c r="N15" s="29">
        <v>21633.818019469996</v>
      </c>
      <c r="O15" s="72">
        <f t="shared" si="4"/>
        <v>3.1881893770436136</v>
      </c>
      <c r="P15" s="72">
        <f t="shared" si="5"/>
        <v>8.1957907491541988</v>
      </c>
      <c r="Q15" s="32">
        <v>8880.43</v>
      </c>
      <c r="R15" s="32">
        <v>8932.9707497199997</v>
      </c>
      <c r="S15" s="32">
        <v>9671.0010058299977</v>
      </c>
      <c r="T15" s="33">
        <f t="shared" si="6"/>
        <v>0.59164645991241116</v>
      </c>
      <c r="U15" s="33">
        <f t="shared" si="7"/>
        <v>8.2618680480189823</v>
      </c>
    </row>
    <row r="16" spans="1:21" ht="15.75">
      <c r="A16" s="31" t="s">
        <v>92</v>
      </c>
      <c r="B16" s="32">
        <v>3524.4921104445002</v>
      </c>
      <c r="C16" s="32">
        <v>4195.4766113000005</v>
      </c>
      <c r="D16" s="32">
        <v>5165.779307759999</v>
      </c>
      <c r="E16" s="72">
        <f t="shared" si="0"/>
        <v>19.037764302751611</v>
      </c>
      <c r="F16" s="72">
        <f t="shared" si="1"/>
        <v>23.127353251037249</v>
      </c>
      <c r="G16" s="32">
        <v>2801.7284100400002</v>
      </c>
      <c r="H16" s="32">
        <v>3783.2246665600001</v>
      </c>
      <c r="I16" s="32">
        <v>3614.6281263500005</v>
      </c>
      <c r="J16" s="33">
        <f t="shared" si="2"/>
        <v>35.031812969551424</v>
      </c>
      <c r="K16" s="33">
        <f t="shared" si="3"/>
        <v>-4.4564242166273687</v>
      </c>
      <c r="L16" s="29">
        <v>25556.79</v>
      </c>
      <c r="M16" s="29">
        <v>26168.186270690003</v>
      </c>
      <c r="N16" s="29">
        <v>29315.77342456</v>
      </c>
      <c r="O16" s="72">
        <f t="shared" si="4"/>
        <v>2.3923046309415383</v>
      </c>
      <c r="P16" s="72">
        <f t="shared" si="5"/>
        <v>12.028296960708701</v>
      </c>
      <c r="Q16" s="32">
        <v>4605.880000000001</v>
      </c>
      <c r="R16" s="32">
        <v>5035.1069573300001</v>
      </c>
      <c r="S16" s="32">
        <v>5345.6062981200002</v>
      </c>
      <c r="T16" s="33">
        <f t="shared" si="6"/>
        <v>9.3191085597106138</v>
      </c>
      <c r="U16" s="33">
        <f t="shared" si="7"/>
        <v>6.1666880847085537</v>
      </c>
    </row>
    <row r="17" spans="1:21" ht="15.75">
      <c r="A17" s="31" t="s">
        <v>93</v>
      </c>
      <c r="B17" s="32">
        <v>313.24530264000003</v>
      </c>
      <c r="C17" s="32">
        <v>320.61859274</v>
      </c>
      <c r="D17" s="32">
        <v>250.95575893999998</v>
      </c>
      <c r="E17" s="72">
        <f t="shared" si="0"/>
        <v>2.3538390002527194</v>
      </c>
      <c r="F17" s="72">
        <f t="shared" si="1"/>
        <v>-21.72763382331101</v>
      </c>
      <c r="G17" s="32">
        <v>98.564019389999984</v>
      </c>
      <c r="H17" s="32">
        <v>157.72487514999997</v>
      </c>
      <c r="I17" s="32">
        <v>120.60022521</v>
      </c>
      <c r="J17" s="33">
        <f t="shared" si="2"/>
        <v>60.022771114793102</v>
      </c>
      <c r="K17" s="33">
        <f t="shared" si="3"/>
        <v>-23.537599826719514</v>
      </c>
      <c r="L17" s="29">
        <v>1637.44</v>
      </c>
      <c r="M17" s="29">
        <v>2514.0881906200002</v>
      </c>
      <c r="N17" s="29">
        <v>1364.888649</v>
      </c>
      <c r="O17" s="72">
        <f t="shared" si="4"/>
        <v>53.537729053888995</v>
      </c>
      <c r="P17" s="72">
        <f t="shared" si="5"/>
        <v>-45.710390984199947</v>
      </c>
      <c r="Q17" s="32">
        <v>211.36</v>
      </c>
      <c r="R17" s="32">
        <v>280.87510500000002</v>
      </c>
      <c r="S17" s="32">
        <v>287.89447388000002</v>
      </c>
      <c r="T17" s="33">
        <f t="shared" si="6"/>
        <v>32.889432721423162</v>
      </c>
      <c r="U17" s="33">
        <f t="shared" si="7"/>
        <v>2.4991068111928314</v>
      </c>
    </row>
    <row r="18" spans="1:21" ht="15.75">
      <c r="A18" s="31" t="s">
        <v>94</v>
      </c>
      <c r="B18" s="32">
        <v>14856.928134460002</v>
      </c>
      <c r="C18" s="32">
        <v>13708.725357590001</v>
      </c>
      <c r="D18" s="32">
        <v>18642.554695540002</v>
      </c>
      <c r="E18" s="72">
        <f t="shared" si="0"/>
        <v>-7.7283996158451771</v>
      </c>
      <c r="F18" s="72">
        <f t="shared" si="1"/>
        <v>35.990430979188915</v>
      </c>
      <c r="G18" s="32">
        <v>14408.159302120001</v>
      </c>
      <c r="H18" s="32">
        <v>12216.70941256</v>
      </c>
      <c r="I18" s="32">
        <v>14988.252227879999</v>
      </c>
      <c r="J18" s="33">
        <f t="shared" si="2"/>
        <v>-15.209783870432034</v>
      </c>
      <c r="K18" s="33">
        <f t="shared" si="3"/>
        <v>22.686492096395256</v>
      </c>
      <c r="L18" s="29">
        <v>23297.890000000003</v>
      </c>
      <c r="M18" s="29">
        <v>23089.108561950001</v>
      </c>
      <c r="N18" s="29">
        <v>30566.429325479996</v>
      </c>
      <c r="O18" s="72">
        <f t="shared" si="4"/>
        <v>-0.8961388265203567</v>
      </c>
      <c r="P18" s="72">
        <f t="shared" si="5"/>
        <v>32.384623007283807</v>
      </c>
      <c r="Q18" s="32">
        <v>5761.57</v>
      </c>
      <c r="R18" s="32">
        <v>5770.8373833899996</v>
      </c>
      <c r="S18" s="32">
        <v>6720.3085309799999</v>
      </c>
      <c r="T18" s="33">
        <f t="shared" si="6"/>
        <v>0.1608482304302612</v>
      </c>
      <c r="U18" s="33">
        <f t="shared" si="7"/>
        <v>16.45291808642591</v>
      </c>
    </row>
    <row r="19" spans="1:21" ht="15.75">
      <c r="A19" s="31" t="s">
        <v>68</v>
      </c>
      <c r="B19" s="32">
        <v>2.5860407799999994</v>
      </c>
      <c r="C19" s="32">
        <v>19.394805599999998</v>
      </c>
      <c r="D19" s="32">
        <v>42.246623490000005</v>
      </c>
      <c r="E19" s="72">
        <f t="shared" si="0"/>
        <v>649.98065575748592</v>
      </c>
      <c r="F19" s="72">
        <f t="shared" si="1"/>
        <v>117.82442351471678</v>
      </c>
      <c r="G19" s="32">
        <v>20.187585009999999</v>
      </c>
      <c r="H19" s="32">
        <v>46.741756300000006</v>
      </c>
      <c r="I19" s="32">
        <v>48.101482009999998</v>
      </c>
      <c r="J19" s="33">
        <f t="shared" si="2"/>
        <v>131.53713669488596</v>
      </c>
      <c r="K19" s="33">
        <f t="shared" si="3"/>
        <v>2.9090171564648557</v>
      </c>
      <c r="L19" s="29">
        <v>175.63000000000002</v>
      </c>
      <c r="M19" s="29">
        <v>8.0055782099999995</v>
      </c>
      <c r="N19" s="29">
        <v>60.938323939999997</v>
      </c>
      <c r="O19" s="72">
        <f t="shared" si="4"/>
        <v>-95.441793423674767</v>
      </c>
      <c r="P19" s="72">
        <f t="shared" si="5"/>
        <v>661.19828376518979</v>
      </c>
      <c r="Q19" s="32">
        <v>9.620000000000001</v>
      </c>
      <c r="R19" s="32">
        <v>10.67264509</v>
      </c>
      <c r="S19" s="32">
        <v>8.8638380699999999</v>
      </c>
      <c r="T19" s="33">
        <f t="shared" si="6"/>
        <v>10.942256652806634</v>
      </c>
      <c r="U19" s="33">
        <f t="shared" si="7"/>
        <v>-16.948066807682068</v>
      </c>
    </row>
    <row r="20" spans="1:21" ht="15.75">
      <c r="A20" s="31" t="s">
        <v>95</v>
      </c>
      <c r="B20" s="32">
        <v>370.08274708000005</v>
      </c>
      <c r="C20" s="32">
        <v>694.49803180000004</v>
      </c>
      <c r="D20" s="32">
        <v>601.00522448999993</v>
      </c>
      <c r="E20" s="72">
        <f t="shared" si="0"/>
        <v>87.660202287104141</v>
      </c>
      <c r="F20" s="72">
        <f t="shared" si="1"/>
        <v>-13.461925452500623</v>
      </c>
      <c r="G20" s="32">
        <v>478.56919851000004</v>
      </c>
      <c r="H20" s="32">
        <v>473.21126005000002</v>
      </c>
      <c r="I20" s="32">
        <v>280.97179667</v>
      </c>
      <c r="J20" s="33">
        <f t="shared" si="2"/>
        <v>-1.1195744474741929</v>
      </c>
      <c r="K20" s="33">
        <f t="shared" si="3"/>
        <v>-40.624448234745678</v>
      </c>
      <c r="L20" s="29">
        <v>1172.05</v>
      </c>
      <c r="M20" s="29">
        <v>1843.8706271599999</v>
      </c>
      <c r="N20" s="29">
        <v>1482.2727776000002</v>
      </c>
      <c r="O20" s="72">
        <f t="shared" si="4"/>
        <v>57.320133711019167</v>
      </c>
      <c r="P20" s="72">
        <f t="shared" si="5"/>
        <v>-19.610803720917588</v>
      </c>
      <c r="Q20" s="32">
        <v>79.349999999999994</v>
      </c>
      <c r="R20" s="32">
        <v>121.70012890000001</v>
      </c>
      <c r="S20" s="32">
        <v>168.52469065</v>
      </c>
      <c r="T20" s="33">
        <f t="shared" si="6"/>
        <v>53.371302961562719</v>
      </c>
      <c r="U20" s="33">
        <f t="shared" si="7"/>
        <v>38.475359207281798</v>
      </c>
    </row>
    <row r="21" spans="1:21" ht="15.75">
      <c r="A21" s="183" t="s">
        <v>409</v>
      </c>
      <c r="B21" s="32"/>
      <c r="C21" s="32">
        <v>116.94716208999999</v>
      </c>
      <c r="D21" s="32">
        <v>158.22226836000002</v>
      </c>
      <c r="E21" s="72"/>
      <c r="F21" s="72"/>
      <c r="G21" s="32"/>
      <c r="H21" s="32">
        <v>525.34924935000004</v>
      </c>
      <c r="I21" s="32">
        <v>473.09932956000006</v>
      </c>
      <c r="J21" s="33"/>
      <c r="K21" s="33"/>
      <c r="L21" s="29"/>
      <c r="M21" s="29">
        <v>718.60885791999999</v>
      </c>
      <c r="N21" s="29">
        <v>1086.8681351700002</v>
      </c>
      <c r="O21" s="72"/>
      <c r="P21" s="72"/>
      <c r="Q21" s="32"/>
      <c r="R21" s="32">
        <v>17.549779670000003</v>
      </c>
      <c r="S21" s="32">
        <v>8.8592167400000008</v>
      </c>
      <c r="T21" s="33"/>
      <c r="U21" s="33"/>
    </row>
    <row r="22" spans="1:21" ht="15.75">
      <c r="A22" s="31" t="s">
        <v>96</v>
      </c>
      <c r="B22" s="32">
        <v>811.10259000899998</v>
      </c>
      <c r="C22" s="32">
        <v>1146.3167542000001</v>
      </c>
      <c r="D22" s="32">
        <v>1487.19384294</v>
      </c>
      <c r="E22" s="72">
        <f t="shared" si="0"/>
        <v>41.328207839563248</v>
      </c>
      <c r="F22" s="72">
        <f t="shared" si="1"/>
        <v>29.736727435157633</v>
      </c>
      <c r="G22" s="32">
        <v>4417.1407897700001</v>
      </c>
      <c r="H22" s="32">
        <v>6829.9461741499999</v>
      </c>
      <c r="I22" s="32">
        <v>8085.0971806699981</v>
      </c>
      <c r="J22" s="33">
        <f t="shared" si="2"/>
        <v>54.623692094397427</v>
      </c>
      <c r="K22" s="33">
        <f t="shared" si="3"/>
        <v>18.377172740694462</v>
      </c>
      <c r="L22" s="29">
        <v>1307.0999999999999</v>
      </c>
      <c r="M22" s="29">
        <v>1525.4290178200001</v>
      </c>
      <c r="N22" s="29">
        <v>2028.3599388500002</v>
      </c>
      <c r="O22" s="72">
        <f t="shared" si="4"/>
        <v>16.703314040241764</v>
      </c>
      <c r="P22" s="72">
        <f t="shared" si="5"/>
        <v>32.969801620054511</v>
      </c>
      <c r="Q22" s="32">
        <v>236.34000000000003</v>
      </c>
      <c r="R22" s="32">
        <v>332.15642184000001</v>
      </c>
      <c r="S22" s="32">
        <v>318.50699620999995</v>
      </c>
      <c r="T22" s="33">
        <f t="shared" si="6"/>
        <v>40.541771109418619</v>
      </c>
      <c r="U22" s="33">
        <f t="shared" si="7"/>
        <v>-4.1093366656553769</v>
      </c>
    </row>
    <row r="23" spans="1:21" s="30" customFormat="1" ht="15.75">
      <c r="A23" s="145" t="s">
        <v>35</v>
      </c>
      <c r="B23" s="146">
        <f>SUM(B5:B22)</f>
        <v>46291.952839891492</v>
      </c>
      <c r="C23" s="146">
        <f>SUM(C5:C22)</f>
        <v>54522.473165170013</v>
      </c>
      <c r="D23" s="146">
        <f>SUM(D5:D22)</f>
        <v>61192.609792340001</v>
      </c>
      <c r="E23" s="72">
        <f t="shared" si="0"/>
        <v>17.779591960065204</v>
      </c>
      <c r="F23" s="72">
        <f t="shared" si="1"/>
        <v>12.233738199959348</v>
      </c>
      <c r="G23" s="146">
        <f>SUM(G5:I11)</f>
        <v>51576.108838280015</v>
      </c>
      <c r="H23" s="146">
        <f>SUM(H5:H22)</f>
        <v>53955.149295649993</v>
      </c>
      <c r="I23" s="146">
        <f>SUM(I5:I22)</f>
        <v>61507.428126149985</v>
      </c>
      <c r="J23" s="146">
        <f t="shared" si="2"/>
        <v>4.6126792248511777</v>
      </c>
      <c r="K23" s="146">
        <f t="shared" si="3"/>
        <v>13.997327278471403</v>
      </c>
      <c r="L23" s="146">
        <f>SUM(L5:L22)</f>
        <v>100104.23000000001</v>
      </c>
      <c r="M23" s="146">
        <f>SUM(M5:M22)</f>
        <v>108411.94693737999</v>
      </c>
      <c r="N23" s="146">
        <f>SUM(N5:N22)</f>
        <v>126713.97446133001</v>
      </c>
      <c r="O23" s="234">
        <f t="shared" si="4"/>
        <v>8.2990668200334454</v>
      </c>
      <c r="P23" s="234">
        <f t="shared" si="5"/>
        <v>16.881928644378547</v>
      </c>
      <c r="Q23" s="146">
        <f>SUM(Q5:Q22)</f>
        <v>26374.54</v>
      </c>
      <c r="R23" s="146">
        <f>SUM(R5:R22)</f>
        <v>28216.816050680001</v>
      </c>
      <c r="S23" s="146">
        <f>SUM(S5:S22)</f>
        <v>31450.718150029992</v>
      </c>
      <c r="T23" s="146">
        <f t="shared" si="6"/>
        <v>6.9850547182244753</v>
      </c>
      <c r="U23" s="146">
        <f t="shared" si="7"/>
        <v>11.460903645335478</v>
      </c>
    </row>
    <row r="24" spans="1:21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</row>
    <row r="25" spans="1:21" ht="15.75">
      <c r="A25" s="562" t="s">
        <v>81</v>
      </c>
      <c r="B25" s="564" t="s">
        <v>275</v>
      </c>
      <c r="C25" s="564"/>
      <c r="D25" s="564"/>
      <c r="E25" s="564"/>
      <c r="F25" s="564"/>
      <c r="G25" s="564" t="s">
        <v>317</v>
      </c>
      <c r="H25" s="564"/>
      <c r="I25" s="564"/>
      <c r="J25" s="564"/>
      <c r="K25" s="564"/>
      <c r="L25" s="564" t="s">
        <v>546</v>
      </c>
      <c r="M25" s="564"/>
      <c r="N25" s="564"/>
      <c r="O25" s="564"/>
      <c r="P25" s="564"/>
      <c r="Q25" s="564" t="s">
        <v>35</v>
      </c>
      <c r="R25" s="564"/>
      <c r="S25" s="564"/>
      <c r="T25" s="564"/>
      <c r="U25" s="564"/>
    </row>
    <row r="26" spans="1:21" s="30" customFormat="1" ht="30">
      <c r="A26" s="563"/>
      <c r="B26" s="124" t="s">
        <v>280</v>
      </c>
      <c r="C26" s="124" t="s">
        <v>444</v>
      </c>
      <c r="D26" s="124" t="s">
        <v>545</v>
      </c>
      <c r="E26" s="129" t="s">
        <v>547</v>
      </c>
      <c r="F26" s="129" t="s">
        <v>530</v>
      </c>
      <c r="G26" s="124" t="s">
        <v>280</v>
      </c>
      <c r="H26" s="124" t="s">
        <v>444</v>
      </c>
      <c r="I26" s="124" t="s">
        <v>545</v>
      </c>
      <c r="J26" s="129" t="s">
        <v>547</v>
      </c>
      <c r="K26" s="129" t="s">
        <v>530</v>
      </c>
      <c r="L26" s="124" t="s">
        <v>280</v>
      </c>
      <c r="M26" s="124" t="s">
        <v>444</v>
      </c>
      <c r="N26" s="124" t="s">
        <v>545</v>
      </c>
      <c r="O26" s="129" t="s">
        <v>547</v>
      </c>
      <c r="P26" s="129" t="s">
        <v>530</v>
      </c>
      <c r="Q26" s="124" t="s">
        <v>280</v>
      </c>
      <c r="R26" s="124" t="s">
        <v>444</v>
      </c>
      <c r="S26" s="124" t="s">
        <v>545</v>
      </c>
      <c r="T26" s="129" t="s">
        <v>547</v>
      </c>
      <c r="U26" s="129" t="s">
        <v>530</v>
      </c>
    </row>
    <row r="27" spans="1:21" ht="15.75">
      <c r="A27" s="31" t="s">
        <v>82</v>
      </c>
      <c r="B27" s="32">
        <v>8511.3995827199979</v>
      </c>
      <c r="C27" s="32">
        <v>10526.16437825</v>
      </c>
      <c r="D27" s="32">
        <v>10728.86326459</v>
      </c>
      <c r="E27" s="33">
        <f>IFERROR(C27/B27*100-100,0)</f>
        <v>23.671368920575816</v>
      </c>
      <c r="F27" s="33">
        <f>IFERROR(D27/C27*100-100,0)</f>
        <v>1.9256671191534309</v>
      </c>
      <c r="G27" s="34">
        <v>646.75</v>
      </c>
      <c r="H27" s="32">
        <v>895.02290999000002</v>
      </c>
      <c r="I27" s="32">
        <v>800.46156516999997</v>
      </c>
      <c r="J27" s="33">
        <f>IFERROR(H27/G27*100-100,0)</f>
        <v>38.387771161963656</v>
      </c>
      <c r="K27" s="33">
        <f>IFERROR(I27/H27*100-100,0)</f>
        <v>-10.565242941217733</v>
      </c>
      <c r="L27" s="29">
        <v>2294.7017471199997</v>
      </c>
      <c r="M27" s="29">
        <v>2799.7330088000003</v>
      </c>
      <c r="N27" s="29">
        <v>2631.1639093600002</v>
      </c>
      <c r="O27" s="72">
        <f>IFERROR(M27/L27*100-100,0)</f>
        <v>22.008579647174088</v>
      </c>
      <c r="P27" s="72">
        <f>IFERROR(N27/M27*100-100,0)</f>
        <v>-6.0208990968124851</v>
      </c>
      <c r="Q27" s="32">
        <f t="shared" ref="Q27:S34" si="8">B5+G5+L5+Q5+B27+G27+L27</f>
        <v>43976.331396888003</v>
      </c>
      <c r="R27" s="32">
        <f t="shared" si="8"/>
        <v>53429.625643910011</v>
      </c>
      <c r="S27" s="32">
        <f t="shared" si="8"/>
        <v>54642.791203100001</v>
      </c>
      <c r="T27" s="33">
        <f>IFERROR(R27/Q27*100-100,0)</f>
        <v>21.496323014545453</v>
      </c>
      <c r="U27" s="33">
        <f>IFERROR(S27/R27*100-100,0)</f>
        <v>2.2705859241375208</v>
      </c>
    </row>
    <row r="28" spans="1:21" ht="15.75">
      <c r="A28" s="31" t="s">
        <v>83</v>
      </c>
      <c r="B28" s="32">
        <v>2495.3111803800002</v>
      </c>
      <c r="C28" s="32">
        <v>2829.2139030399999</v>
      </c>
      <c r="D28" s="32">
        <v>2901.9662436599997</v>
      </c>
      <c r="E28" s="33">
        <f t="shared" ref="E28:E45" si="9">IFERROR(C28/B28*100-100,0)</f>
        <v>13.381205730387151</v>
      </c>
      <c r="F28" s="33">
        <f t="shared" ref="F28:F45" si="10">IFERROR(D28/C28*100-100,0)</f>
        <v>2.5714683694233003</v>
      </c>
      <c r="G28" s="34">
        <v>530.85</v>
      </c>
      <c r="H28" s="32">
        <v>690.43722951999996</v>
      </c>
      <c r="I28" s="32">
        <v>795.54537418999996</v>
      </c>
      <c r="J28" s="33">
        <f t="shared" ref="J28:J45" si="11">IFERROR(H28/G28*100-100,0)</f>
        <v>30.062584443816519</v>
      </c>
      <c r="K28" s="33">
        <f t="shared" ref="K28:K45" si="12">IFERROR(I28/H28*100-100,0)</f>
        <v>15.223417883052505</v>
      </c>
      <c r="L28" s="29">
        <v>858.12302060000002</v>
      </c>
      <c r="M28" s="29">
        <v>793.77566008000008</v>
      </c>
      <c r="N28" s="29">
        <v>802.04936607000002</v>
      </c>
      <c r="O28" s="72">
        <f t="shared" ref="O28:O45" si="13">IFERROR(M28/L28*100-100,0)</f>
        <v>-7.4986172116683463</v>
      </c>
      <c r="P28" s="72">
        <f t="shared" ref="P28:P44" si="14">IFERROR(N28/M28*100-100,0)</f>
        <v>1.0423229642952236</v>
      </c>
      <c r="Q28" s="32">
        <f t="shared" si="8"/>
        <v>17847.95226097</v>
      </c>
      <c r="R28" s="32">
        <f t="shared" si="8"/>
        <v>19375.153446929999</v>
      </c>
      <c r="S28" s="32">
        <f t="shared" si="8"/>
        <v>21570.796320729998</v>
      </c>
      <c r="T28" s="33">
        <f t="shared" ref="T28:T45" si="15">IFERROR(R28/Q28*100-100,0)</f>
        <v>8.5567305628651411</v>
      </c>
      <c r="U28" s="33">
        <f t="shared" ref="U28:U45" si="16">IFERROR(S28/R28*100-100,0)</f>
        <v>11.332260566679025</v>
      </c>
    </row>
    <row r="29" spans="1:21" ht="15.75">
      <c r="A29" s="31" t="s">
        <v>84</v>
      </c>
      <c r="B29" s="32">
        <v>58.82942031999999</v>
      </c>
      <c r="C29" s="32">
        <v>131.31650155</v>
      </c>
      <c r="D29" s="32">
        <v>59.084900089999991</v>
      </c>
      <c r="E29" s="33">
        <f t="shared" si="9"/>
        <v>123.21569860064878</v>
      </c>
      <c r="F29" s="33">
        <f t="shared" si="10"/>
        <v>-55.005730892470616</v>
      </c>
      <c r="G29" s="34">
        <v>0.59</v>
      </c>
      <c r="H29" s="32">
        <v>6.6388121199999999</v>
      </c>
      <c r="I29" s="32">
        <v>4.26112643</v>
      </c>
      <c r="J29" s="33">
        <f t="shared" si="11"/>
        <v>1025.222393220339</v>
      </c>
      <c r="K29" s="33">
        <f t="shared" si="12"/>
        <v>-35.814926631784232</v>
      </c>
      <c r="L29" s="29">
        <v>8.1257572800000002</v>
      </c>
      <c r="M29" s="29">
        <v>21.660528239999998</v>
      </c>
      <c r="N29" s="29">
        <v>10.43230518</v>
      </c>
      <c r="O29" s="72">
        <f t="shared" si="13"/>
        <v>166.56627183921984</v>
      </c>
      <c r="P29" s="72">
        <f t="shared" si="14"/>
        <v>-51.837254085360193</v>
      </c>
      <c r="Q29" s="32">
        <f t="shared" si="8"/>
        <v>4277.6208782899994</v>
      </c>
      <c r="R29" s="32">
        <f t="shared" si="8"/>
        <v>4973.639785819998</v>
      </c>
      <c r="S29" s="32">
        <f t="shared" si="8"/>
        <v>4382.7713400199991</v>
      </c>
      <c r="T29" s="33">
        <f t="shared" si="15"/>
        <v>16.271168655045358</v>
      </c>
      <c r="U29" s="33">
        <f t="shared" si="16"/>
        <v>-11.880000789051579</v>
      </c>
    </row>
    <row r="30" spans="1:21" ht="15.75">
      <c r="A30" s="31" t="s">
        <v>85</v>
      </c>
      <c r="B30" s="32">
        <v>33.661909829999999</v>
      </c>
      <c r="C30" s="32">
        <v>98.96038277000001</v>
      </c>
      <c r="D30" s="32">
        <v>65.822857229999997</v>
      </c>
      <c r="E30" s="33">
        <f t="shared" si="9"/>
        <v>193.98326853637116</v>
      </c>
      <c r="F30" s="33">
        <f t="shared" si="10"/>
        <v>-33.485648107300676</v>
      </c>
      <c r="G30" s="34"/>
      <c r="H30" s="32">
        <v>0</v>
      </c>
      <c r="I30" s="32">
        <v>0</v>
      </c>
      <c r="J30" s="33">
        <f t="shared" si="11"/>
        <v>0</v>
      </c>
      <c r="K30" s="33">
        <f t="shared" si="12"/>
        <v>0</v>
      </c>
      <c r="L30" s="29">
        <v>4.7213833599999999</v>
      </c>
      <c r="M30" s="29">
        <v>0.46665899999999999</v>
      </c>
      <c r="N30" s="29">
        <v>3.0101200399999999</v>
      </c>
      <c r="O30" s="72">
        <f t="shared" si="13"/>
        <v>-90.11605361357482</v>
      </c>
      <c r="P30" s="72">
        <f t="shared" si="14"/>
        <v>545.03631988239806</v>
      </c>
      <c r="Q30" s="32">
        <f t="shared" si="8"/>
        <v>162.77119819999999</v>
      </c>
      <c r="R30" s="32">
        <f t="shared" si="8"/>
        <v>361.78211634000007</v>
      </c>
      <c r="S30" s="32">
        <f t="shared" si="8"/>
        <v>833.28485426999998</v>
      </c>
      <c r="T30" s="33">
        <f t="shared" si="15"/>
        <v>122.26420911116702</v>
      </c>
      <c r="U30" s="33">
        <f t="shared" si="16"/>
        <v>130.32781794191433</v>
      </c>
    </row>
    <row r="31" spans="1:21" ht="15.75">
      <c r="A31" s="31" t="s">
        <v>86</v>
      </c>
      <c r="B31" s="32">
        <v>21.595114940000002</v>
      </c>
      <c r="C31" s="32">
        <v>14.70719444</v>
      </c>
      <c r="D31" s="32">
        <v>12.163538970000003</v>
      </c>
      <c r="E31" s="33">
        <f t="shared" si="9"/>
        <v>-31.89573437852701</v>
      </c>
      <c r="F31" s="33">
        <f t="shared" si="10"/>
        <v>-17.295314074871214</v>
      </c>
      <c r="G31" s="34">
        <v>0.33</v>
      </c>
      <c r="H31" s="32">
        <v>1.7242074999999999</v>
      </c>
      <c r="I31" s="32">
        <v>0.10106038000000001</v>
      </c>
      <c r="J31" s="33">
        <f t="shared" si="11"/>
        <v>422.48712121212111</v>
      </c>
      <c r="K31" s="33">
        <f t="shared" si="12"/>
        <v>-94.138734462064463</v>
      </c>
      <c r="L31" s="29">
        <v>4.4192670999999999</v>
      </c>
      <c r="M31" s="29">
        <v>0.5</v>
      </c>
      <c r="N31" s="29">
        <v>0.49879286</v>
      </c>
      <c r="O31" s="72">
        <f t="shared" si="13"/>
        <v>-88.685906764947518</v>
      </c>
      <c r="P31" s="72">
        <f t="shared" si="14"/>
        <v>-0.24142799999999909</v>
      </c>
      <c r="Q31" s="32">
        <f t="shared" si="8"/>
        <v>1178.4182928300002</v>
      </c>
      <c r="R31" s="32">
        <f t="shared" si="8"/>
        <v>1489.3087291699999</v>
      </c>
      <c r="S31" s="32">
        <f t="shared" si="8"/>
        <v>1375.2759140599999</v>
      </c>
      <c r="T31" s="33">
        <f t="shared" si="15"/>
        <v>26.38201038048966</v>
      </c>
      <c r="U31" s="33">
        <f t="shared" si="16"/>
        <v>-7.6567613468264</v>
      </c>
    </row>
    <row r="32" spans="1:21" ht="15.75">
      <c r="A32" s="31" t="s">
        <v>87</v>
      </c>
      <c r="B32" s="32">
        <v>973.0781998299999</v>
      </c>
      <c r="C32" s="32">
        <v>1039.5892961</v>
      </c>
      <c r="D32" s="32">
        <v>1084.22250919</v>
      </c>
      <c r="E32" s="33">
        <f t="shared" si="9"/>
        <v>6.8351234547870661</v>
      </c>
      <c r="F32" s="33">
        <f t="shared" si="10"/>
        <v>4.2933505815653064</v>
      </c>
      <c r="G32" s="34">
        <v>86.19</v>
      </c>
      <c r="H32" s="32">
        <v>96.114477519999994</v>
      </c>
      <c r="I32" s="32">
        <v>89.491225850000006</v>
      </c>
      <c r="J32" s="33">
        <f t="shared" si="11"/>
        <v>11.514650794755781</v>
      </c>
      <c r="K32" s="33">
        <f t="shared" si="12"/>
        <v>-6.8910031463488792</v>
      </c>
      <c r="L32" s="29">
        <v>233.90615092999997</v>
      </c>
      <c r="M32" s="29">
        <v>271.30114196</v>
      </c>
      <c r="N32" s="29">
        <v>307.49866263000001</v>
      </c>
      <c r="O32" s="72">
        <f t="shared" si="13"/>
        <v>15.987177285128794</v>
      </c>
      <c r="P32" s="72">
        <f t="shared" si="14"/>
        <v>13.342192520272135</v>
      </c>
      <c r="Q32" s="32">
        <f t="shared" si="8"/>
        <v>5965.3536833899989</v>
      </c>
      <c r="R32" s="32">
        <f t="shared" si="8"/>
        <v>6334.0072326300005</v>
      </c>
      <c r="S32" s="32">
        <f t="shared" si="8"/>
        <v>7593.7172731299997</v>
      </c>
      <c r="T32" s="33">
        <f t="shared" si="15"/>
        <v>6.1799110129292956</v>
      </c>
      <c r="U32" s="33">
        <f t="shared" si="16"/>
        <v>19.888042344039832</v>
      </c>
    </row>
    <row r="33" spans="1:21" ht="15.75">
      <c r="A33" s="31" t="s">
        <v>88</v>
      </c>
      <c r="B33" s="32">
        <v>298.00704646000003</v>
      </c>
      <c r="C33" s="32">
        <v>514.03210361000004</v>
      </c>
      <c r="D33" s="32">
        <v>502.08301826000002</v>
      </c>
      <c r="E33" s="33">
        <f t="shared" si="9"/>
        <v>72.489915831233844</v>
      </c>
      <c r="F33" s="33">
        <f t="shared" si="10"/>
        <v>-2.324579586777304</v>
      </c>
      <c r="G33" s="34">
        <v>127.01</v>
      </c>
      <c r="H33" s="32">
        <v>266.95176351999999</v>
      </c>
      <c r="I33" s="32">
        <v>292.78439821000001</v>
      </c>
      <c r="J33" s="33">
        <f t="shared" si="11"/>
        <v>110.18168925281472</v>
      </c>
      <c r="K33" s="33">
        <f t="shared" si="12"/>
        <v>9.6768923154405968</v>
      </c>
      <c r="L33" s="29">
        <v>148.73426265000001</v>
      </c>
      <c r="M33" s="29">
        <v>203.54217491</v>
      </c>
      <c r="N33" s="29">
        <v>221.38721878000004</v>
      </c>
      <c r="O33" s="72">
        <f t="shared" si="13"/>
        <v>36.84955388455009</v>
      </c>
      <c r="P33" s="72">
        <f t="shared" si="14"/>
        <v>8.7672463350116914</v>
      </c>
      <c r="Q33" s="32">
        <f t="shared" si="8"/>
        <v>3082.2147906599998</v>
      </c>
      <c r="R33" s="32">
        <f t="shared" si="8"/>
        <v>4891.5893346900002</v>
      </c>
      <c r="S33" s="32">
        <f t="shared" si="8"/>
        <v>6047.0646989700008</v>
      </c>
      <c r="T33" s="33">
        <f t="shared" si="15"/>
        <v>58.703713625439974</v>
      </c>
      <c r="U33" s="33">
        <f t="shared" si="16"/>
        <v>23.621675599086814</v>
      </c>
    </row>
    <row r="34" spans="1:21" ht="15.75">
      <c r="A34" s="31" t="s">
        <v>89</v>
      </c>
      <c r="B34" s="32">
        <v>1079.6719643599999</v>
      </c>
      <c r="C34" s="32">
        <v>1561.4464747899999</v>
      </c>
      <c r="D34" s="32">
        <v>425.09444748000004</v>
      </c>
      <c r="E34" s="33">
        <f t="shared" si="9"/>
        <v>44.622304397390053</v>
      </c>
      <c r="F34" s="33">
        <f t="shared" si="10"/>
        <v>-72.775599141996125</v>
      </c>
      <c r="G34" s="34">
        <v>152.6</v>
      </c>
      <c r="H34" s="32">
        <v>162.29297218000002</v>
      </c>
      <c r="I34" s="32">
        <v>178.52290513999998</v>
      </c>
      <c r="J34" s="33">
        <f t="shared" si="11"/>
        <v>6.3518821625164037</v>
      </c>
      <c r="K34" s="33">
        <f t="shared" si="12"/>
        <v>10.000391724910457</v>
      </c>
      <c r="L34" s="29">
        <v>346.90420105000004</v>
      </c>
      <c r="M34" s="29">
        <v>72.225602379999998</v>
      </c>
      <c r="N34" s="29">
        <v>35.277870139999997</v>
      </c>
      <c r="O34" s="72">
        <f t="shared" si="13"/>
        <v>-79.179957417238086</v>
      </c>
      <c r="P34" s="72">
        <f t="shared" si="14"/>
        <v>-51.156004273397656</v>
      </c>
      <c r="Q34" s="32">
        <f t="shared" si="8"/>
        <v>5392.4525328100008</v>
      </c>
      <c r="R34" s="32">
        <f t="shared" si="8"/>
        <v>6899.69543264</v>
      </c>
      <c r="S34" s="32">
        <f t="shared" si="8"/>
        <v>5161.5677835600009</v>
      </c>
      <c r="T34" s="33">
        <f t="shared" si="15"/>
        <v>27.950972042114145</v>
      </c>
      <c r="U34" s="33">
        <f t="shared" si="16"/>
        <v>-25.191367735705214</v>
      </c>
    </row>
    <row r="35" spans="1:21" ht="15.75">
      <c r="A35" s="31" t="s">
        <v>410</v>
      </c>
      <c r="B35" s="32"/>
      <c r="C35" s="32">
        <v>2008.4043180900001</v>
      </c>
      <c r="D35" s="32">
        <v>2193.7983606600001</v>
      </c>
      <c r="E35" s="33"/>
      <c r="F35" s="33"/>
      <c r="G35" s="34"/>
      <c r="H35" s="32">
        <v>119.87039235</v>
      </c>
      <c r="I35" s="32">
        <v>111.19000266</v>
      </c>
      <c r="J35" s="33"/>
      <c r="K35" s="33"/>
      <c r="L35" s="29"/>
      <c r="M35" s="29">
        <v>2171.1709776100001</v>
      </c>
      <c r="N35" s="29">
        <v>2335.3054567499998</v>
      </c>
      <c r="O35" s="72"/>
      <c r="P35" s="72"/>
      <c r="Q35" s="32"/>
      <c r="R35" s="32"/>
      <c r="S35" s="32">
        <f t="shared" ref="S35:S44" si="17">D13+I13+N13+S13+D35+I35+N35</f>
        <v>12734.818333910001</v>
      </c>
      <c r="T35" s="33">
        <f t="shared" si="15"/>
        <v>0</v>
      </c>
      <c r="U35" s="33"/>
    </row>
    <row r="36" spans="1:21" ht="15.75">
      <c r="A36" s="31" t="s">
        <v>90</v>
      </c>
      <c r="B36" s="32">
        <v>243.25412735</v>
      </c>
      <c r="C36" s="32">
        <v>315.91939217999999</v>
      </c>
      <c r="D36" s="32">
        <v>459.84703397999999</v>
      </c>
      <c r="E36" s="33">
        <f t="shared" si="9"/>
        <v>29.8721611105276</v>
      </c>
      <c r="F36" s="33">
        <f t="shared" si="10"/>
        <v>45.558343477058543</v>
      </c>
      <c r="G36" s="34">
        <v>50.42</v>
      </c>
      <c r="H36" s="32">
        <v>47.659538220000002</v>
      </c>
      <c r="I36" s="32">
        <v>47.363089930000008</v>
      </c>
      <c r="J36" s="33">
        <f t="shared" si="11"/>
        <v>-5.4749341134470484</v>
      </c>
      <c r="K36" s="33">
        <f t="shared" si="12"/>
        <v>-0.62201251013294723</v>
      </c>
      <c r="L36" s="29">
        <v>112.93674902999999</v>
      </c>
      <c r="M36" s="29">
        <v>156.77196128999998</v>
      </c>
      <c r="N36" s="29">
        <v>185.29617976</v>
      </c>
      <c r="O36" s="72">
        <f t="shared" si="13"/>
        <v>38.813949079015742</v>
      </c>
      <c r="P36" s="72">
        <f t="shared" si="14"/>
        <v>18.194719409828224</v>
      </c>
      <c r="Q36" s="32">
        <f t="shared" ref="Q36:R42" si="18">B14+G14+L14+Q14+B36+G36+L36</f>
        <v>4349.0069810900004</v>
      </c>
      <c r="R36" s="32">
        <f t="shared" si="18"/>
        <v>3908.7090306299997</v>
      </c>
      <c r="S36" s="32">
        <f t="shared" si="17"/>
        <v>5806.56675326</v>
      </c>
      <c r="T36" s="33">
        <f t="shared" si="15"/>
        <v>-10.1241030969706</v>
      </c>
      <c r="U36" s="33">
        <f t="shared" si="16"/>
        <v>48.554592008710017</v>
      </c>
    </row>
    <row r="37" spans="1:21" ht="15.75">
      <c r="A37" s="31" t="s">
        <v>91</v>
      </c>
      <c r="B37" s="32">
        <v>8782.3000771399984</v>
      </c>
      <c r="C37" s="32">
        <v>10350.671930979999</v>
      </c>
      <c r="D37" s="32">
        <v>11659.563892429998</v>
      </c>
      <c r="E37" s="33">
        <f t="shared" si="9"/>
        <v>17.858326862713497</v>
      </c>
      <c r="F37" s="33">
        <f t="shared" si="10"/>
        <v>12.645478189028765</v>
      </c>
      <c r="G37" s="34">
        <v>738.65</v>
      </c>
      <c r="H37" s="32">
        <v>964.04428807999989</v>
      </c>
      <c r="I37" s="32">
        <v>1276.7297924499999</v>
      </c>
      <c r="J37" s="33">
        <f t="shared" si="11"/>
        <v>30.51435565964934</v>
      </c>
      <c r="K37" s="33">
        <f t="shared" si="12"/>
        <v>32.434765522313029</v>
      </c>
      <c r="L37" s="29">
        <v>2203.2117388099996</v>
      </c>
      <c r="M37" s="29">
        <v>2735.8266956999996</v>
      </c>
      <c r="N37" s="29">
        <v>3334.5197083400003</v>
      </c>
      <c r="O37" s="72">
        <f t="shared" si="13"/>
        <v>24.174478898595382</v>
      </c>
      <c r="P37" s="72">
        <f t="shared" si="14"/>
        <v>21.8834407011595</v>
      </c>
      <c r="Q37" s="32">
        <f t="shared" si="18"/>
        <v>55712.740884899998</v>
      </c>
      <c r="R37" s="32">
        <f t="shared" si="18"/>
        <v>64808.807703229992</v>
      </c>
      <c r="S37" s="32">
        <f t="shared" si="17"/>
        <v>71548.673542579985</v>
      </c>
      <c r="T37" s="33">
        <f t="shared" si="15"/>
        <v>16.326726479176571</v>
      </c>
      <c r="U37" s="33">
        <f t="shared" si="16"/>
        <v>10.399614000326835</v>
      </c>
    </row>
    <row r="38" spans="1:21" ht="15.75">
      <c r="A38" s="31" t="s">
        <v>92</v>
      </c>
      <c r="B38" s="32">
        <v>5737.01133441</v>
      </c>
      <c r="C38" s="32">
        <v>6600.0597887299991</v>
      </c>
      <c r="D38" s="32">
        <v>6898.9666783299999</v>
      </c>
      <c r="E38" s="33">
        <f t="shared" si="9"/>
        <v>15.043520118977696</v>
      </c>
      <c r="F38" s="33">
        <f t="shared" si="10"/>
        <v>4.5288512402630374</v>
      </c>
      <c r="G38" s="34">
        <v>378.91</v>
      </c>
      <c r="H38" s="32">
        <v>453.64811313000001</v>
      </c>
      <c r="I38" s="32">
        <v>436.91831618999998</v>
      </c>
      <c r="J38" s="33">
        <f t="shared" si="11"/>
        <v>19.724502686653821</v>
      </c>
      <c r="K38" s="33">
        <f t="shared" si="12"/>
        <v>-3.6878356716995313</v>
      </c>
      <c r="L38" s="29">
        <v>1737.2770877099997</v>
      </c>
      <c r="M38" s="29">
        <v>2141.1772590400001</v>
      </c>
      <c r="N38" s="29">
        <v>2035.0546222400003</v>
      </c>
      <c r="O38" s="72">
        <f t="shared" si="13"/>
        <v>23.249035757583343</v>
      </c>
      <c r="P38" s="72">
        <f t="shared" si="14"/>
        <v>-4.9562751683426711</v>
      </c>
      <c r="Q38" s="32">
        <f t="shared" si="18"/>
        <v>44342.088942604511</v>
      </c>
      <c r="R38" s="32">
        <f t="shared" si="18"/>
        <v>48376.879666780005</v>
      </c>
      <c r="S38" s="32">
        <f t="shared" si="17"/>
        <v>52812.726773549999</v>
      </c>
      <c r="T38" s="33">
        <f t="shared" si="15"/>
        <v>9.0992346558098376</v>
      </c>
      <c r="U38" s="33">
        <f t="shared" si="16"/>
        <v>9.1693534955625751</v>
      </c>
    </row>
    <row r="39" spans="1:21" ht="15.75">
      <c r="A39" s="31" t="s">
        <v>93</v>
      </c>
      <c r="B39" s="32">
        <v>473.99523732000006</v>
      </c>
      <c r="C39" s="32">
        <v>487.16312743000003</v>
      </c>
      <c r="D39" s="32">
        <v>425.97430801000007</v>
      </c>
      <c r="E39" s="33">
        <f t="shared" si="9"/>
        <v>2.7780638017487433</v>
      </c>
      <c r="F39" s="33">
        <f t="shared" si="10"/>
        <v>-12.560232081355977</v>
      </c>
      <c r="G39" s="34">
        <v>40.25</v>
      </c>
      <c r="H39" s="32">
        <v>42.645942090000005</v>
      </c>
      <c r="I39" s="32">
        <v>47.480610829999996</v>
      </c>
      <c r="J39" s="33">
        <f t="shared" si="11"/>
        <v>5.9526511552795256</v>
      </c>
      <c r="K39" s="33">
        <f t="shared" si="12"/>
        <v>11.336761490218478</v>
      </c>
      <c r="L39" s="29">
        <v>86.762678629999996</v>
      </c>
      <c r="M39" s="29">
        <v>94.428864509999997</v>
      </c>
      <c r="N39" s="29">
        <v>102.73328581</v>
      </c>
      <c r="O39" s="72">
        <f t="shared" si="13"/>
        <v>8.8358105132882088</v>
      </c>
      <c r="P39" s="72">
        <f t="shared" si="14"/>
        <v>8.7943674247195531</v>
      </c>
      <c r="Q39" s="32">
        <f t="shared" si="18"/>
        <v>2861.6172379800005</v>
      </c>
      <c r="R39" s="32">
        <f t="shared" si="18"/>
        <v>3897.5446975400005</v>
      </c>
      <c r="S39" s="32">
        <f t="shared" si="17"/>
        <v>2600.5273116799999</v>
      </c>
      <c r="T39" s="33">
        <f t="shared" si="15"/>
        <v>36.200769474370929</v>
      </c>
      <c r="U39" s="33">
        <f t="shared" si="16"/>
        <v>-33.277806581118469</v>
      </c>
    </row>
    <row r="40" spans="1:21" ht="15.75">
      <c r="A40" s="31" t="s">
        <v>94</v>
      </c>
      <c r="B40" s="32">
        <v>12365.57816863</v>
      </c>
      <c r="C40" s="32">
        <v>10823.81061998</v>
      </c>
      <c r="D40" s="32">
        <v>13408.262163800002</v>
      </c>
      <c r="E40" s="33">
        <f t="shared" si="9"/>
        <v>-12.468220471577141</v>
      </c>
      <c r="F40" s="33">
        <f t="shared" si="10"/>
        <v>23.877464550694214</v>
      </c>
      <c r="G40" s="34">
        <v>984.17</v>
      </c>
      <c r="H40" s="32">
        <v>973.60169096000004</v>
      </c>
      <c r="I40" s="32">
        <v>1220.0311180799999</v>
      </c>
      <c r="J40" s="33">
        <f t="shared" si="11"/>
        <v>-1.0738296269953196</v>
      </c>
      <c r="K40" s="33">
        <f t="shared" si="12"/>
        <v>25.311113303122255</v>
      </c>
      <c r="L40" s="29">
        <v>3569.784220439999</v>
      </c>
      <c r="M40" s="29">
        <v>2856.2414790699995</v>
      </c>
      <c r="N40" s="29">
        <v>3728.0684655100004</v>
      </c>
      <c r="O40" s="72">
        <f t="shared" si="13"/>
        <v>-19.988399782944043</v>
      </c>
      <c r="P40" s="72">
        <f t="shared" si="14"/>
        <v>30.523574173562878</v>
      </c>
      <c r="Q40" s="32">
        <f t="shared" si="18"/>
        <v>75244.079825649998</v>
      </c>
      <c r="R40" s="32">
        <f t="shared" si="18"/>
        <v>69439.034505499993</v>
      </c>
      <c r="S40" s="32">
        <f t="shared" si="17"/>
        <v>89273.906527269995</v>
      </c>
      <c r="T40" s="33">
        <f t="shared" si="15"/>
        <v>-7.7149529020768597</v>
      </c>
      <c r="U40" s="33">
        <f t="shared" si="16"/>
        <v>28.564440970444309</v>
      </c>
    </row>
    <row r="41" spans="1:21" ht="15.75">
      <c r="A41" s="31" t="s">
        <v>68</v>
      </c>
      <c r="B41" s="32">
        <v>48.827745839999999</v>
      </c>
      <c r="C41" s="32">
        <v>15.57848997</v>
      </c>
      <c r="D41" s="32">
        <v>9.2055652100000014</v>
      </c>
      <c r="E41" s="33">
        <f t="shared" si="9"/>
        <v>-68.095004792873311</v>
      </c>
      <c r="F41" s="33">
        <f t="shared" si="10"/>
        <v>-40.908488385411843</v>
      </c>
      <c r="G41" s="34"/>
      <c r="H41" s="32">
        <v>0.4</v>
      </c>
      <c r="I41" s="32">
        <v>0</v>
      </c>
      <c r="J41" s="33">
        <f t="shared" si="11"/>
        <v>0</v>
      </c>
      <c r="K41" s="33">
        <f t="shared" si="12"/>
        <v>-100</v>
      </c>
      <c r="L41" s="29">
        <v>9.2395513800000018</v>
      </c>
      <c r="M41" s="29">
        <v>29.259454310000002</v>
      </c>
      <c r="N41" s="29">
        <v>29.602625960000001</v>
      </c>
      <c r="O41" s="72">
        <f t="shared" si="13"/>
        <v>216.67613617404868</v>
      </c>
      <c r="P41" s="72">
        <f t="shared" si="14"/>
        <v>1.1728573143030587</v>
      </c>
      <c r="Q41" s="32">
        <f t="shared" si="18"/>
        <v>266.09092301000004</v>
      </c>
      <c r="R41" s="32">
        <f t="shared" si="18"/>
        <v>130.05272948000001</v>
      </c>
      <c r="S41" s="32">
        <f t="shared" si="17"/>
        <v>198.95845868000001</v>
      </c>
      <c r="T41" s="33">
        <f t="shared" si="15"/>
        <v>-51.124702786230529</v>
      </c>
      <c r="U41" s="33">
        <f t="shared" si="16"/>
        <v>52.982916602758877</v>
      </c>
    </row>
    <row r="42" spans="1:21" ht="15.75">
      <c r="A42" s="31" t="s">
        <v>95</v>
      </c>
      <c r="B42" s="32">
        <v>501.23462702</v>
      </c>
      <c r="C42" s="32">
        <v>631.44885368000007</v>
      </c>
      <c r="D42" s="32">
        <v>422.60658944000005</v>
      </c>
      <c r="E42" s="33">
        <f t="shared" si="9"/>
        <v>25.978697328667266</v>
      </c>
      <c r="F42" s="33">
        <f t="shared" si="10"/>
        <v>-33.073504373773915</v>
      </c>
      <c r="G42" s="34">
        <v>100.38</v>
      </c>
      <c r="H42" s="32">
        <v>179.82892966</v>
      </c>
      <c r="I42" s="32">
        <v>136.68560937999999</v>
      </c>
      <c r="J42" s="33">
        <f t="shared" si="11"/>
        <v>79.148166626818096</v>
      </c>
      <c r="K42" s="33">
        <f t="shared" si="12"/>
        <v>-23.991312388707684</v>
      </c>
      <c r="L42" s="29">
        <v>57.814500409999994</v>
      </c>
      <c r="M42" s="29">
        <v>66.821923310000003</v>
      </c>
      <c r="N42" s="29">
        <v>62.002391669999994</v>
      </c>
      <c r="O42" s="72">
        <f t="shared" si="13"/>
        <v>15.579868088667297</v>
      </c>
      <c r="P42" s="72">
        <f t="shared" si="14"/>
        <v>-7.212500630431208</v>
      </c>
      <c r="Q42" s="32">
        <f t="shared" si="18"/>
        <v>2759.4810730200002</v>
      </c>
      <c r="R42" s="32">
        <f t="shared" si="18"/>
        <v>4011.3797545599996</v>
      </c>
      <c r="S42" s="32">
        <f t="shared" si="17"/>
        <v>3154.0690799000004</v>
      </c>
      <c r="T42" s="33">
        <f t="shared" si="15"/>
        <v>45.367177683516786</v>
      </c>
      <c r="U42" s="33">
        <f t="shared" si="16"/>
        <v>-21.371964937636179</v>
      </c>
    </row>
    <row r="43" spans="1:21" ht="15.75">
      <c r="A43" s="183" t="s">
        <v>409</v>
      </c>
      <c r="B43" s="32"/>
      <c r="C43" s="32">
        <v>288.73567343999997</v>
      </c>
      <c r="D43" s="32">
        <v>563.2117301799999</v>
      </c>
      <c r="E43" s="33"/>
      <c r="F43" s="33"/>
      <c r="G43" s="34"/>
      <c r="H43" s="32">
        <v>17.968144599999999</v>
      </c>
      <c r="I43" s="32">
        <v>14.39663423</v>
      </c>
      <c r="J43" s="33"/>
      <c r="K43" s="33"/>
      <c r="L43" s="29"/>
      <c r="M43" s="29">
        <v>181.71397946000002</v>
      </c>
      <c r="N43" s="29">
        <v>160.91435199</v>
      </c>
      <c r="O43" s="72"/>
      <c r="P43" s="72"/>
      <c r="Q43" s="32"/>
      <c r="R43" s="32"/>
      <c r="S43" s="32">
        <f t="shared" si="17"/>
        <v>2465.5716662300001</v>
      </c>
      <c r="T43" s="33">
        <f t="shared" si="15"/>
        <v>0</v>
      </c>
      <c r="U43" s="33"/>
    </row>
    <row r="44" spans="1:21" ht="15.75">
      <c r="A44" s="31" t="s">
        <v>96</v>
      </c>
      <c r="B44" s="32">
        <v>1667.7384422099999</v>
      </c>
      <c r="C44" s="32">
        <v>2083.9960774400001</v>
      </c>
      <c r="D44" s="32">
        <v>2285.9597224200002</v>
      </c>
      <c r="E44" s="33">
        <f t="shared" si="9"/>
        <v>24.959407584225104</v>
      </c>
      <c r="F44" s="33">
        <f t="shared" si="10"/>
        <v>9.6911720308079339</v>
      </c>
      <c r="G44" s="34">
        <v>89.2</v>
      </c>
      <c r="H44" s="32">
        <v>35.079302159999997</v>
      </c>
      <c r="I44" s="32">
        <v>42.810764730000002</v>
      </c>
      <c r="J44" s="33">
        <f t="shared" si="11"/>
        <v>-60.67342807174888</v>
      </c>
      <c r="K44" s="33">
        <f t="shared" si="12"/>
        <v>22.039955455031787</v>
      </c>
      <c r="L44" s="29">
        <v>406.62487772000009</v>
      </c>
      <c r="M44" s="29">
        <v>628.86250227999994</v>
      </c>
      <c r="N44" s="29">
        <v>763.66197367000007</v>
      </c>
      <c r="O44" s="72">
        <f t="shared" si="13"/>
        <v>54.654212454022968</v>
      </c>
      <c r="P44" s="72">
        <f t="shared" si="14"/>
        <v>21.43544429843918</v>
      </c>
      <c r="Q44" s="32">
        <f>B22+G22+L22+Q22+B44+G44+L44</f>
        <v>8935.2466997090014</v>
      </c>
      <c r="R44" s="32">
        <f>C22+H22+M22+R22+C44+H44+M44</f>
        <v>12581.786249890001</v>
      </c>
      <c r="S44" s="32">
        <f t="shared" si="17"/>
        <v>15011.590419489999</v>
      </c>
      <c r="T44" s="33">
        <f t="shared" si="15"/>
        <v>40.810731619752119</v>
      </c>
      <c r="U44" s="33">
        <f t="shared" si="16"/>
        <v>19.312076372472475</v>
      </c>
    </row>
    <row r="45" spans="1:21" ht="15.75">
      <c r="A45" s="130" t="s">
        <v>35</v>
      </c>
      <c r="B45" s="131">
        <f>SUM(B27:B44)</f>
        <v>43291.494178759989</v>
      </c>
      <c r="C45" s="131">
        <f>SUM(C27:C44)</f>
        <v>50321.218506470002</v>
      </c>
      <c r="D45" s="131">
        <f>SUM(D27:D44)</f>
        <v>54106.696823930004</v>
      </c>
      <c r="E45" s="250">
        <f t="shared" si="9"/>
        <v>16.23811896785719</v>
      </c>
      <c r="F45" s="250">
        <f t="shared" si="10"/>
        <v>7.5226284851852085</v>
      </c>
      <c r="G45" s="131">
        <f>SUM(G27:G44)</f>
        <v>3926.2999999999997</v>
      </c>
      <c r="H45" s="131">
        <f>SUM(H27:H44)</f>
        <v>4953.9287135999994</v>
      </c>
      <c r="I45" s="131">
        <f>SUM(I27:I44)</f>
        <v>5494.77359385</v>
      </c>
      <c r="J45" s="131">
        <f t="shared" si="11"/>
        <v>26.172954527162972</v>
      </c>
      <c r="K45" s="131">
        <f t="shared" si="12"/>
        <v>10.917494205462049</v>
      </c>
      <c r="L45" s="127">
        <f>SUM(L27:L44)</f>
        <v>12083.287194219998</v>
      </c>
      <c r="M45" s="127">
        <f>SUM(M27:M44)</f>
        <v>15225.479871950003</v>
      </c>
      <c r="N45" s="127">
        <f>SUM(N27:N44)</f>
        <v>16748.477306760004</v>
      </c>
      <c r="O45" s="234">
        <f t="shared" si="13"/>
        <v>26.004452490652241</v>
      </c>
      <c r="P45" s="234">
        <f>IFERROR(N45/M45*100-100,0)</f>
        <v>10.002951943838752</v>
      </c>
      <c r="Q45" s="251">
        <f>SUM(Q27:Q44)</f>
        <v>276353.46760200156</v>
      </c>
      <c r="R45" s="251">
        <f t="shared" ref="R45:S45" si="19">SUM(R27:R44)</f>
        <v>304908.99605974002</v>
      </c>
      <c r="S45" s="251">
        <f t="shared" si="19"/>
        <v>357214.67825438996</v>
      </c>
      <c r="T45" s="250">
        <f t="shared" si="15"/>
        <v>10.332972734347408</v>
      </c>
      <c r="U45" s="250">
        <f t="shared" si="16"/>
        <v>17.154522454431572</v>
      </c>
    </row>
    <row r="46" spans="1:21">
      <c r="A46" s="4" t="s">
        <v>97</v>
      </c>
    </row>
  </sheetData>
  <customSheetViews>
    <customSheetView guid="{57D09834-7566-4B23-A236-55447A728EAF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1"/>
    </customSheetView>
    <customSheetView guid="{5D933180-90A2-4635-8406-162CDBA83F77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2"/>
    </customSheetView>
    <customSheetView guid="{62EA56A0-18BB-45A4-9B93-8F9305D00B2F}" fitToPage="1">
      <pane xSplit="1" ySplit="4" topLeftCell="G29" activePane="bottomRight" state="frozen"/>
      <selection pane="bottomRight" activeCell="I38" sqref="I38"/>
      <pageMargins left="0.46" right="0.28999999999999998" top="0.75" bottom="0.75" header="0.3" footer="0.3"/>
      <pageSetup paperSize="9" scale="47" orientation="landscape" r:id="rId3"/>
    </customSheetView>
  </customSheetViews>
  <mergeCells count="11">
    <mergeCell ref="A1:U1"/>
    <mergeCell ref="A2:U2"/>
    <mergeCell ref="B3:F3"/>
    <mergeCell ref="G3:K3"/>
    <mergeCell ref="L3:P3"/>
    <mergeCell ref="Q3:U3"/>
    <mergeCell ref="A25:A26"/>
    <mergeCell ref="B25:F25"/>
    <mergeCell ref="G25:K25"/>
    <mergeCell ref="L25:P25"/>
    <mergeCell ref="Q25:U25"/>
  </mergeCells>
  <pageMargins left="0.46" right="0.28999999999999998" top="0.75" bottom="0.75" header="0.3" footer="0.3"/>
  <pageSetup paperSize="9" scale="43" orientation="landscape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view="pageBreakPreview" zoomScaleNormal="100" zoomScaleSheetLayoutView="100" workbookViewId="0">
      <selection activeCell="H7" sqref="H7"/>
    </sheetView>
  </sheetViews>
  <sheetFormatPr defaultRowHeight="15"/>
  <cols>
    <col min="1" max="1" width="16.7109375" style="4" customWidth="1"/>
    <col min="2" max="2" width="24.85546875" bestFit="1" customWidth="1"/>
    <col min="4" max="4" width="15.5703125" bestFit="1" customWidth="1"/>
    <col min="5" max="5" width="17.7109375" bestFit="1" customWidth="1"/>
    <col min="6" max="6" width="11.5703125" customWidth="1"/>
    <col min="7" max="7" width="18.85546875" style="43" customWidth="1"/>
  </cols>
  <sheetData>
    <row r="1" spans="1:7" ht="18">
      <c r="A1" s="512" t="s">
        <v>295</v>
      </c>
      <c r="B1" s="512"/>
      <c r="C1" s="512"/>
      <c r="D1" s="512"/>
      <c r="E1" s="512"/>
      <c r="F1" s="512"/>
      <c r="G1" s="512"/>
    </row>
    <row r="2" spans="1:7" ht="18">
      <c r="A2" s="512" t="s">
        <v>99</v>
      </c>
      <c r="B2" s="512"/>
      <c r="C2" s="512"/>
      <c r="D2" s="512"/>
      <c r="E2" s="512"/>
      <c r="F2" s="512"/>
      <c r="G2" s="512"/>
    </row>
    <row r="3" spans="1:7" ht="18">
      <c r="A3" s="567" t="s">
        <v>100</v>
      </c>
      <c r="B3" s="513" t="s">
        <v>284</v>
      </c>
      <c r="C3" s="513" t="s">
        <v>101</v>
      </c>
      <c r="D3" s="568" t="s">
        <v>3</v>
      </c>
      <c r="E3" s="568"/>
      <c r="F3" s="568"/>
      <c r="G3" s="568"/>
    </row>
    <row r="4" spans="1:7" ht="15.75" customHeight="1">
      <c r="A4" s="567"/>
      <c r="B4" s="513"/>
      <c r="C4" s="513"/>
      <c r="D4" s="569" t="s">
        <v>549</v>
      </c>
      <c r="E4" s="569" t="s">
        <v>550</v>
      </c>
      <c r="F4" s="569" t="s">
        <v>551</v>
      </c>
      <c r="G4" s="569" t="s">
        <v>552</v>
      </c>
    </row>
    <row r="5" spans="1:7">
      <c r="A5" s="567"/>
      <c r="B5" s="513"/>
      <c r="C5" s="513"/>
      <c r="D5" s="569"/>
      <c r="E5" s="569"/>
      <c r="F5" s="569"/>
      <c r="G5" s="569"/>
    </row>
    <row r="6" spans="1:7">
      <c r="A6" s="567"/>
      <c r="B6" s="513"/>
      <c r="C6" s="513"/>
      <c r="D6" s="569"/>
      <c r="E6" s="569"/>
      <c r="F6" s="569"/>
      <c r="G6" s="569"/>
    </row>
    <row r="7" spans="1:7" ht="15.75">
      <c r="A7" s="573" t="s">
        <v>107</v>
      </c>
      <c r="B7" s="38" t="s">
        <v>108</v>
      </c>
      <c r="C7" s="38" t="s">
        <v>109</v>
      </c>
      <c r="D7" s="36">
        <f>'Table 7b'!AF7</f>
        <v>9743</v>
      </c>
      <c r="E7" s="185">
        <f>'Table 7b'!AG7</f>
        <v>376000</v>
      </c>
      <c r="F7" s="185">
        <v>11.87394414893617</v>
      </c>
      <c r="G7" s="185">
        <f>'Table 7b'!AI7</f>
        <v>2.5912234042553193</v>
      </c>
    </row>
    <row r="8" spans="1:7" ht="15.75">
      <c r="A8" s="574"/>
      <c r="B8" s="38" t="s">
        <v>110</v>
      </c>
      <c r="C8" s="38" t="s">
        <v>109</v>
      </c>
      <c r="D8" s="185">
        <f>'Table 7b'!AF8</f>
        <v>89573</v>
      </c>
      <c r="E8" s="185">
        <f>'Table 7b'!AG8</f>
        <v>131600</v>
      </c>
      <c r="F8" s="185">
        <v>42.736418419556557</v>
      </c>
      <c r="G8" s="185">
        <f>'Table 7b'!AI8</f>
        <v>68.0645896656535</v>
      </c>
    </row>
    <row r="9" spans="1:7" ht="15.75">
      <c r="A9" s="575"/>
      <c r="B9" s="38" t="s">
        <v>111</v>
      </c>
      <c r="C9" s="38" t="s">
        <v>109</v>
      </c>
      <c r="D9" s="185">
        <f>'Table 7b'!AF9</f>
        <v>95467</v>
      </c>
      <c r="E9" s="185">
        <f>'Table 7b'!AG9</f>
        <v>200500</v>
      </c>
      <c r="F9" s="185">
        <v>82.325182044887782</v>
      </c>
      <c r="G9" s="185">
        <f>'Table 7b'!AI9</f>
        <v>47.614463840399004</v>
      </c>
    </row>
    <row r="10" spans="1:7" ht="16.5">
      <c r="A10" s="189" t="s">
        <v>112</v>
      </c>
      <c r="B10" s="24" t="s">
        <v>113</v>
      </c>
      <c r="C10" s="38" t="s">
        <v>45</v>
      </c>
      <c r="D10" s="185">
        <f>'Table 7b'!AF10</f>
        <v>48792.574099999998</v>
      </c>
      <c r="E10" s="185">
        <f>'Table 7b'!AG10</f>
        <v>107881.757</v>
      </c>
      <c r="F10" s="185">
        <v>30.315164773608977</v>
      </c>
      <c r="G10" s="185">
        <f>'Table 7b'!AI10</f>
        <v>45.227826702896579</v>
      </c>
    </row>
    <row r="11" spans="1:7" ht="15.75">
      <c r="A11" s="570" t="s">
        <v>114</v>
      </c>
      <c r="B11" s="39" t="s">
        <v>115</v>
      </c>
      <c r="C11" s="40" t="s">
        <v>116</v>
      </c>
      <c r="D11" s="185">
        <f>'Table 7b'!AF11</f>
        <v>10641.28</v>
      </c>
      <c r="E11" s="185">
        <f>'Table 7b'!AG11</f>
        <v>28048.2</v>
      </c>
      <c r="F11" s="185">
        <v>32.821789543708555</v>
      </c>
      <c r="G11" s="185">
        <f>'Table 7b'!AI11</f>
        <v>37.939261699503</v>
      </c>
    </row>
    <row r="12" spans="1:7" ht="15.75">
      <c r="A12" s="571"/>
      <c r="B12" s="39" t="s">
        <v>117</v>
      </c>
      <c r="C12" s="40" t="s">
        <v>116</v>
      </c>
      <c r="D12" s="185">
        <f>'Table 7b'!AF12</f>
        <v>45427.030000000006</v>
      </c>
      <c r="E12" s="185">
        <f>'Table 7b'!AG12</f>
        <v>118105.8</v>
      </c>
      <c r="F12" s="185">
        <v>50.735380904386837</v>
      </c>
      <c r="G12" s="185">
        <f>'Table 7b'!AI12</f>
        <v>38.46299673682411</v>
      </c>
    </row>
    <row r="13" spans="1:7" ht="15.75">
      <c r="A13" s="572"/>
      <c r="B13" s="39" t="s">
        <v>118</v>
      </c>
      <c r="C13" s="40" t="s">
        <v>116</v>
      </c>
      <c r="D13" s="185">
        <f>'Table 7b'!AF13</f>
        <v>133133</v>
      </c>
      <c r="E13" s="185">
        <f>'Table 7b'!AG13</f>
        <v>234130</v>
      </c>
      <c r="F13" s="185">
        <v>66.488748742876297</v>
      </c>
      <c r="G13" s="185">
        <f>'Table 7b'!AI13</f>
        <v>56.862853970016658</v>
      </c>
    </row>
    <row r="14" spans="1:7" ht="16.5">
      <c r="A14" s="570" t="s">
        <v>119</v>
      </c>
      <c r="B14" s="186" t="s">
        <v>120</v>
      </c>
      <c r="C14" s="184" t="s">
        <v>47</v>
      </c>
      <c r="D14" s="185">
        <f>'Table 7b'!AF14</f>
        <v>13121.369999999999</v>
      </c>
      <c r="E14" s="185">
        <f>'Table 7b'!AG14</f>
        <v>20040</v>
      </c>
      <c r="F14" s="185">
        <v>60.651235741444864</v>
      </c>
      <c r="G14" s="185">
        <f>'Table 7b'!AI14</f>
        <v>65.475898203592806</v>
      </c>
    </row>
    <row r="15" spans="1:7" ht="16.5">
      <c r="A15" s="571"/>
      <c r="B15" s="186" t="s">
        <v>121</v>
      </c>
      <c r="C15" s="184" t="s">
        <v>47</v>
      </c>
      <c r="D15" s="185">
        <f>'Table 7b'!AF15</f>
        <v>0</v>
      </c>
      <c r="E15" s="185">
        <f>'Table 7b'!AG15</f>
        <v>0</v>
      </c>
      <c r="F15" s="185"/>
      <c r="G15" s="185">
        <f>'Table 7b'!AI15</f>
        <v>0</v>
      </c>
    </row>
    <row r="16" spans="1:7" ht="16.5">
      <c r="A16" s="571"/>
      <c r="B16" s="186" t="s">
        <v>122</v>
      </c>
      <c r="C16" s="184" t="s">
        <v>47</v>
      </c>
      <c r="D16" s="185">
        <f>'Table 7b'!AF16</f>
        <v>122446.15</v>
      </c>
      <c r="E16" s="185">
        <f>'Table 7b'!AG16</f>
        <v>221100</v>
      </c>
      <c r="F16" s="185">
        <v>36.671867933061961</v>
      </c>
      <c r="G16" s="185">
        <f>'Table 7b'!AI16</f>
        <v>55.380438715513336</v>
      </c>
    </row>
    <row r="17" spans="1:7" ht="16.5">
      <c r="A17" s="571"/>
      <c r="B17" s="186" t="s">
        <v>123</v>
      </c>
      <c r="C17" s="184" t="s">
        <v>47</v>
      </c>
      <c r="D17" s="185">
        <f>'Table 7b'!AF17</f>
        <v>4846.78</v>
      </c>
      <c r="E17" s="185">
        <f>'Table 7b'!AG17</f>
        <v>6500</v>
      </c>
      <c r="F17" s="185">
        <v>80.379199999999997</v>
      </c>
      <c r="G17" s="185">
        <f>'Table 7b'!AI17</f>
        <v>74.565846153846152</v>
      </c>
    </row>
    <row r="18" spans="1:7" ht="16.5">
      <c r="A18" s="571"/>
      <c r="B18" s="186" t="s">
        <v>124</v>
      </c>
      <c r="C18" s="184" t="s">
        <v>47</v>
      </c>
      <c r="D18" s="185">
        <f>'Table 7b'!AF18</f>
        <v>65707.839999999997</v>
      </c>
      <c r="E18" s="185">
        <f>'Table 7b'!AG18</f>
        <v>93850</v>
      </c>
      <c r="F18" s="185">
        <v>82.3474870017331</v>
      </c>
      <c r="G18" s="185">
        <f>'Table 7b'!AI18</f>
        <v>70.013681406499728</v>
      </c>
    </row>
    <row r="19" spans="1:7" ht="16.5">
      <c r="A19" s="572"/>
      <c r="B19" s="186" t="s">
        <v>125</v>
      </c>
      <c r="C19" s="184" t="s">
        <v>47</v>
      </c>
      <c r="D19" s="185">
        <f>'Table 7b'!AF19</f>
        <v>5255.26</v>
      </c>
      <c r="E19" s="185">
        <f>'Table 7b'!AG19</f>
        <v>7895</v>
      </c>
      <c r="F19" s="185">
        <v>65.18496551724138</v>
      </c>
      <c r="G19" s="185">
        <f>'Table 7b'!AI19</f>
        <v>66.564407853071572</v>
      </c>
    </row>
    <row r="20" spans="1:7" ht="16.5">
      <c r="A20" s="573" t="s">
        <v>126</v>
      </c>
      <c r="B20" s="24" t="s">
        <v>127</v>
      </c>
      <c r="C20" s="40" t="s">
        <v>45</v>
      </c>
      <c r="D20" s="185">
        <f>'Table 7b'!AF20</f>
        <v>37858.269999999997</v>
      </c>
      <c r="E20" s="185">
        <f>'Table 7b'!AG20</f>
        <v>69592</v>
      </c>
      <c r="F20" s="185">
        <v>68.476947412094177</v>
      </c>
      <c r="G20" s="185">
        <f>'Table 7b'!AI20</f>
        <v>54.400319002184148</v>
      </c>
    </row>
    <row r="21" spans="1:7" ht="16.5">
      <c r="A21" s="574"/>
      <c r="B21" s="24" t="s">
        <v>128</v>
      </c>
      <c r="C21" s="40" t="s">
        <v>45</v>
      </c>
      <c r="D21" s="185">
        <f>'Table 7b'!AF21</f>
        <v>123774.72</v>
      </c>
      <c r="E21" s="185">
        <f>'Table 7b'!AG21</f>
        <v>205116</v>
      </c>
      <c r="F21" s="185">
        <v>79.504575712143932</v>
      </c>
      <c r="G21" s="185">
        <f>'Table 7b'!AI21</f>
        <v>60.343766454104021</v>
      </c>
    </row>
    <row r="22" spans="1:7" ht="16.5">
      <c r="A22" s="575"/>
      <c r="B22" s="24" t="s">
        <v>129</v>
      </c>
      <c r="C22" s="40" t="s">
        <v>45</v>
      </c>
      <c r="D22" s="185">
        <f>'Table 7b'!AF22</f>
        <v>298970.23999999999</v>
      </c>
      <c r="E22" s="185">
        <f>'Table 7b'!AG22</f>
        <v>496869</v>
      </c>
      <c r="F22" s="185">
        <v>50.461838029742246</v>
      </c>
      <c r="G22" s="185">
        <f>'Table 7b'!AI22</f>
        <v>60.170837786217291</v>
      </c>
    </row>
    <row r="23" spans="1:7" ht="16.5">
      <c r="A23" s="189" t="s">
        <v>130</v>
      </c>
      <c r="B23" s="24" t="s">
        <v>131</v>
      </c>
      <c r="C23" s="40" t="s">
        <v>132</v>
      </c>
      <c r="D23" s="185">
        <f>'Table 7b'!AF23</f>
        <v>1082834.82</v>
      </c>
      <c r="E23" s="185">
        <f>'Table 7b'!AG23</f>
        <v>5013200</v>
      </c>
      <c r="F23" s="185">
        <v>52.923791208791215</v>
      </c>
      <c r="G23" s="185">
        <f>'Table 7b'!AI23</f>
        <v>21.599673262586773</v>
      </c>
    </row>
    <row r="24" spans="1:7" ht="16.5">
      <c r="A24" s="570" t="s">
        <v>133</v>
      </c>
      <c r="B24" s="24" t="s">
        <v>134</v>
      </c>
      <c r="C24" s="40" t="s">
        <v>47</v>
      </c>
      <c r="D24" s="185">
        <f>'Table 7b'!AF24</f>
        <v>30360</v>
      </c>
      <c r="E24" s="185">
        <f>'Table 7b'!AG24</f>
        <v>46680</v>
      </c>
      <c r="F24" s="185">
        <v>70.188679245283012</v>
      </c>
      <c r="G24" s="185">
        <f>'Table 7b'!AI24</f>
        <v>65.038560411311053</v>
      </c>
    </row>
    <row r="25" spans="1:7" ht="16.5">
      <c r="A25" s="571"/>
      <c r="B25" s="24" t="s">
        <v>135</v>
      </c>
      <c r="C25" s="38" t="s">
        <v>136</v>
      </c>
      <c r="D25" s="185">
        <f>'Table 7b'!AF25</f>
        <v>20608.383999999998</v>
      </c>
      <c r="E25" s="185">
        <f>'Table 7b'!AG25</f>
        <v>39400</v>
      </c>
      <c r="F25" s="185">
        <v>42.865822525597267</v>
      </c>
      <c r="G25" s="185">
        <f>'Table 7b'!AI25</f>
        <v>52.30554314720812</v>
      </c>
    </row>
    <row r="26" spans="1:7" ht="16.5">
      <c r="A26" s="571"/>
      <c r="B26" s="24" t="s">
        <v>137</v>
      </c>
      <c r="C26" s="38" t="s">
        <v>136</v>
      </c>
      <c r="D26" s="185">
        <f>'Table 7b'!AF26</f>
        <v>0</v>
      </c>
      <c r="E26" s="185">
        <f>'Table 7b'!AG26</f>
        <v>0</v>
      </c>
      <c r="F26" s="185"/>
      <c r="G26" s="185">
        <f>'Table 7b'!AI26</f>
        <v>0</v>
      </c>
    </row>
    <row r="27" spans="1:7" ht="16.5">
      <c r="A27" s="571"/>
      <c r="B27" s="186" t="s">
        <v>411</v>
      </c>
      <c r="C27" s="184"/>
      <c r="D27" s="185">
        <f>'Table 7b'!AF27</f>
        <v>0</v>
      </c>
      <c r="E27" s="185">
        <f>'Table 7b'!AG27</f>
        <v>0</v>
      </c>
      <c r="F27" s="185"/>
      <c r="G27" s="185">
        <f>'Table 7b'!AI27</f>
        <v>0</v>
      </c>
    </row>
    <row r="28" spans="1:7" ht="16.5">
      <c r="A28" s="571"/>
      <c r="B28" s="24" t="s">
        <v>138</v>
      </c>
      <c r="C28" s="40" t="s">
        <v>139</v>
      </c>
      <c r="D28" s="185">
        <f>'Table 7b'!AF28</f>
        <v>35620</v>
      </c>
      <c r="E28" s="185">
        <f>'Table 7b'!AG28</f>
        <v>73500</v>
      </c>
      <c r="F28" s="185"/>
      <c r="G28" s="185">
        <f>'Table 7b'!AI28</f>
        <v>48.462585034013607</v>
      </c>
    </row>
    <row r="29" spans="1:7" ht="16.5">
      <c r="A29" s="571"/>
      <c r="B29" s="186" t="s">
        <v>142</v>
      </c>
      <c r="C29" s="187"/>
      <c r="D29" s="185">
        <f>'Table 7b'!AF29</f>
        <v>291.34300000000002</v>
      </c>
      <c r="E29" s="185">
        <f>'Table 7b'!AG29</f>
        <v>575</v>
      </c>
      <c r="F29" s="185">
        <v>27.158333333333328</v>
      </c>
      <c r="G29" s="185">
        <f>'Table 7b'!AI29</f>
        <v>50.668347826086958</v>
      </c>
    </row>
    <row r="30" spans="1:7" ht="16.5">
      <c r="A30" s="572"/>
      <c r="B30" s="186" t="s">
        <v>412</v>
      </c>
      <c r="C30" s="40"/>
      <c r="D30" s="185">
        <f>'Table 7b'!AF30</f>
        <v>40</v>
      </c>
      <c r="E30" s="185">
        <f>'Table 7b'!AG30</f>
        <v>89</v>
      </c>
      <c r="F30" s="185"/>
      <c r="G30" s="185">
        <f>'Table 7b'!AI30</f>
        <v>44.943820224719097</v>
      </c>
    </row>
    <row r="31" spans="1:7" ht="16.5">
      <c r="A31" s="570" t="s">
        <v>415</v>
      </c>
      <c r="B31" s="24" t="s">
        <v>413</v>
      </c>
      <c r="C31" s="40" t="s">
        <v>140</v>
      </c>
      <c r="D31" s="185">
        <f>'Table 7b'!AF31</f>
        <v>0</v>
      </c>
      <c r="E31" s="185">
        <f>'Table 7b'!AG31</f>
        <v>0</v>
      </c>
      <c r="F31" s="185"/>
      <c r="G31" s="185">
        <f>'Table 7b'!AI31</f>
        <v>0</v>
      </c>
    </row>
    <row r="32" spans="1:7" ht="16.5">
      <c r="A32" s="571"/>
      <c r="B32" s="24" t="s">
        <v>414</v>
      </c>
      <c r="C32" s="187" t="s">
        <v>143</v>
      </c>
      <c r="D32" s="185">
        <f>'Table 7b'!AF32</f>
        <v>0</v>
      </c>
      <c r="E32" s="185">
        <f>'Table 7b'!AG32</f>
        <v>0</v>
      </c>
      <c r="F32" s="185"/>
      <c r="G32" s="185">
        <f>'Table 7b'!AI32</f>
        <v>0</v>
      </c>
    </row>
    <row r="33" spans="1:7" ht="16.5">
      <c r="A33" s="572"/>
      <c r="B33" s="24" t="s">
        <v>141</v>
      </c>
      <c r="C33" s="40" t="s">
        <v>143</v>
      </c>
      <c r="D33" s="185">
        <f>'Table 7b'!AF33</f>
        <v>26091</v>
      </c>
      <c r="E33" s="185">
        <f>'Table 7b'!AG33</f>
        <v>39200</v>
      </c>
      <c r="F33" s="185">
        <v>61.306540342298291</v>
      </c>
      <c r="G33" s="185">
        <f>'Table 7b'!AI33</f>
        <v>66.558673469387756</v>
      </c>
    </row>
    <row r="34" spans="1:7" ht="16.5">
      <c r="A34" s="576" t="s">
        <v>145</v>
      </c>
      <c r="B34" s="186" t="s">
        <v>146</v>
      </c>
      <c r="C34" s="38"/>
      <c r="D34" s="185">
        <f>'Table 7b'!AF34</f>
        <v>0</v>
      </c>
      <c r="E34" s="185">
        <f>'Table 7b'!AG34</f>
        <v>0</v>
      </c>
      <c r="F34" s="185">
        <v>34.146341463414636</v>
      </c>
      <c r="G34" s="185">
        <f>'Table 7b'!AI34</f>
        <v>0</v>
      </c>
    </row>
    <row r="35" spans="1:7" ht="16.5">
      <c r="A35" s="576"/>
      <c r="B35" s="24" t="s">
        <v>416</v>
      </c>
      <c r="C35" s="38" t="s">
        <v>147</v>
      </c>
      <c r="D35" s="185">
        <f>'Table 7b'!AF35</f>
        <v>5741.85</v>
      </c>
      <c r="E35" s="185">
        <f>'Table 7b'!AG35</f>
        <v>34720</v>
      </c>
      <c r="F35" s="185">
        <v>54.490238611713671</v>
      </c>
      <c r="G35" s="185">
        <f>'Table 7b'!AI35</f>
        <v>16.537586405529954</v>
      </c>
    </row>
    <row r="36" spans="1:7" ht="25.5" customHeight="1">
      <c r="A36" s="570" t="s">
        <v>148</v>
      </c>
      <c r="B36" s="186" t="s">
        <v>149</v>
      </c>
      <c r="C36" s="38"/>
      <c r="D36" s="185">
        <f>'Table 7b'!AF36</f>
        <v>15</v>
      </c>
      <c r="E36" s="185">
        <f>'Table 7b'!AG36</f>
        <v>25</v>
      </c>
      <c r="F36" s="185">
        <v>71.428571428571431</v>
      </c>
      <c r="G36" s="185">
        <f>'Table 7b'!AI36</f>
        <v>60</v>
      </c>
    </row>
    <row r="37" spans="1:7" ht="16.5">
      <c r="A37" s="571"/>
      <c r="B37" s="186" t="s">
        <v>151</v>
      </c>
      <c r="C37" s="184"/>
      <c r="D37" s="185">
        <f>'Table 7b'!AF37</f>
        <v>15287</v>
      </c>
      <c r="E37" s="185">
        <f>'Table 7b'!AG37</f>
        <v>20000</v>
      </c>
      <c r="F37" s="185">
        <v>80</v>
      </c>
      <c r="G37" s="185">
        <f>'Table 7b'!AI37</f>
        <v>76.435000000000002</v>
      </c>
    </row>
    <row r="38" spans="1:7" ht="16.5">
      <c r="A38" s="572"/>
      <c r="B38" s="186" t="s">
        <v>184</v>
      </c>
      <c r="C38" s="184"/>
      <c r="D38" s="185">
        <f>'Table 7b'!AF38</f>
        <v>0</v>
      </c>
      <c r="E38" s="185">
        <f>'Table 7b'!AG38</f>
        <v>0</v>
      </c>
      <c r="F38" s="185"/>
      <c r="G38" s="185">
        <f>'Table 7b'!AI38</f>
        <v>0</v>
      </c>
    </row>
    <row r="39" spans="1:7" ht="30" customHeight="1">
      <c r="A39" s="192" t="s">
        <v>152</v>
      </c>
      <c r="B39" s="186" t="s">
        <v>417</v>
      </c>
      <c r="C39" s="184" t="s">
        <v>53</v>
      </c>
      <c r="D39" s="185">
        <f>'Table 7b'!AF39</f>
        <v>17207</v>
      </c>
      <c r="E39" s="185">
        <f>'Table 7b'!AG39</f>
        <v>32665</v>
      </c>
      <c r="F39" s="185">
        <v>31.586487096531485</v>
      </c>
      <c r="G39" s="185">
        <f>'Table 7b'!AI39</f>
        <v>52.677177407010568</v>
      </c>
    </row>
    <row r="40" spans="1:7" ht="16.5">
      <c r="A40" s="576" t="s">
        <v>154</v>
      </c>
      <c r="B40" s="186" t="s">
        <v>155</v>
      </c>
      <c r="C40" s="38"/>
      <c r="D40" s="185">
        <f>'Table 7b'!AF40</f>
        <v>4674.3</v>
      </c>
      <c r="E40" s="185">
        <f>'Table 7b'!AG40</f>
        <v>9848</v>
      </c>
      <c r="F40" s="185">
        <v>48.726027397260268</v>
      </c>
      <c r="G40" s="185">
        <f>'Table 7b'!AI40</f>
        <v>47.464459788789604</v>
      </c>
    </row>
    <row r="41" spans="1:7" ht="16.5">
      <c r="A41" s="576"/>
      <c r="B41" s="186" t="s">
        <v>153</v>
      </c>
      <c r="C41" s="38" t="s">
        <v>45</v>
      </c>
      <c r="D41" s="185">
        <f>'Table 7b'!AF41</f>
        <v>0</v>
      </c>
      <c r="E41" s="185">
        <f>'Table 7b'!AG41</f>
        <v>0</v>
      </c>
      <c r="F41" s="185"/>
      <c r="G41" s="185">
        <f>'Table 7b'!AI41</f>
        <v>0</v>
      </c>
    </row>
    <row r="42" spans="1:7" ht="16.5">
      <c r="A42" s="570" t="s">
        <v>156</v>
      </c>
      <c r="B42" s="24" t="s">
        <v>157</v>
      </c>
      <c r="C42" s="38" t="s">
        <v>47</v>
      </c>
      <c r="D42" s="185">
        <f>'Table 7b'!AF42</f>
        <v>65063.1</v>
      </c>
      <c r="E42" s="185">
        <f>'Table 7b'!AG42</f>
        <v>153425</v>
      </c>
      <c r="F42" s="185">
        <v>69.601604584527223</v>
      </c>
      <c r="G42" s="185">
        <f>'Table 7b'!AI42</f>
        <v>42.407104448427567</v>
      </c>
    </row>
    <row r="43" spans="1:7" ht="15.75">
      <c r="A43" s="571"/>
      <c r="B43" s="41" t="s">
        <v>158</v>
      </c>
      <c r="C43" s="38" t="s">
        <v>143</v>
      </c>
      <c r="D43" s="185">
        <f>'Table 7b'!AF43</f>
        <v>1024804.8599999999</v>
      </c>
      <c r="E43" s="185">
        <f>'Table 7b'!AG43</f>
        <v>3198900</v>
      </c>
      <c r="F43" s="185">
        <v>35.131724171161025</v>
      </c>
      <c r="G43" s="185">
        <f>'Table 7b'!AI43</f>
        <v>32.036164306480345</v>
      </c>
    </row>
    <row r="44" spans="1:7" ht="15.75">
      <c r="A44" s="571"/>
      <c r="B44" s="41" t="s">
        <v>159</v>
      </c>
      <c r="C44" s="38" t="s">
        <v>143</v>
      </c>
      <c r="D44" s="185">
        <f>'Table 7b'!AF44</f>
        <v>135169.04499999998</v>
      </c>
      <c r="E44" s="185">
        <f>'Table 7b'!AG44</f>
        <v>735000</v>
      </c>
      <c r="F44" s="185">
        <v>15.590618501935191</v>
      </c>
      <c r="G44" s="185">
        <f>'Table 7b'!AI44</f>
        <v>18.390346258503399</v>
      </c>
    </row>
    <row r="45" spans="1:7" ht="15.75">
      <c r="A45" s="571"/>
      <c r="B45" s="41" t="s">
        <v>160</v>
      </c>
      <c r="C45" s="38" t="s">
        <v>161</v>
      </c>
      <c r="D45" s="185">
        <f>'Table 7b'!AF45</f>
        <v>25912.728999999999</v>
      </c>
      <c r="E45" s="185">
        <f>'Table 7b'!AG45</f>
        <v>79155</v>
      </c>
      <c r="F45" s="185">
        <v>28.502158820732287</v>
      </c>
      <c r="G45" s="185">
        <f>'Table 7b'!AI45</f>
        <v>32.736692565220139</v>
      </c>
    </row>
    <row r="46" spans="1:7" ht="15.75">
      <c r="A46" s="571"/>
      <c r="B46" s="41" t="s">
        <v>162</v>
      </c>
      <c r="C46" s="38" t="s">
        <v>163</v>
      </c>
      <c r="D46" s="185">
        <f>'Table 7b'!AF46</f>
        <v>30553.266</v>
      </c>
      <c r="E46" s="185">
        <f>'Table 7b'!AG46</f>
        <v>102881.9</v>
      </c>
      <c r="F46" s="185">
        <v>9.8842950670020358</v>
      </c>
      <c r="G46" s="185">
        <f>'Table 7b'!AI46</f>
        <v>29.697416163581742</v>
      </c>
    </row>
    <row r="47" spans="1:7" ht="15.75">
      <c r="A47" s="571"/>
      <c r="B47" s="41" t="s">
        <v>164</v>
      </c>
      <c r="C47" s="38" t="s">
        <v>163</v>
      </c>
      <c r="D47" s="185">
        <f>'Table 7b'!AF47</f>
        <v>16427.873</v>
      </c>
      <c r="E47" s="185">
        <f>'Table 7b'!AG47</f>
        <v>69443.8</v>
      </c>
      <c r="F47" s="185">
        <v>22.401535913335547</v>
      </c>
      <c r="G47" s="185">
        <f>'Table 7b'!AI47</f>
        <v>23.656356650989718</v>
      </c>
    </row>
    <row r="48" spans="1:7" ht="16.5">
      <c r="A48" s="572"/>
      <c r="B48" s="24" t="s">
        <v>165</v>
      </c>
      <c r="C48" s="38" t="s">
        <v>116</v>
      </c>
      <c r="D48" s="185">
        <f>'Table 7b'!AF48</f>
        <v>22173</v>
      </c>
      <c r="E48" s="185">
        <f>'Table 7b'!AG48</f>
        <v>81000</v>
      </c>
      <c r="F48" s="185">
        <v>28.937931506849313</v>
      </c>
      <c r="G48" s="185">
        <f>'Table 7b'!AI48</f>
        <v>27.374074074074073</v>
      </c>
    </row>
    <row r="49" spans="1:7" ht="15.75">
      <c r="A49" s="570" t="s">
        <v>166</v>
      </c>
      <c r="B49" s="42" t="s">
        <v>167</v>
      </c>
      <c r="C49" s="38" t="s">
        <v>168</v>
      </c>
      <c r="D49" s="185">
        <f>'Table 7b'!AF49</f>
        <v>8986.2950000000001</v>
      </c>
      <c r="E49" s="185">
        <f>'Table 7b'!AG49</f>
        <v>13186.5</v>
      </c>
      <c r="F49" s="185">
        <v>52.768943965517245</v>
      </c>
      <c r="G49" s="185">
        <f>'Table 7b'!AI49</f>
        <v>68.147688924278611</v>
      </c>
    </row>
    <row r="50" spans="1:7" ht="15.75">
      <c r="A50" s="572"/>
      <c r="B50" s="188" t="s">
        <v>418</v>
      </c>
      <c r="C50" s="184" t="s">
        <v>47</v>
      </c>
      <c r="D50" s="185">
        <f>'Table 7b'!AF50</f>
        <v>1346</v>
      </c>
      <c r="E50" s="185">
        <f>'Table 7b'!AG50</f>
        <v>4000</v>
      </c>
      <c r="F50" s="185">
        <v>71.2</v>
      </c>
      <c r="G50" s="185">
        <f>'Table 7b'!AI50</f>
        <v>33.650000000000006</v>
      </c>
    </row>
    <row r="51" spans="1:7" ht="25.5" customHeight="1">
      <c r="A51" s="570" t="s">
        <v>169</v>
      </c>
      <c r="B51" s="24" t="s">
        <v>170</v>
      </c>
      <c r="C51" s="38" t="s">
        <v>171</v>
      </c>
      <c r="D51" s="185">
        <f>'Table 7b'!AF51</f>
        <v>95.350000000000009</v>
      </c>
      <c r="E51" s="185">
        <f>'Table 7b'!AG51</f>
        <v>111.32</v>
      </c>
      <c r="F51" s="185">
        <v>62.826818433006473</v>
      </c>
      <c r="G51" s="185">
        <f>'Table 7b'!AI51</f>
        <v>85.653970535393469</v>
      </c>
    </row>
    <row r="52" spans="1:7" ht="16.5">
      <c r="A52" s="571"/>
      <c r="B52" s="24" t="s">
        <v>172</v>
      </c>
      <c r="C52" s="38" t="s">
        <v>47</v>
      </c>
      <c r="D52" s="185">
        <f>'Table 7b'!AF52</f>
        <v>3349443.21</v>
      </c>
      <c r="E52" s="185">
        <f>'Table 7b'!AG52</f>
        <v>7536500</v>
      </c>
      <c r="F52" s="185">
        <v>46.061066047688612</v>
      </c>
      <c r="G52" s="185">
        <f>'Table 7b'!AI52</f>
        <v>44.4429537583759</v>
      </c>
    </row>
    <row r="53" spans="1:7" ht="16.5">
      <c r="A53" s="571"/>
      <c r="B53" s="24" t="s">
        <v>173</v>
      </c>
      <c r="C53" s="38" t="s">
        <v>47</v>
      </c>
      <c r="D53" s="185">
        <f>'Table 7b'!AF53</f>
        <v>838748</v>
      </c>
      <c r="E53" s="185">
        <f>'Table 7b'!AG53</f>
        <v>1312500</v>
      </c>
      <c r="F53" s="185">
        <v>93.804444444444442</v>
      </c>
      <c r="G53" s="185">
        <f>'Table 7b'!AI53</f>
        <v>63.904609523809519</v>
      </c>
    </row>
    <row r="54" spans="1:7" ht="16.5">
      <c r="A54" s="572"/>
      <c r="B54" s="24" t="s">
        <v>174</v>
      </c>
      <c r="C54" s="38" t="s">
        <v>47</v>
      </c>
      <c r="D54" s="185">
        <f>'Table 7b'!AF54</f>
        <v>0</v>
      </c>
      <c r="E54" s="185">
        <f>'Table 7b'!AG54</f>
        <v>0</v>
      </c>
      <c r="F54" s="185"/>
      <c r="G54" s="185">
        <f>'Table 7b'!AI54</f>
        <v>0</v>
      </c>
    </row>
    <row r="55" spans="1:7" ht="16.5">
      <c r="A55" s="570" t="s">
        <v>175</v>
      </c>
      <c r="B55" s="24" t="s">
        <v>420</v>
      </c>
      <c r="C55" s="38" t="s">
        <v>116</v>
      </c>
      <c r="D55" s="185">
        <f>'Table 7b'!AF55</f>
        <v>527618.12</v>
      </c>
      <c r="E55" s="185">
        <f>'Table 7b'!AG55</f>
        <v>1045000</v>
      </c>
      <c r="F55" s="185">
        <v>60.66346668554975</v>
      </c>
      <c r="G55" s="185">
        <f>'Table 7b'!AI55</f>
        <v>50.489772248803831</v>
      </c>
    </row>
    <row r="56" spans="1:7" ht="16.5">
      <c r="A56" s="571"/>
      <c r="B56" s="186" t="s">
        <v>419</v>
      </c>
      <c r="C56" s="184" t="s">
        <v>116</v>
      </c>
      <c r="D56" s="185">
        <f>'Table 7b'!AF56</f>
        <v>415959</v>
      </c>
      <c r="E56" s="185">
        <f>'Table 7b'!AG56</f>
        <v>500000</v>
      </c>
      <c r="F56" s="185">
        <v>91.960529399999999</v>
      </c>
      <c r="G56" s="185">
        <f>'Table 7b'!AI56</f>
        <v>83.191800000000001</v>
      </c>
    </row>
    <row r="57" spans="1:7" ht="16.5">
      <c r="A57" s="571"/>
      <c r="B57" s="24" t="s">
        <v>177</v>
      </c>
      <c r="C57" s="38" t="s">
        <v>116</v>
      </c>
      <c r="D57" s="185">
        <f>'Table 7b'!AF57</f>
        <v>29544</v>
      </c>
      <c r="E57" s="185">
        <f>'Table 7b'!AG57</f>
        <v>77000</v>
      </c>
      <c r="F57" s="185">
        <v>32.53099810311388</v>
      </c>
      <c r="G57" s="185">
        <f>'Table 7b'!AI57</f>
        <v>38.368831168831171</v>
      </c>
    </row>
    <row r="58" spans="1:7" ht="16.5">
      <c r="A58" s="572"/>
      <c r="B58" s="24" t="s">
        <v>178</v>
      </c>
      <c r="C58" s="38" t="s">
        <v>53</v>
      </c>
      <c r="D58" s="185">
        <f>'Table 7b'!AF58</f>
        <v>16450</v>
      </c>
      <c r="E58" s="185">
        <f>'Table 7b'!AG58</f>
        <v>35000</v>
      </c>
      <c r="F58" s="185">
        <v>91.508982857142868</v>
      </c>
      <c r="G58" s="185">
        <f>'Table 7b'!AI58</f>
        <v>47</v>
      </c>
    </row>
    <row r="59" spans="1:7" ht="16.5">
      <c r="A59" s="573" t="s">
        <v>179</v>
      </c>
      <c r="B59" s="24" t="s">
        <v>180</v>
      </c>
      <c r="C59" s="38" t="s">
        <v>116</v>
      </c>
      <c r="D59" s="185">
        <f>'Table 7b'!AF59</f>
        <v>17431.54</v>
      </c>
      <c r="E59" s="185">
        <f>'Table 7b'!AG59</f>
        <v>28800</v>
      </c>
      <c r="F59" s="185">
        <v>36.940666666666665</v>
      </c>
      <c r="G59" s="185">
        <f>'Table 7b'!AI59</f>
        <v>60.526180555555555</v>
      </c>
    </row>
    <row r="60" spans="1:7" ht="16.5">
      <c r="A60" s="575"/>
      <c r="B60" s="24" t="s">
        <v>181</v>
      </c>
      <c r="C60" s="38" t="s">
        <v>143</v>
      </c>
      <c r="D60" s="185">
        <f>'Table 7b'!AF60</f>
        <v>2214.5</v>
      </c>
      <c r="E60" s="185">
        <f>'Table 7b'!AG60</f>
        <v>3300</v>
      </c>
      <c r="F60" s="185">
        <v>72.157285714285706</v>
      </c>
      <c r="G60" s="185">
        <f>'Table 7b'!AI60</f>
        <v>67.106060606060609</v>
      </c>
    </row>
    <row r="61" spans="1:7" ht="16.5">
      <c r="A61" s="573" t="s">
        <v>182</v>
      </c>
      <c r="B61" s="186" t="s">
        <v>183</v>
      </c>
      <c r="C61" s="184" t="s">
        <v>116</v>
      </c>
      <c r="D61" s="185">
        <f>'Table 7b'!AF61</f>
        <v>288050.34999999998</v>
      </c>
      <c r="E61" s="185">
        <f>'Table 7b'!AG61</f>
        <v>2829070</v>
      </c>
      <c r="F61" s="185">
        <v>15.959950408192054</v>
      </c>
      <c r="G61" s="185">
        <f>'Table 7b'!AI61</f>
        <v>10.181803560887499</v>
      </c>
    </row>
    <row r="62" spans="1:7" ht="16.5">
      <c r="A62" s="575"/>
      <c r="B62" s="186" t="s">
        <v>421</v>
      </c>
      <c r="C62" s="193" t="s">
        <v>422</v>
      </c>
      <c r="D62" s="185">
        <f>'Table 7b'!AF62</f>
        <v>0</v>
      </c>
      <c r="E62" s="185">
        <f>'Table 7b'!AG62</f>
        <v>0</v>
      </c>
      <c r="F62" s="185">
        <f>'Table 7b'!AH62</f>
        <v>0</v>
      </c>
      <c r="G62" s="185">
        <f>'Table 7b'!AI62</f>
        <v>0</v>
      </c>
    </row>
    <row r="63" spans="1:7" ht="16.5">
      <c r="A63" s="189" t="s">
        <v>185</v>
      </c>
      <c r="B63" s="24" t="s">
        <v>186</v>
      </c>
      <c r="C63" s="38" t="s">
        <v>187</v>
      </c>
      <c r="D63" s="185">
        <f>'Table 7b'!AF63</f>
        <v>49048</v>
      </c>
      <c r="E63" s="185">
        <f>'Table 7b'!AG63</f>
        <v>120000</v>
      </c>
      <c r="F63" s="185">
        <v>53.751666666666665</v>
      </c>
      <c r="G63" s="185">
        <f>'Table 7b'!AI63</f>
        <v>40.873333333333335</v>
      </c>
    </row>
    <row r="64" spans="1:7" ht="16.5">
      <c r="A64" s="573" t="s">
        <v>424</v>
      </c>
      <c r="B64" s="24" t="s">
        <v>188</v>
      </c>
      <c r="C64" s="38" t="s">
        <v>189</v>
      </c>
      <c r="D64" s="185">
        <f>'Table 7b'!AF64</f>
        <v>0</v>
      </c>
      <c r="E64" s="185">
        <f>'Table 7b'!AG64</f>
        <v>0</v>
      </c>
      <c r="F64" s="185">
        <f>'Table 7b'!AH64</f>
        <v>0</v>
      </c>
      <c r="G64" s="185">
        <f>'Table 7b'!AI64</f>
        <v>0</v>
      </c>
    </row>
    <row r="65" spans="1:7" ht="16.5">
      <c r="A65" s="574"/>
      <c r="B65" s="24" t="s">
        <v>190</v>
      </c>
      <c r="C65" s="38" t="s">
        <v>189</v>
      </c>
      <c r="D65" s="185">
        <f>'Table 7b'!AF65</f>
        <v>4625369</v>
      </c>
      <c r="E65" s="185">
        <f>'Table 7b'!AG65</f>
        <v>15577200</v>
      </c>
      <c r="F65" s="185">
        <v>38.86752066115703</v>
      </c>
      <c r="G65" s="185">
        <f>'Table 7b'!AI65</f>
        <v>29.693199034486302</v>
      </c>
    </row>
    <row r="66" spans="1:7" ht="16.5">
      <c r="A66" s="575"/>
      <c r="B66" s="186" t="s">
        <v>423</v>
      </c>
      <c r="C66" s="184"/>
      <c r="D66" s="185">
        <f>'Table 7b'!AF66</f>
        <v>5192978</v>
      </c>
      <c r="E66" s="185">
        <f>'Table 7b'!AG66</f>
        <v>7820000</v>
      </c>
      <c r="F66" s="185">
        <v>63.43332984293194</v>
      </c>
      <c r="G66" s="185">
        <f>'Table 7b'!AI66</f>
        <v>66.406368286445016</v>
      </c>
    </row>
    <row r="67" spans="1:7" ht="16.5">
      <c r="A67" s="191" t="s">
        <v>425</v>
      </c>
      <c r="B67" s="186" t="s">
        <v>426</v>
      </c>
      <c r="C67" s="184"/>
      <c r="D67" s="185">
        <f>'Table 7b'!AF67</f>
        <v>2177.4900000000002</v>
      </c>
      <c r="E67" s="185">
        <f>'Table 7b'!AG67</f>
        <v>2525.96</v>
      </c>
      <c r="F67" s="185">
        <v>75.479419404619065</v>
      </c>
      <c r="G67" s="185">
        <f>'Table 7b'!AI67</f>
        <v>86.20445296045861</v>
      </c>
    </row>
    <row r="68" spans="1:7" ht="17.25" customHeight="1">
      <c r="A68" s="190"/>
      <c r="B68" s="566" t="s">
        <v>191</v>
      </c>
      <c r="C68" s="566"/>
      <c r="D68" s="566"/>
      <c r="E68" s="566"/>
      <c r="F68" s="74">
        <f>AVERAGEIF(F7:F67,"&gt;0")</f>
        <v>52.770623192749838</v>
      </c>
      <c r="G68" s="185">
        <f>AVERAGEIF(G7:G67,"&gt;0")</f>
        <v>49.770180350704344</v>
      </c>
    </row>
    <row r="69" spans="1:7">
      <c r="F69" s="75"/>
    </row>
    <row r="70" spans="1:7">
      <c r="F70" s="75"/>
      <c r="G70" s="295"/>
    </row>
  </sheetData>
  <mergeCells count="27">
    <mergeCell ref="A55:A58"/>
    <mergeCell ref="A59:A60"/>
    <mergeCell ref="A61:A62"/>
    <mergeCell ref="A64:A66"/>
    <mergeCell ref="A31:A33"/>
    <mergeCell ref="A36:A38"/>
    <mergeCell ref="A42:A48"/>
    <mergeCell ref="A51:A54"/>
    <mergeCell ref="A49:A50"/>
    <mergeCell ref="A34:A35"/>
    <mergeCell ref="A40:A41"/>
    <mergeCell ref="B68:E68"/>
    <mergeCell ref="C3:C6"/>
    <mergeCell ref="A3:A6"/>
    <mergeCell ref="A1:G1"/>
    <mergeCell ref="A2:G2"/>
    <mergeCell ref="D3:G3"/>
    <mergeCell ref="D4:D6"/>
    <mergeCell ref="E4:E6"/>
    <mergeCell ref="F4:F6"/>
    <mergeCell ref="G4:G6"/>
    <mergeCell ref="A11:A13"/>
    <mergeCell ref="A14:A19"/>
    <mergeCell ref="A20:A22"/>
    <mergeCell ref="A24:A30"/>
    <mergeCell ref="B3:B6"/>
    <mergeCell ref="A7:A9"/>
  </mergeCells>
  <pageMargins left="0.48" right="0.24" top="0.75" bottom="0.75" header="0.3" footer="0.3"/>
  <pageSetup paperSize="9" scale="84" fitToHeight="2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9"/>
  <sheetViews>
    <sheetView view="pageBreakPreview" zoomScaleNormal="90" zoomScaleSheetLayoutView="100" workbookViewId="0">
      <pane xSplit="3" ySplit="6" topLeftCell="D7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9.140625" defaultRowHeight="15"/>
  <cols>
    <col min="1" max="1" width="18.42578125" style="99" customWidth="1"/>
    <col min="2" max="2" width="24.85546875" style="80" bestFit="1" customWidth="1"/>
    <col min="3" max="3" width="9.140625" style="80"/>
    <col min="4" max="4" width="14.85546875" style="80" bestFit="1" customWidth="1"/>
    <col min="5" max="5" width="15.28515625" style="80" bestFit="1" customWidth="1"/>
    <col min="6" max="6" width="9.140625" style="80"/>
    <col min="7" max="7" width="10.140625" style="80" bestFit="1" customWidth="1"/>
    <col min="8" max="8" width="13.28515625" style="80" bestFit="1" customWidth="1"/>
    <col min="9" max="9" width="14.85546875" style="80" bestFit="1" customWidth="1"/>
    <col min="10" max="10" width="16.140625" style="80" customWidth="1"/>
    <col min="11" max="11" width="11.7109375" style="80" customWidth="1"/>
    <col min="12" max="12" width="14.5703125" style="80" bestFit="1" customWidth="1"/>
    <col min="13" max="13" width="15.85546875" style="80" bestFit="1" customWidth="1"/>
    <col min="14" max="14" width="16.42578125" style="80" customWidth="1"/>
    <col min="15" max="15" width="10.140625" style="80" bestFit="1" customWidth="1"/>
    <col min="16" max="16" width="14.140625" style="80" bestFit="1" customWidth="1"/>
    <col min="17" max="17" width="14.7109375" style="80" bestFit="1" customWidth="1"/>
    <col min="18" max="18" width="16.42578125" style="80" customWidth="1"/>
    <col min="19" max="19" width="10.140625" style="80" bestFit="1" customWidth="1"/>
    <col min="20" max="20" width="13.85546875" style="80" bestFit="1" customWidth="1"/>
    <col min="21" max="21" width="14.5703125" style="80" bestFit="1" customWidth="1"/>
    <col min="22" max="22" width="14.85546875" style="80" customWidth="1"/>
    <col min="23" max="23" width="10.140625" style="80" bestFit="1" customWidth="1"/>
    <col min="24" max="24" width="10.42578125" style="80" bestFit="1" customWidth="1"/>
    <col min="25" max="25" width="12.85546875" style="80" customWidth="1"/>
    <col min="26" max="26" width="9.140625" style="80"/>
    <col min="27" max="27" width="10.140625" style="80" bestFit="1" customWidth="1"/>
    <col min="28" max="29" width="12" style="80" bestFit="1" customWidth="1"/>
    <col min="30" max="30" width="9.140625" style="80"/>
    <col min="31" max="31" width="10.140625" style="80" bestFit="1" customWidth="1"/>
    <col min="32" max="32" width="14.85546875" style="80" bestFit="1" customWidth="1"/>
    <col min="33" max="33" width="15.85546875" style="80" bestFit="1" customWidth="1"/>
    <col min="34" max="34" width="15.140625" style="80" customWidth="1"/>
    <col min="35" max="35" width="10.140625" style="80" bestFit="1" customWidth="1"/>
    <col min="36" max="16384" width="9.140625" style="80"/>
  </cols>
  <sheetData>
    <row r="1" spans="1:35" ht="18">
      <c r="A1" s="583" t="s">
        <v>296</v>
      </c>
      <c r="B1" s="583"/>
    </row>
    <row r="2" spans="1:35" ht="18.75" thickBot="1">
      <c r="A2" s="584" t="s">
        <v>346</v>
      </c>
      <c r="B2" s="584"/>
    </row>
    <row r="3" spans="1:35" ht="18.75" thickTop="1">
      <c r="A3" s="586" t="s">
        <v>100</v>
      </c>
      <c r="B3" s="585" t="s">
        <v>284</v>
      </c>
      <c r="C3" s="585" t="s">
        <v>101</v>
      </c>
      <c r="D3" s="577" t="s">
        <v>527</v>
      </c>
      <c r="E3" s="577"/>
      <c r="F3" s="577"/>
      <c r="G3" s="578"/>
      <c r="H3" s="577" t="s">
        <v>441</v>
      </c>
      <c r="I3" s="577"/>
      <c r="J3" s="577"/>
      <c r="K3" s="578"/>
      <c r="L3" s="577" t="s">
        <v>315</v>
      </c>
      <c r="M3" s="577"/>
      <c r="N3" s="577"/>
      <c r="O3" s="578"/>
      <c r="P3" s="577" t="s">
        <v>316</v>
      </c>
      <c r="Q3" s="577"/>
      <c r="R3" s="577"/>
      <c r="S3" s="578"/>
      <c r="T3" s="577" t="s">
        <v>275</v>
      </c>
      <c r="U3" s="577"/>
      <c r="V3" s="577"/>
      <c r="W3" s="578"/>
      <c r="X3" s="577" t="s">
        <v>317</v>
      </c>
      <c r="Y3" s="577"/>
      <c r="Z3" s="577"/>
      <c r="AA3" s="578"/>
      <c r="AB3" s="577" t="s">
        <v>408</v>
      </c>
      <c r="AC3" s="577"/>
      <c r="AD3" s="577"/>
      <c r="AE3" s="578"/>
      <c r="AF3" s="577" t="s">
        <v>3</v>
      </c>
      <c r="AG3" s="577"/>
      <c r="AH3" s="577"/>
      <c r="AI3" s="578"/>
    </row>
    <row r="4" spans="1:35" ht="15" customHeight="1">
      <c r="A4" s="587"/>
      <c r="B4" s="513"/>
      <c r="C4" s="513"/>
      <c r="D4" s="569" t="s">
        <v>549</v>
      </c>
      <c r="E4" s="569" t="s">
        <v>550</v>
      </c>
      <c r="F4" s="569" t="s">
        <v>551</v>
      </c>
      <c r="G4" s="579" t="s">
        <v>552</v>
      </c>
      <c r="H4" s="569" t="s">
        <v>549</v>
      </c>
      <c r="I4" s="569" t="s">
        <v>550</v>
      </c>
      <c r="J4" s="569" t="s">
        <v>551</v>
      </c>
      <c r="K4" s="579" t="s">
        <v>552</v>
      </c>
      <c r="L4" s="569" t="s">
        <v>549</v>
      </c>
      <c r="M4" s="569" t="s">
        <v>550</v>
      </c>
      <c r="N4" s="569" t="s">
        <v>551</v>
      </c>
      <c r="O4" s="579" t="s">
        <v>552</v>
      </c>
      <c r="P4" s="569" t="s">
        <v>549</v>
      </c>
      <c r="Q4" s="569" t="s">
        <v>550</v>
      </c>
      <c r="R4" s="569" t="s">
        <v>551</v>
      </c>
      <c r="S4" s="579" t="s">
        <v>552</v>
      </c>
      <c r="T4" s="569" t="s">
        <v>549</v>
      </c>
      <c r="U4" s="569" t="s">
        <v>550</v>
      </c>
      <c r="V4" s="569" t="s">
        <v>551</v>
      </c>
      <c r="W4" s="579" t="s">
        <v>552</v>
      </c>
      <c r="X4" s="569" t="s">
        <v>549</v>
      </c>
      <c r="Y4" s="569" t="s">
        <v>550</v>
      </c>
      <c r="Z4" s="569" t="s">
        <v>551</v>
      </c>
      <c r="AA4" s="579" t="s">
        <v>552</v>
      </c>
      <c r="AB4" s="569" t="s">
        <v>549</v>
      </c>
      <c r="AC4" s="569" t="s">
        <v>550</v>
      </c>
      <c r="AD4" s="569" t="s">
        <v>551</v>
      </c>
      <c r="AE4" s="579" t="s">
        <v>552</v>
      </c>
      <c r="AF4" s="569" t="s">
        <v>102</v>
      </c>
      <c r="AG4" s="569" t="s">
        <v>103</v>
      </c>
      <c r="AH4" s="569" t="s">
        <v>104</v>
      </c>
      <c r="AI4" s="579" t="s">
        <v>105</v>
      </c>
    </row>
    <row r="5" spans="1:35">
      <c r="A5" s="587"/>
      <c r="B5" s="513"/>
      <c r="C5" s="513"/>
      <c r="D5" s="569"/>
      <c r="E5" s="569"/>
      <c r="F5" s="569"/>
      <c r="G5" s="579"/>
      <c r="H5" s="569"/>
      <c r="I5" s="569"/>
      <c r="J5" s="569"/>
      <c r="K5" s="579"/>
      <c r="L5" s="569"/>
      <c r="M5" s="569"/>
      <c r="N5" s="569"/>
      <c r="O5" s="579"/>
      <c r="P5" s="569"/>
      <c r="Q5" s="569"/>
      <c r="R5" s="569"/>
      <c r="S5" s="579"/>
      <c r="T5" s="569"/>
      <c r="U5" s="569"/>
      <c r="V5" s="569"/>
      <c r="W5" s="579"/>
      <c r="X5" s="569"/>
      <c r="Y5" s="569"/>
      <c r="Z5" s="569"/>
      <c r="AA5" s="579"/>
      <c r="AB5" s="569"/>
      <c r="AC5" s="569"/>
      <c r="AD5" s="569"/>
      <c r="AE5" s="579"/>
      <c r="AF5" s="569"/>
      <c r="AG5" s="569"/>
      <c r="AH5" s="569"/>
      <c r="AI5" s="579"/>
    </row>
    <row r="6" spans="1:35">
      <c r="A6" s="587"/>
      <c r="B6" s="513"/>
      <c r="C6" s="513"/>
      <c r="D6" s="569"/>
      <c r="E6" s="569"/>
      <c r="F6" s="569"/>
      <c r="G6" s="579"/>
      <c r="H6" s="569"/>
      <c r="I6" s="569"/>
      <c r="J6" s="569"/>
      <c r="K6" s="579"/>
      <c r="L6" s="569"/>
      <c r="M6" s="569"/>
      <c r="N6" s="569"/>
      <c r="O6" s="579"/>
      <c r="P6" s="569"/>
      <c r="Q6" s="569"/>
      <c r="R6" s="569"/>
      <c r="S6" s="579"/>
      <c r="T6" s="569"/>
      <c r="U6" s="569"/>
      <c r="V6" s="569"/>
      <c r="W6" s="579"/>
      <c r="X6" s="569"/>
      <c r="Y6" s="569"/>
      <c r="Z6" s="569"/>
      <c r="AA6" s="579"/>
      <c r="AB6" s="569"/>
      <c r="AC6" s="569"/>
      <c r="AD6" s="569"/>
      <c r="AE6" s="579"/>
      <c r="AF6" s="569"/>
      <c r="AG6" s="569"/>
      <c r="AH6" s="569"/>
      <c r="AI6" s="579"/>
    </row>
    <row r="7" spans="1:35" ht="15.75" customHeight="1">
      <c r="A7" s="580" t="s">
        <v>107</v>
      </c>
      <c r="B7" s="238" t="s">
        <v>108</v>
      </c>
      <c r="C7" s="238" t="s">
        <v>109</v>
      </c>
      <c r="D7" s="245">
        <v>2251</v>
      </c>
      <c r="E7" s="245">
        <v>48000</v>
      </c>
      <c r="F7" s="411">
        <v>5.3520833333333329</v>
      </c>
      <c r="G7" s="412">
        <f>IFERROR(D7/E7*100,)</f>
        <v>4.6895833333333332</v>
      </c>
      <c r="H7" s="245">
        <v>7492</v>
      </c>
      <c r="I7" s="245">
        <v>328000</v>
      </c>
      <c r="J7" s="411">
        <v>12.83</v>
      </c>
      <c r="K7" s="412">
        <f t="shared" ref="K7:K67" si="0">IFERROR(H7/I7*100,0)</f>
        <v>2.2841463414634147</v>
      </c>
      <c r="L7" s="245"/>
      <c r="M7" s="245"/>
      <c r="N7" s="411"/>
      <c r="O7" s="412">
        <f>IFERROR(L7/M7*100,0)</f>
        <v>0</v>
      </c>
      <c r="P7" s="245"/>
      <c r="Q7" s="245"/>
      <c r="R7" s="411"/>
      <c r="S7" s="412">
        <f>IFERROR(P7/Q7*100,0)</f>
        <v>0</v>
      </c>
      <c r="T7" s="245"/>
      <c r="U7" s="245"/>
      <c r="V7" s="411"/>
      <c r="W7" s="412">
        <f>IFERROR(T7/U7*100,0)</f>
        <v>0</v>
      </c>
      <c r="X7" s="245"/>
      <c r="Y7" s="245"/>
      <c r="Z7" s="411"/>
      <c r="AA7" s="412">
        <f t="shared" ref="AA7:AA9" si="1">IFERROR(X7/Y7*100,0)</f>
        <v>0</v>
      </c>
      <c r="AB7" s="245"/>
      <c r="AC7" s="245"/>
      <c r="AD7" s="411"/>
      <c r="AE7" s="412">
        <f>IFERROR(AB7/AC7*100,0)</f>
        <v>0</v>
      </c>
      <c r="AF7" s="245">
        <f>D7+H7+L7+P7+T7+X7+AB7</f>
        <v>9743</v>
      </c>
      <c r="AG7" s="245">
        <f>E7+I7+M7+Q7+U7+Y7+AC7</f>
        <v>376000</v>
      </c>
      <c r="AH7" s="245">
        <v>11.87394414893617</v>
      </c>
      <c r="AI7" s="412">
        <f>IFERROR(AF7/AG7*100,0)</f>
        <v>2.5912234042553193</v>
      </c>
    </row>
    <row r="8" spans="1:35" ht="15.75">
      <c r="A8" s="581"/>
      <c r="B8" s="238" t="s">
        <v>110</v>
      </c>
      <c r="C8" s="238" t="s">
        <v>109</v>
      </c>
      <c r="D8" s="245">
        <v>2373</v>
      </c>
      <c r="E8" s="245">
        <v>3600</v>
      </c>
      <c r="F8" s="411">
        <v>92</v>
      </c>
      <c r="G8" s="412">
        <f t="shared" ref="G8:G67" si="2">IFERROR(D8/E8*100,)</f>
        <v>65.916666666666671</v>
      </c>
      <c r="H8" s="245">
        <v>17826</v>
      </c>
      <c r="I8" s="245">
        <v>49700</v>
      </c>
      <c r="J8" s="411">
        <v>32.53</v>
      </c>
      <c r="K8" s="412">
        <f t="shared" si="0"/>
        <v>35.867203219315897</v>
      </c>
      <c r="L8" s="245"/>
      <c r="M8" s="245"/>
      <c r="N8" s="411"/>
      <c r="O8" s="412">
        <f t="shared" ref="O8:O67" si="3">IFERROR(L8/M8*100,0)</f>
        <v>0</v>
      </c>
      <c r="P8" s="245">
        <v>60380</v>
      </c>
      <c r="Q8" s="245">
        <v>62400</v>
      </c>
      <c r="R8" s="411">
        <v>49</v>
      </c>
      <c r="S8" s="412">
        <f t="shared" ref="S8:S67" si="4">IFERROR(P8/Q8*100,0)</f>
        <v>96.762820512820511</v>
      </c>
      <c r="T8" s="245">
        <v>4331</v>
      </c>
      <c r="U8" s="245">
        <v>10500</v>
      </c>
      <c r="V8" s="411">
        <v>90.466666666666697</v>
      </c>
      <c r="W8" s="412">
        <f t="shared" ref="W8:W67" si="5">IFERROR(T8/U8*100,0)</f>
        <v>41.247619047619047</v>
      </c>
      <c r="X8" s="245"/>
      <c r="Y8" s="245"/>
      <c r="Z8" s="411"/>
      <c r="AA8" s="412">
        <f t="shared" si="1"/>
        <v>0</v>
      </c>
      <c r="AB8" s="245">
        <v>4663</v>
      </c>
      <c r="AC8" s="245">
        <v>5400</v>
      </c>
      <c r="AD8" s="411">
        <v>45.52</v>
      </c>
      <c r="AE8" s="412">
        <f t="shared" ref="AE8:AE67" si="6">IFERROR(AB8/AC8*100,0)</f>
        <v>86.351851851851848</v>
      </c>
      <c r="AF8" s="245">
        <f t="shared" ref="AF8:AF68" si="7">D8+H8+L8+P8+T8+X8+AB8</f>
        <v>89573</v>
      </c>
      <c r="AG8" s="245">
        <f t="shared" ref="AG8:AG68" si="8">E8+I8+M8+Q8+U8+Y8+AC8</f>
        <v>131600</v>
      </c>
      <c r="AH8" s="245">
        <v>42.736418419556557</v>
      </c>
      <c r="AI8" s="412">
        <f t="shared" ref="AI8:AI68" si="9">IFERROR(AF8/AG8*100,0)</f>
        <v>68.0645896656535</v>
      </c>
    </row>
    <row r="9" spans="1:35" ht="15.75">
      <c r="A9" s="582"/>
      <c r="B9" s="238" t="s">
        <v>111</v>
      </c>
      <c r="C9" s="238" t="s">
        <v>109</v>
      </c>
      <c r="D9" s="245">
        <v>17502</v>
      </c>
      <c r="E9" s="245">
        <v>48000</v>
      </c>
      <c r="F9" s="411">
        <v>75.756250000000009</v>
      </c>
      <c r="G9" s="412">
        <f t="shared" si="2"/>
        <v>36.462499999999999</v>
      </c>
      <c r="H9" s="245">
        <v>77965</v>
      </c>
      <c r="I9" s="245">
        <v>152500</v>
      </c>
      <c r="J9" s="411">
        <v>84.39</v>
      </c>
      <c r="K9" s="412">
        <f t="shared" si="0"/>
        <v>51.124590163934428</v>
      </c>
      <c r="L9" s="245"/>
      <c r="M9" s="245"/>
      <c r="N9" s="411"/>
      <c r="O9" s="412">
        <f t="shared" si="3"/>
        <v>0</v>
      </c>
      <c r="P9" s="245"/>
      <c r="Q9" s="245"/>
      <c r="R9" s="411"/>
      <c r="S9" s="412">
        <f t="shared" si="4"/>
        <v>0</v>
      </c>
      <c r="T9" s="245"/>
      <c r="U9" s="245"/>
      <c r="V9" s="411"/>
      <c r="W9" s="412">
        <f t="shared" si="5"/>
        <v>0</v>
      </c>
      <c r="X9" s="245"/>
      <c r="Y9" s="245"/>
      <c r="Z9" s="411"/>
      <c r="AA9" s="412">
        <f t="shared" si="1"/>
        <v>0</v>
      </c>
      <c r="AB9" s="245"/>
      <c r="AC9" s="245"/>
      <c r="AD9" s="411"/>
      <c r="AE9" s="412">
        <f t="shared" si="6"/>
        <v>0</v>
      </c>
      <c r="AF9" s="245">
        <f t="shared" si="7"/>
        <v>95467</v>
      </c>
      <c r="AG9" s="245">
        <f t="shared" si="8"/>
        <v>200500</v>
      </c>
      <c r="AH9" s="245">
        <v>82.325182044887782</v>
      </c>
      <c r="AI9" s="412">
        <f t="shared" si="9"/>
        <v>47.614463840399004</v>
      </c>
    </row>
    <row r="10" spans="1:35" ht="16.5">
      <c r="A10" s="361" t="s">
        <v>112</v>
      </c>
      <c r="B10" s="100" t="s">
        <v>113</v>
      </c>
      <c r="C10" s="238" t="s">
        <v>45</v>
      </c>
      <c r="D10" s="245">
        <v>5525.3640999999998</v>
      </c>
      <c r="E10" s="245">
        <v>11764</v>
      </c>
      <c r="F10" s="411">
        <v>48.689057421451786</v>
      </c>
      <c r="G10" s="412">
        <f t="shared" si="2"/>
        <v>46.968412954777286</v>
      </c>
      <c r="H10" s="245"/>
      <c r="I10" s="245"/>
      <c r="J10" s="411"/>
      <c r="K10" s="412">
        <f t="shared" si="0"/>
        <v>0</v>
      </c>
      <c r="L10" s="245">
        <v>33007.53</v>
      </c>
      <c r="M10" s="245">
        <v>52682.756999999998</v>
      </c>
      <c r="N10" s="411">
        <v>82.402198089755345</v>
      </c>
      <c r="O10" s="412">
        <f t="shared" si="3"/>
        <v>62.653383914588979</v>
      </c>
      <c r="P10" s="245">
        <v>8759.68</v>
      </c>
      <c r="Q10" s="245">
        <v>36135</v>
      </c>
      <c r="R10" s="411">
        <v>20</v>
      </c>
      <c r="S10" s="412">
        <f t="shared" si="4"/>
        <v>24.241538674415388</v>
      </c>
      <c r="T10" s="245"/>
      <c r="U10" s="245"/>
      <c r="V10" s="411"/>
      <c r="W10" s="412">
        <f t="shared" si="5"/>
        <v>0</v>
      </c>
      <c r="X10" s="245">
        <v>1500</v>
      </c>
      <c r="Y10" s="245">
        <v>7300</v>
      </c>
      <c r="Z10" s="411">
        <v>17.80821917808219</v>
      </c>
      <c r="AA10" s="412">
        <f>IFERROR(X10/Y10*100,0)</f>
        <v>20.547945205479451</v>
      </c>
      <c r="AB10" s="245"/>
      <c r="AC10" s="245"/>
      <c r="AD10" s="411"/>
      <c r="AE10" s="412">
        <f t="shared" si="6"/>
        <v>0</v>
      </c>
      <c r="AF10" s="245">
        <f t="shared" si="7"/>
        <v>48792.574099999998</v>
      </c>
      <c r="AG10" s="245">
        <f t="shared" si="8"/>
        <v>107881.757</v>
      </c>
      <c r="AH10" s="245">
        <v>30.315164773608977</v>
      </c>
      <c r="AI10" s="412">
        <f t="shared" si="9"/>
        <v>45.227826702896579</v>
      </c>
    </row>
    <row r="11" spans="1:35" ht="15.75" customHeight="1">
      <c r="A11" s="580" t="s">
        <v>114</v>
      </c>
      <c r="B11" s="413" t="s">
        <v>115</v>
      </c>
      <c r="C11" s="414" t="s">
        <v>116</v>
      </c>
      <c r="D11" s="245">
        <v>2088</v>
      </c>
      <c r="E11" s="245">
        <v>4800</v>
      </c>
      <c r="F11" s="411">
        <v>23.083333333333332</v>
      </c>
      <c r="G11" s="412">
        <f t="shared" si="2"/>
        <v>43.5</v>
      </c>
      <c r="H11" s="245">
        <v>3624</v>
      </c>
      <c r="I11" s="245">
        <v>3900</v>
      </c>
      <c r="J11" s="411">
        <v>87.72</v>
      </c>
      <c r="K11" s="412">
        <f t="shared" si="0"/>
        <v>92.92307692307692</v>
      </c>
      <c r="L11" s="245"/>
      <c r="M11" s="245"/>
      <c r="N11" s="411"/>
      <c r="O11" s="412">
        <f t="shared" si="3"/>
        <v>0</v>
      </c>
      <c r="P11" s="245"/>
      <c r="Q11" s="245"/>
      <c r="R11" s="411"/>
      <c r="S11" s="412">
        <f t="shared" si="4"/>
        <v>0</v>
      </c>
      <c r="T11" s="245">
        <v>2038.25</v>
      </c>
      <c r="U11" s="245">
        <v>10950</v>
      </c>
      <c r="V11" s="411">
        <v>17.870410958904099</v>
      </c>
      <c r="W11" s="412">
        <f t="shared" si="5"/>
        <v>18.614155251141554</v>
      </c>
      <c r="X11" s="245">
        <v>70</v>
      </c>
      <c r="Y11" s="245">
        <v>120</v>
      </c>
      <c r="Z11" s="411">
        <v>83.333333333333343</v>
      </c>
      <c r="AA11" s="412">
        <f t="shared" ref="AA11:AA67" si="10">IFERROR(X11/Y11*100,0)</f>
        <v>58.333333333333336</v>
      </c>
      <c r="AB11" s="245">
        <v>2821.03</v>
      </c>
      <c r="AC11" s="245">
        <v>8278.2000000000007</v>
      </c>
      <c r="AD11" s="411">
        <v>32.21</v>
      </c>
      <c r="AE11" s="412">
        <f t="shared" si="6"/>
        <v>34.077818849508347</v>
      </c>
      <c r="AF11" s="245">
        <f t="shared" si="7"/>
        <v>10641.28</v>
      </c>
      <c r="AG11" s="245">
        <f t="shared" si="8"/>
        <v>28048.2</v>
      </c>
      <c r="AH11" s="245">
        <v>32.821789543708555</v>
      </c>
      <c r="AI11" s="412">
        <f t="shared" si="9"/>
        <v>37.939261699503</v>
      </c>
    </row>
    <row r="12" spans="1:35" ht="15.75">
      <c r="A12" s="581"/>
      <c r="B12" s="413" t="s">
        <v>503</v>
      </c>
      <c r="C12" s="414" t="s">
        <v>116</v>
      </c>
      <c r="D12" s="245"/>
      <c r="E12" s="245"/>
      <c r="F12" s="411"/>
      <c r="G12" s="412">
        <f t="shared" si="2"/>
        <v>0</v>
      </c>
      <c r="H12" s="245">
        <v>5921</v>
      </c>
      <c r="I12" s="245">
        <v>6000</v>
      </c>
      <c r="J12" s="411">
        <v>95.45</v>
      </c>
      <c r="K12" s="412">
        <f t="shared" si="0"/>
        <v>98.683333333333337</v>
      </c>
      <c r="L12" s="245"/>
      <c r="M12" s="245"/>
      <c r="N12" s="411"/>
      <c r="O12" s="412">
        <f t="shared" si="3"/>
        <v>0</v>
      </c>
      <c r="P12" s="245"/>
      <c r="Q12" s="245"/>
      <c r="R12" s="411"/>
      <c r="S12" s="412">
        <f t="shared" si="4"/>
        <v>0</v>
      </c>
      <c r="T12" s="245">
        <v>35237.130000000005</v>
      </c>
      <c r="U12" s="245">
        <v>102000</v>
      </c>
      <c r="V12" s="411">
        <v>46.386645962732899</v>
      </c>
      <c r="W12" s="412">
        <f t="shared" si="5"/>
        <v>34.54620588235295</v>
      </c>
      <c r="X12" s="245">
        <v>30</v>
      </c>
      <c r="Y12" s="245">
        <v>120</v>
      </c>
      <c r="Z12" s="411">
        <v>37.142857142857146</v>
      </c>
      <c r="AA12" s="412">
        <f t="shared" si="10"/>
        <v>25</v>
      </c>
      <c r="AB12" s="245">
        <v>4238.8999999999996</v>
      </c>
      <c r="AC12" s="245">
        <v>9985.7999999999993</v>
      </c>
      <c r="AD12" s="411">
        <v>66.040000000000006</v>
      </c>
      <c r="AE12" s="412">
        <f t="shared" si="6"/>
        <v>42.449277974724112</v>
      </c>
      <c r="AF12" s="245">
        <f t="shared" si="7"/>
        <v>45427.030000000006</v>
      </c>
      <c r="AG12" s="245">
        <f t="shared" si="8"/>
        <v>118105.8</v>
      </c>
      <c r="AH12" s="245">
        <v>50.735380904386837</v>
      </c>
      <c r="AI12" s="412">
        <f t="shared" si="9"/>
        <v>38.46299673682411</v>
      </c>
    </row>
    <row r="13" spans="1:35" ht="15.75">
      <c r="A13" s="582"/>
      <c r="B13" s="413" t="s">
        <v>118</v>
      </c>
      <c r="C13" s="414" t="s">
        <v>116</v>
      </c>
      <c r="D13" s="245">
        <v>19500</v>
      </c>
      <c r="E13" s="245">
        <v>27200</v>
      </c>
      <c r="F13" s="411">
        <v>89.907407407407405</v>
      </c>
      <c r="G13" s="412">
        <f t="shared" si="2"/>
        <v>71.691176470588232</v>
      </c>
      <c r="H13" s="245">
        <v>36120</v>
      </c>
      <c r="I13" s="245">
        <v>55000</v>
      </c>
      <c r="J13" s="411">
        <v>91.86</v>
      </c>
      <c r="K13" s="412">
        <f t="shared" si="0"/>
        <v>65.672727272727272</v>
      </c>
      <c r="L13" s="245">
        <v>64008</v>
      </c>
      <c r="M13" s="245">
        <v>127840</v>
      </c>
      <c r="N13" s="411">
        <v>48.9719571339174</v>
      </c>
      <c r="O13" s="412">
        <f t="shared" si="3"/>
        <v>50.068836045056322</v>
      </c>
      <c r="P13" s="245"/>
      <c r="Q13" s="245"/>
      <c r="R13" s="411"/>
      <c r="S13" s="412">
        <f t="shared" si="4"/>
        <v>0</v>
      </c>
      <c r="T13" s="245">
        <v>13490</v>
      </c>
      <c r="U13" s="245">
        <v>24000</v>
      </c>
      <c r="V13" s="411">
        <v>73.8368055555556</v>
      </c>
      <c r="W13" s="412">
        <f t="shared" si="5"/>
        <v>56.208333333333336</v>
      </c>
      <c r="X13" s="245">
        <v>15</v>
      </c>
      <c r="Y13" s="245">
        <v>90</v>
      </c>
      <c r="Z13" s="411">
        <v>16.923076923076923</v>
      </c>
      <c r="AA13" s="412">
        <f t="shared" si="10"/>
        <v>16.666666666666664</v>
      </c>
      <c r="AB13" s="245"/>
      <c r="AC13" s="245"/>
      <c r="AD13" s="411"/>
      <c r="AE13" s="412">
        <f t="shared" si="6"/>
        <v>0</v>
      </c>
      <c r="AF13" s="245">
        <f t="shared" si="7"/>
        <v>133133</v>
      </c>
      <c r="AG13" s="245">
        <f t="shared" si="8"/>
        <v>234130</v>
      </c>
      <c r="AH13" s="245">
        <v>66.488748742876297</v>
      </c>
      <c r="AI13" s="412">
        <f t="shared" si="9"/>
        <v>56.862853970016658</v>
      </c>
    </row>
    <row r="14" spans="1:35" ht="16.5" customHeight="1">
      <c r="A14" s="580" t="s">
        <v>119</v>
      </c>
      <c r="B14" s="100" t="s">
        <v>120</v>
      </c>
      <c r="C14" s="238" t="s">
        <v>47</v>
      </c>
      <c r="D14" s="245">
        <v>6690.37</v>
      </c>
      <c r="E14" s="245">
        <v>9800</v>
      </c>
      <c r="F14" s="411">
        <v>58.074259259259264</v>
      </c>
      <c r="G14" s="412">
        <f t="shared" si="2"/>
        <v>68.269081632653055</v>
      </c>
      <c r="H14" s="245"/>
      <c r="I14" s="245"/>
      <c r="J14" s="411"/>
      <c r="K14" s="412">
        <f t="shared" si="0"/>
        <v>0</v>
      </c>
      <c r="L14" s="245"/>
      <c r="M14" s="245"/>
      <c r="N14" s="411"/>
      <c r="O14" s="412">
        <f t="shared" si="3"/>
        <v>0</v>
      </c>
      <c r="P14" s="245">
        <v>6431</v>
      </c>
      <c r="Q14" s="245">
        <v>10240</v>
      </c>
      <c r="R14" s="411">
        <v>63.37</v>
      </c>
      <c r="S14" s="412">
        <f t="shared" si="4"/>
        <v>62.802734375</v>
      </c>
      <c r="T14" s="245"/>
      <c r="U14" s="245"/>
      <c r="V14" s="411"/>
      <c r="W14" s="412">
        <f t="shared" si="5"/>
        <v>0</v>
      </c>
      <c r="X14" s="245"/>
      <c r="Y14" s="245"/>
      <c r="Z14" s="411"/>
      <c r="AA14" s="412">
        <f t="shared" si="10"/>
        <v>0</v>
      </c>
      <c r="AB14" s="245"/>
      <c r="AC14" s="245"/>
      <c r="AD14" s="411"/>
      <c r="AE14" s="412">
        <f t="shared" si="6"/>
        <v>0</v>
      </c>
      <c r="AF14" s="245">
        <f t="shared" si="7"/>
        <v>13121.369999999999</v>
      </c>
      <c r="AG14" s="245">
        <f t="shared" si="8"/>
        <v>20040</v>
      </c>
      <c r="AH14" s="245">
        <v>60.651235741444864</v>
      </c>
      <c r="AI14" s="412">
        <f t="shared" si="9"/>
        <v>65.475898203592806</v>
      </c>
    </row>
    <row r="15" spans="1:35" ht="16.5">
      <c r="A15" s="581"/>
      <c r="B15" s="100" t="s">
        <v>121</v>
      </c>
      <c r="C15" s="238" t="s">
        <v>47</v>
      </c>
      <c r="D15" s="245"/>
      <c r="E15" s="245"/>
      <c r="F15" s="411"/>
      <c r="G15" s="412">
        <f t="shared" si="2"/>
        <v>0</v>
      </c>
      <c r="H15" s="245"/>
      <c r="I15" s="245"/>
      <c r="J15" s="411"/>
      <c r="K15" s="412">
        <f t="shared" si="0"/>
        <v>0</v>
      </c>
      <c r="L15" s="245"/>
      <c r="M15" s="245"/>
      <c r="N15" s="411"/>
      <c r="O15" s="412">
        <f t="shared" si="3"/>
        <v>0</v>
      </c>
      <c r="P15" s="245"/>
      <c r="Q15" s="245"/>
      <c r="R15" s="411"/>
      <c r="S15" s="412">
        <f t="shared" si="4"/>
        <v>0</v>
      </c>
      <c r="T15" s="245"/>
      <c r="U15" s="245"/>
      <c r="V15" s="411"/>
      <c r="W15" s="412">
        <f t="shared" si="5"/>
        <v>0</v>
      </c>
      <c r="X15" s="245"/>
      <c r="Y15" s="245"/>
      <c r="Z15" s="411"/>
      <c r="AA15" s="412">
        <f t="shared" si="10"/>
        <v>0</v>
      </c>
      <c r="AB15" s="245"/>
      <c r="AC15" s="245"/>
      <c r="AD15" s="411"/>
      <c r="AE15" s="412">
        <f t="shared" si="6"/>
        <v>0</v>
      </c>
      <c r="AF15" s="245">
        <f t="shared" si="7"/>
        <v>0</v>
      </c>
      <c r="AG15" s="245">
        <f t="shared" si="8"/>
        <v>0</v>
      </c>
      <c r="AH15" s="245">
        <v>36.671867933061961</v>
      </c>
      <c r="AI15" s="412">
        <f t="shared" si="9"/>
        <v>0</v>
      </c>
    </row>
    <row r="16" spans="1:35" ht="16.5">
      <c r="A16" s="581"/>
      <c r="B16" s="100" t="s">
        <v>122</v>
      </c>
      <c r="C16" s="238" t="s">
        <v>47</v>
      </c>
      <c r="D16" s="245">
        <v>13751.7</v>
      </c>
      <c r="E16" s="245">
        <v>26400</v>
      </c>
      <c r="F16" s="411">
        <v>43.187121212121212</v>
      </c>
      <c r="G16" s="412">
        <f>IFERROR(D16/E16*100,)</f>
        <v>52.089772727272731</v>
      </c>
      <c r="H16" s="245">
        <v>61819.35</v>
      </c>
      <c r="I16" s="245">
        <v>142700</v>
      </c>
      <c r="J16" s="411">
        <v>22.98</v>
      </c>
      <c r="K16" s="412">
        <f t="shared" si="0"/>
        <v>43.32119831814996</v>
      </c>
      <c r="L16" s="245"/>
      <c r="M16" s="245"/>
      <c r="N16" s="411"/>
      <c r="O16" s="412">
        <f t="shared" si="3"/>
        <v>0</v>
      </c>
      <c r="P16" s="245"/>
      <c r="Q16" s="245"/>
      <c r="R16" s="411"/>
      <c r="S16" s="412">
        <f t="shared" si="4"/>
        <v>0</v>
      </c>
      <c r="T16" s="245"/>
      <c r="U16" s="245"/>
      <c r="V16" s="411"/>
      <c r="W16" s="412">
        <f t="shared" si="5"/>
        <v>0</v>
      </c>
      <c r="X16" s="245"/>
      <c r="Y16" s="245"/>
      <c r="Z16" s="411"/>
      <c r="AA16" s="412">
        <f t="shared" si="10"/>
        <v>0</v>
      </c>
      <c r="AB16" s="245">
        <v>46875.1</v>
      </c>
      <c r="AC16" s="245">
        <v>52000</v>
      </c>
      <c r="AD16" s="411">
        <v>70.94</v>
      </c>
      <c r="AE16" s="412">
        <f t="shared" si="6"/>
        <v>90.144423076923076</v>
      </c>
      <c r="AF16" s="245">
        <f t="shared" si="7"/>
        <v>122446.15</v>
      </c>
      <c r="AG16" s="245">
        <f t="shared" si="8"/>
        <v>221100</v>
      </c>
      <c r="AH16" s="245">
        <v>80.379199999999997</v>
      </c>
      <c r="AI16" s="412">
        <f t="shared" si="9"/>
        <v>55.380438715513336</v>
      </c>
    </row>
    <row r="17" spans="1:35" ht="16.5">
      <c r="A17" s="581"/>
      <c r="B17" s="100" t="s">
        <v>123</v>
      </c>
      <c r="C17" s="238" t="s">
        <v>47</v>
      </c>
      <c r="D17" s="245"/>
      <c r="E17" s="245"/>
      <c r="F17" s="411"/>
      <c r="G17" s="412">
        <f t="shared" si="2"/>
        <v>0</v>
      </c>
      <c r="H17" s="245"/>
      <c r="I17" s="245"/>
      <c r="J17" s="411"/>
      <c r="K17" s="412">
        <f t="shared" si="0"/>
        <v>0</v>
      </c>
      <c r="L17" s="245"/>
      <c r="M17" s="245"/>
      <c r="N17" s="411"/>
      <c r="O17" s="412">
        <f t="shared" si="3"/>
        <v>0</v>
      </c>
      <c r="P17" s="245">
        <v>4846.78</v>
      </c>
      <c r="Q17" s="245">
        <v>6500</v>
      </c>
      <c r="R17" s="411">
        <v>80.319999999999993</v>
      </c>
      <c r="S17" s="412">
        <f t="shared" si="4"/>
        <v>74.565846153846152</v>
      </c>
      <c r="T17" s="245"/>
      <c r="U17" s="245"/>
      <c r="V17" s="411"/>
      <c r="W17" s="412">
        <f t="shared" si="5"/>
        <v>0</v>
      </c>
      <c r="X17" s="245"/>
      <c r="Y17" s="245"/>
      <c r="Z17" s="411"/>
      <c r="AA17" s="412">
        <f t="shared" si="10"/>
        <v>0</v>
      </c>
      <c r="AB17" s="245"/>
      <c r="AC17" s="245"/>
      <c r="AD17" s="411"/>
      <c r="AE17" s="412">
        <f t="shared" si="6"/>
        <v>0</v>
      </c>
      <c r="AF17" s="245">
        <f t="shared" si="7"/>
        <v>4846.78</v>
      </c>
      <c r="AG17" s="245">
        <f t="shared" si="8"/>
        <v>6500</v>
      </c>
      <c r="AH17" s="245">
        <v>82.3474870017331</v>
      </c>
      <c r="AI17" s="412">
        <f t="shared" si="9"/>
        <v>74.565846153846152</v>
      </c>
    </row>
    <row r="18" spans="1:35" ht="16.5">
      <c r="A18" s="581"/>
      <c r="B18" s="100" t="s">
        <v>124</v>
      </c>
      <c r="C18" s="238" t="s">
        <v>47</v>
      </c>
      <c r="D18" s="245">
        <v>22755</v>
      </c>
      <c r="E18" s="245">
        <v>34300</v>
      </c>
      <c r="F18" s="411">
        <v>91.411111111111111</v>
      </c>
      <c r="G18" s="412">
        <f t="shared" si="2"/>
        <v>66.341107871720112</v>
      </c>
      <c r="H18" s="245"/>
      <c r="I18" s="245"/>
      <c r="J18" s="411"/>
      <c r="K18" s="412">
        <f t="shared" si="0"/>
        <v>0</v>
      </c>
      <c r="L18" s="245">
        <v>29486.94</v>
      </c>
      <c r="M18" s="245">
        <v>31550</v>
      </c>
      <c r="N18" s="411">
        <v>98.88703645007925</v>
      </c>
      <c r="O18" s="412">
        <f t="shared" si="3"/>
        <v>93.460982567353398</v>
      </c>
      <c r="P18" s="245">
        <v>5645.9</v>
      </c>
      <c r="Q18" s="245">
        <v>18900</v>
      </c>
      <c r="R18" s="411">
        <v>34.76</v>
      </c>
      <c r="S18" s="412">
        <f t="shared" si="4"/>
        <v>29.872486772486774</v>
      </c>
      <c r="T18" s="245">
        <v>7820</v>
      </c>
      <c r="U18" s="245">
        <v>9100</v>
      </c>
      <c r="V18" s="411">
        <v>96.937252747252799</v>
      </c>
      <c r="W18" s="412">
        <f t="shared" si="5"/>
        <v>85.934065934065927</v>
      </c>
      <c r="X18" s="245"/>
      <c r="Y18" s="245"/>
      <c r="Z18" s="411"/>
      <c r="AA18" s="412">
        <f t="shared" si="10"/>
        <v>0</v>
      </c>
      <c r="AB18" s="245"/>
      <c r="AC18" s="245"/>
      <c r="AD18" s="411"/>
      <c r="AE18" s="412">
        <f t="shared" si="6"/>
        <v>0</v>
      </c>
      <c r="AF18" s="245">
        <f t="shared" si="7"/>
        <v>65707.839999999997</v>
      </c>
      <c r="AG18" s="245">
        <f t="shared" si="8"/>
        <v>93850</v>
      </c>
      <c r="AH18" s="245">
        <v>65.18496551724138</v>
      </c>
      <c r="AI18" s="412">
        <f t="shared" si="9"/>
        <v>70.013681406499728</v>
      </c>
    </row>
    <row r="19" spans="1:35" ht="16.5">
      <c r="A19" s="582"/>
      <c r="B19" s="100" t="s">
        <v>125</v>
      </c>
      <c r="C19" s="238" t="s">
        <v>47</v>
      </c>
      <c r="D19" s="245">
        <v>5232.26</v>
      </c>
      <c r="E19" s="245">
        <v>7850</v>
      </c>
      <c r="F19" s="411">
        <v>65.18496551724138</v>
      </c>
      <c r="G19" s="412">
        <f t="shared" si="2"/>
        <v>66.652993630573249</v>
      </c>
      <c r="H19" s="245"/>
      <c r="I19" s="245"/>
      <c r="J19" s="411"/>
      <c r="K19" s="412">
        <f t="shared" si="0"/>
        <v>0</v>
      </c>
      <c r="L19" s="245">
        <v>0</v>
      </c>
      <c r="M19" s="245"/>
      <c r="N19" s="411">
        <v>0</v>
      </c>
      <c r="O19" s="412">
        <f t="shared" si="3"/>
        <v>0</v>
      </c>
      <c r="P19" s="245"/>
      <c r="Q19" s="245"/>
      <c r="R19" s="411"/>
      <c r="S19" s="412">
        <f t="shared" si="4"/>
        <v>0</v>
      </c>
      <c r="T19" s="245"/>
      <c r="U19" s="245"/>
      <c r="V19" s="411"/>
      <c r="W19" s="412">
        <f t="shared" si="5"/>
        <v>0</v>
      </c>
      <c r="X19" s="245">
        <v>23</v>
      </c>
      <c r="Y19" s="245">
        <v>45</v>
      </c>
      <c r="Z19" s="411">
        <v>55.000000000000007</v>
      </c>
      <c r="AA19" s="412">
        <f t="shared" si="10"/>
        <v>51.111111111111107</v>
      </c>
      <c r="AB19" s="245"/>
      <c r="AC19" s="245"/>
      <c r="AD19" s="411"/>
      <c r="AE19" s="412">
        <f t="shared" si="6"/>
        <v>0</v>
      </c>
      <c r="AF19" s="245">
        <f t="shared" si="7"/>
        <v>5255.26</v>
      </c>
      <c r="AG19" s="245">
        <f t="shared" si="8"/>
        <v>7895</v>
      </c>
      <c r="AH19" s="245">
        <v>68.476947412094177</v>
      </c>
      <c r="AI19" s="412">
        <f t="shared" si="9"/>
        <v>66.564407853071572</v>
      </c>
    </row>
    <row r="20" spans="1:35" ht="16.5">
      <c r="A20" s="580" t="s">
        <v>126</v>
      </c>
      <c r="B20" s="100" t="s">
        <v>127</v>
      </c>
      <c r="C20" s="414" t="s">
        <v>45</v>
      </c>
      <c r="D20" s="245"/>
      <c r="E20" s="245"/>
      <c r="F20" s="411"/>
      <c r="G20" s="412">
        <f t="shared" si="2"/>
        <v>0</v>
      </c>
      <c r="H20" s="245">
        <v>16768.78</v>
      </c>
      <c r="I20" s="245">
        <v>45000</v>
      </c>
      <c r="J20" s="411">
        <v>90.55</v>
      </c>
      <c r="K20" s="412">
        <f t="shared" si="0"/>
        <v>37.263955555555555</v>
      </c>
      <c r="L20" s="245">
        <v>0</v>
      </c>
      <c r="M20" s="245"/>
      <c r="N20" s="411">
        <v>0</v>
      </c>
      <c r="O20" s="412">
        <f t="shared" si="3"/>
        <v>0</v>
      </c>
      <c r="P20" s="245"/>
      <c r="Q20" s="245"/>
      <c r="R20" s="411"/>
      <c r="S20" s="412">
        <f t="shared" si="4"/>
        <v>0</v>
      </c>
      <c r="T20" s="245">
        <v>21089.489999999998</v>
      </c>
      <c r="U20" s="245">
        <v>24592</v>
      </c>
      <c r="V20" s="411">
        <v>62.699417615495399</v>
      </c>
      <c r="W20" s="412">
        <f t="shared" si="5"/>
        <v>85.757522771633049</v>
      </c>
      <c r="X20" s="245"/>
      <c r="Y20" s="245"/>
      <c r="Z20" s="411"/>
      <c r="AA20" s="412">
        <f t="shared" si="10"/>
        <v>0</v>
      </c>
      <c r="AB20" s="245"/>
      <c r="AC20" s="245"/>
      <c r="AD20" s="411"/>
      <c r="AE20" s="412">
        <f t="shared" si="6"/>
        <v>0</v>
      </c>
      <c r="AF20" s="245">
        <f t="shared" si="7"/>
        <v>37858.269999999997</v>
      </c>
      <c r="AG20" s="245">
        <f>E20+I20+M20+Q20+U20+Y20+AC20</f>
        <v>69592</v>
      </c>
      <c r="AH20" s="245">
        <v>79.504575712143932</v>
      </c>
      <c r="AI20" s="412">
        <f t="shared" si="9"/>
        <v>54.400319002184148</v>
      </c>
    </row>
    <row r="21" spans="1:35" ht="16.5">
      <c r="A21" s="581"/>
      <c r="B21" s="100" t="s">
        <v>128</v>
      </c>
      <c r="C21" s="414" t="s">
        <v>45</v>
      </c>
      <c r="D21" s="245"/>
      <c r="E21" s="245"/>
      <c r="F21" s="411"/>
      <c r="G21" s="412">
        <f t="shared" si="2"/>
        <v>0</v>
      </c>
      <c r="H21" s="245"/>
      <c r="I21" s="245"/>
      <c r="J21" s="411"/>
      <c r="K21" s="412">
        <f t="shared" si="0"/>
        <v>0</v>
      </c>
      <c r="L21" s="245">
        <v>19319.72</v>
      </c>
      <c r="M21" s="245">
        <v>41616</v>
      </c>
      <c r="N21" s="411">
        <v>89.167644444444448</v>
      </c>
      <c r="O21" s="412">
        <f t="shared" si="3"/>
        <v>46.423779315647828</v>
      </c>
      <c r="P21" s="245">
        <v>104455</v>
      </c>
      <c r="Q21" s="245">
        <v>163500</v>
      </c>
      <c r="R21" s="411">
        <v>68.17</v>
      </c>
      <c r="S21" s="412">
        <f t="shared" si="4"/>
        <v>63.886850152905197</v>
      </c>
      <c r="T21" s="245"/>
      <c r="U21" s="245"/>
      <c r="V21" s="411"/>
      <c r="W21" s="412">
        <f t="shared" si="5"/>
        <v>0</v>
      </c>
      <c r="X21" s="245"/>
      <c r="Y21" s="245"/>
      <c r="Z21" s="411"/>
      <c r="AA21" s="412">
        <f t="shared" si="10"/>
        <v>0</v>
      </c>
      <c r="AB21" s="245"/>
      <c r="AC21" s="245"/>
      <c r="AD21" s="411"/>
      <c r="AE21" s="412">
        <f t="shared" si="6"/>
        <v>0</v>
      </c>
      <c r="AF21" s="245">
        <f t="shared" si="7"/>
        <v>123774.72</v>
      </c>
      <c r="AG21" s="245">
        <f t="shared" si="8"/>
        <v>205116</v>
      </c>
      <c r="AH21" s="245">
        <v>50.461838029742246</v>
      </c>
      <c r="AI21" s="412">
        <f t="shared" si="9"/>
        <v>60.343766454104021</v>
      </c>
    </row>
    <row r="22" spans="1:35" ht="16.5">
      <c r="A22" s="582"/>
      <c r="B22" s="100" t="s">
        <v>129</v>
      </c>
      <c r="C22" s="414" t="s">
        <v>45</v>
      </c>
      <c r="D22" s="245"/>
      <c r="E22" s="245"/>
      <c r="F22" s="411"/>
      <c r="G22" s="412">
        <f t="shared" si="2"/>
        <v>0</v>
      </c>
      <c r="H22" s="245">
        <v>108041.92</v>
      </c>
      <c r="I22" s="245">
        <v>120000</v>
      </c>
      <c r="J22" s="411">
        <v>93.61</v>
      </c>
      <c r="K22" s="412">
        <f t="shared" si="0"/>
        <v>90.034933333333328</v>
      </c>
      <c r="L22" s="245">
        <v>190928.32</v>
      </c>
      <c r="M22" s="245">
        <v>376869</v>
      </c>
      <c r="N22" s="411">
        <v>36.722638370362112</v>
      </c>
      <c r="O22" s="412">
        <f t="shared" si="3"/>
        <v>50.661720650942378</v>
      </c>
      <c r="P22" s="245"/>
      <c r="Q22" s="245"/>
      <c r="R22" s="411"/>
      <c r="S22" s="412">
        <f t="shared" si="4"/>
        <v>0</v>
      </c>
      <c r="T22" s="245"/>
      <c r="U22" s="245"/>
      <c r="V22" s="411"/>
      <c r="W22" s="412">
        <f t="shared" si="5"/>
        <v>0</v>
      </c>
      <c r="X22" s="245"/>
      <c r="Y22" s="245"/>
      <c r="Z22" s="411"/>
      <c r="AA22" s="412">
        <f t="shared" si="10"/>
        <v>0</v>
      </c>
      <c r="AB22" s="245"/>
      <c r="AC22" s="245"/>
      <c r="AD22" s="411"/>
      <c r="AE22" s="412">
        <f t="shared" si="6"/>
        <v>0</v>
      </c>
      <c r="AF22" s="245">
        <f t="shared" si="7"/>
        <v>298970.23999999999</v>
      </c>
      <c r="AG22" s="245">
        <f t="shared" si="8"/>
        <v>496869</v>
      </c>
      <c r="AH22" s="245">
        <v>52.923791208791215</v>
      </c>
      <c r="AI22" s="412">
        <f t="shared" si="9"/>
        <v>60.170837786217291</v>
      </c>
    </row>
    <row r="23" spans="1:35" ht="16.5">
      <c r="A23" s="236" t="s">
        <v>130</v>
      </c>
      <c r="B23" s="100" t="s">
        <v>131</v>
      </c>
      <c r="C23" s="414" t="s">
        <v>132</v>
      </c>
      <c r="D23" s="245"/>
      <c r="E23" s="245"/>
      <c r="F23" s="411"/>
      <c r="G23" s="412">
        <f t="shared" si="2"/>
        <v>0</v>
      </c>
      <c r="H23" s="245">
        <v>5462.83</v>
      </c>
      <c r="I23" s="245">
        <v>6000</v>
      </c>
      <c r="J23" s="411">
        <v>86.46</v>
      </c>
      <c r="K23" s="412">
        <f t="shared" si="0"/>
        <v>91.047166666666669</v>
      </c>
      <c r="L23" s="245">
        <v>1073880</v>
      </c>
      <c r="M23" s="245">
        <v>5000000</v>
      </c>
      <c r="N23" s="411">
        <v>21.370200000000001</v>
      </c>
      <c r="O23" s="412">
        <f t="shared" si="3"/>
        <v>21.477599999999999</v>
      </c>
      <c r="P23" s="245">
        <v>3491.99</v>
      </c>
      <c r="Q23" s="245">
        <v>7200</v>
      </c>
      <c r="R23" s="411">
        <v>46.89</v>
      </c>
      <c r="S23" s="412">
        <f t="shared" si="4"/>
        <v>48.499861111111109</v>
      </c>
      <c r="T23" s="245"/>
      <c r="U23" s="245"/>
      <c r="V23" s="411"/>
      <c r="W23" s="412">
        <f t="shared" si="5"/>
        <v>0</v>
      </c>
      <c r="X23" s="245"/>
      <c r="Y23" s="245"/>
      <c r="Z23" s="411"/>
      <c r="AA23" s="412">
        <f t="shared" si="10"/>
        <v>0</v>
      </c>
      <c r="AB23" s="245"/>
      <c r="AC23" s="245"/>
      <c r="AD23" s="411"/>
      <c r="AE23" s="412">
        <f t="shared" si="6"/>
        <v>0</v>
      </c>
      <c r="AF23" s="245">
        <f t="shared" si="7"/>
        <v>1082834.82</v>
      </c>
      <c r="AG23" s="245">
        <f t="shared" si="8"/>
        <v>5013200</v>
      </c>
      <c r="AH23" s="245">
        <v>70.188679245283012</v>
      </c>
      <c r="AI23" s="412">
        <f t="shared" si="9"/>
        <v>21.599673262586773</v>
      </c>
    </row>
    <row r="24" spans="1:35" ht="16.5">
      <c r="A24" s="580" t="s">
        <v>133</v>
      </c>
      <c r="B24" s="100" t="s">
        <v>134</v>
      </c>
      <c r="C24" s="414" t="s">
        <v>47</v>
      </c>
      <c r="D24" s="245">
        <v>29905</v>
      </c>
      <c r="E24" s="245">
        <v>46080</v>
      </c>
      <c r="F24" s="411">
        <v>70.188679245283012</v>
      </c>
      <c r="G24" s="412">
        <f t="shared" si="2"/>
        <v>64.898003472222214</v>
      </c>
      <c r="H24" s="245">
        <v>455</v>
      </c>
      <c r="I24" s="245">
        <v>600</v>
      </c>
      <c r="J24" s="245"/>
      <c r="K24" s="412">
        <f t="shared" si="0"/>
        <v>75.833333333333329</v>
      </c>
      <c r="L24" s="415">
        <v>0</v>
      </c>
      <c r="M24" s="415"/>
      <c r="N24" s="416">
        <v>0</v>
      </c>
      <c r="O24" s="412">
        <f t="shared" si="3"/>
        <v>0</v>
      </c>
      <c r="P24" s="415"/>
      <c r="Q24" s="415"/>
      <c r="R24" s="416"/>
      <c r="S24" s="412">
        <f t="shared" si="4"/>
        <v>0</v>
      </c>
      <c r="T24" s="415"/>
      <c r="U24" s="415"/>
      <c r="V24" s="416"/>
      <c r="W24" s="412">
        <f t="shared" si="5"/>
        <v>0</v>
      </c>
      <c r="X24" s="415"/>
      <c r="Y24" s="415"/>
      <c r="Z24" s="416"/>
      <c r="AA24" s="412">
        <f t="shared" si="10"/>
        <v>0</v>
      </c>
      <c r="AB24" s="415"/>
      <c r="AC24" s="415"/>
      <c r="AD24" s="416"/>
      <c r="AE24" s="412">
        <f t="shared" si="6"/>
        <v>0</v>
      </c>
      <c r="AF24" s="245">
        <f t="shared" si="7"/>
        <v>30360</v>
      </c>
      <c r="AG24" s="245">
        <f t="shared" si="8"/>
        <v>46680</v>
      </c>
      <c r="AH24" s="245">
        <v>42.865822525597267</v>
      </c>
      <c r="AI24" s="412">
        <f t="shared" si="9"/>
        <v>65.038560411311053</v>
      </c>
    </row>
    <row r="25" spans="1:35" ht="16.5">
      <c r="A25" s="581"/>
      <c r="B25" s="100" t="s">
        <v>135</v>
      </c>
      <c r="C25" s="238" t="s">
        <v>136</v>
      </c>
      <c r="D25" s="245">
        <v>6774</v>
      </c>
      <c r="E25" s="245">
        <v>14500</v>
      </c>
      <c r="F25" s="411">
        <v>55.1</v>
      </c>
      <c r="G25" s="412">
        <f t="shared" si="2"/>
        <v>46.717241379310344</v>
      </c>
      <c r="H25" s="245">
        <v>7481.384</v>
      </c>
      <c r="I25" s="245">
        <v>10500</v>
      </c>
      <c r="J25" s="411">
        <v>69.94</v>
      </c>
      <c r="K25" s="412">
        <f t="shared" si="0"/>
        <v>71.25127619047619</v>
      </c>
      <c r="L25" s="245"/>
      <c r="M25" s="245"/>
      <c r="N25" s="411"/>
      <c r="O25" s="412">
        <f t="shared" si="3"/>
        <v>0</v>
      </c>
      <c r="P25" s="245"/>
      <c r="Q25" s="245"/>
      <c r="R25" s="411"/>
      <c r="S25" s="412">
        <f t="shared" si="4"/>
        <v>0</v>
      </c>
      <c r="T25" s="245">
        <v>6353</v>
      </c>
      <c r="U25" s="245">
        <v>14400</v>
      </c>
      <c r="V25" s="411">
        <v>29.6971428571429</v>
      </c>
      <c r="W25" s="412">
        <f t="shared" si="5"/>
        <v>44.118055555555557</v>
      </c>
      <c r="X25" s="245"/>
      <c r="Y25" s="245"/>
      <c r="Z25" s="411"/>
      <c r="AA25" s="412">
        <f t="shared" si="10"/>
        <v>0</v>
      </c>
      <c r="AB25" s="245"/>
      <c r="AC25" s="245"/>
      <c r="AD25" s="411"/>
      <c r="AE25" s="412">
        <f t="shared" si="6"/>
        <v>0</v>
      </c>
      <c r="AF25" s="245">
        <f t="shared" si="7"/>
        <v>20608.383999999998</v>
      </c>
      <c r="AG25" s="245">
        <f t="shared" si="8"/>
        <v>39400</v>
      </c>
      <c r="AH25" s="245">
        <v>0</v>
      </c>
      <c r="AI25" s="412">
        <f t="shared" si="9"/>
        <v>52.30554314720812</v>
      </c>
    </row>
    <row r="26" spans="1:35" ht="16.5">
      <c r="A26" s="581"/>
      <c r="B26" s="417" t="s">
        <v>137</v>
      </c>
      <c r="C26" s="418" t="s">
        <v>136</v>
      </c>
      <c r="D26" s="245"/>
      <c r="E26" s="245"/>
      <c r="F26" s="411"/>
      <c r="G26" s="412">
        <f t="shared" si="2"/>
        <v>0</v>
      </c>
      <c r="H26" s="245"/>
      <c r="I26" s="245"/>
      <c r="J26" s="411"/>
      <c r="K26" s="412">
        <f t="shared" si="0"/>
        <v>0</v>
      </c>
      <c r="L26" s="245"/>
      <c r="M26" s="245"/>
      <c r="N26" s="411"/>
      <c r="O26" s="412">
        <f t="shared" si="3"/>
        <v>0</v>
      </c>
      <c r="P26" s="245"/>
      <c r="Q26" s="245"/>
      <c r="R26" s="411"/>
      <c r="S26" s="412">
        <f t="shared" si="4"/>
        <v>0</v>
      </c>
      <c r="T26" s="245"/>
      <c r="U26" s="245"/>
      <c r="V26" s="411"/>
      <c r="W26" s="412">
        <f t="shared" si="5"/>
        <v>0</v>
      </c>
      <c r="X26" s="245"/>
      <c r="Y26" s="245"/>
      <c r="Z26" s="411"/>
      <c r="AA26" s="412">
        <f t="shared" si="10"/>
        <v>0</v>
      </c>
      <c r="AB26" s="245"/>
      <c r="AC26" s="245"/>
      <c r="AD26" s="411"/>
      <c r="AE26" s="412">
        <f t="shared" si="6"/>
        <v>0</v>
      </c>
      <c r="AF26" s="245">
        <f t="shared" si="7"/>
        <v>0</v>
      </c>
      <c r="AG26" s="245">
        <f t="shared" si="8"/>
        <v>0</v>
      </c>
      <c r="AH26" s="245">
        <v>27.158333333333328</v>
      </c>
      <c r="AI26" s="412">
        <f t="shared" si="9"/>
        <v>0</v>
      </c>
    </row>
    <row r="27" spans="1:35" ht="16.5">
      <c r="A27" s="581"/>
      <c r="B27" s="417" t="s">
        <v>411</v>
      </c>
      <c r="C27" s="418" t="s">
        <v>136</v>
      </c>
      <c r="D27" s="245"/>
      <c r="E27" s="245"/>
      <c r="F27" s="411"/>
      <c r="G27" s="412">
        <f t="shared" si="2"/>
        <v>0</v>
      </c>
      <c r="H27" s="245"/>
      <c r="I27" s="245"/>
      <c r="J27" s="411"/>
      <c r="K27" s="412">
        <f t="shared" si="0"/>
        <v>0</v>
      </c>
      <c r="L27" s="245"/>
      <c r="M27" s="245"/>
      <c r="N27" s="411"/>
      <c r="O27" s="412">
        <f t="shared" si="3"/>
        <v>0</v>
      </c>
      <c r="P27" s="245"/>
      <c r="Q27" s="245"/>
      <c r="R27" s="411"/>
      <c r="S27" s="412">
        <f t="shared" si="4"/>
        <v>0</v>
      </c>
      <c r="T27" s="245"/>
      <c r="U27" s="245"/>
      <c r="V27" s="411"/>
      <c r="W27" s="412">
        <f t="shared" si="5"/>
        <v>0</v>
      </c>
      <c r="X27" s="245"/>
      <c r="Y27" s="245"/>
      <c r="Z27" s="411"/>
      <c r="AA27" s="412">
        <f t="shared" si="10"/>
        <v>0</v>
      </c>
      <c r="AB27" s="245"/>
      <c r="AC27" s="245"/>
      <c r="AD27" s="411"/>
      <c r="AE27" s="412">
        <f t="shared" si="6"/>
        <v>0</v>
      </c>
      <c r="AF27" s="245">
        <f t="shared" si="7"/>
        <v>0</v>
      </c>
      <c r="AG27" s="245">
        <f t="shared" si="8"/>
        <v>0</v>
      </c>
      <c r="AH27" s="245">
        <v>61.306540342298291</v>
      </c>
      <c r="AI27" s="412">
        <f t="shared" si="9"/>
        <v>0</v>
      </c>
    </row>
    <row r="28" spans="1:35" ht="16.5">
      <c r="A28" s="581"/>
      <c r="B28" s="100" t="s">
        <v>138</v>
      </c>
      <c r="C28" s="238" t="s">
        <v>139</v>
      </c>
      <c r="D28" s="245"/>
      <c r="E28" s="245"/>
      <c r="F28" s="411"/>
      <c r="G28" s="412">
        <f t="shared" si="2"/>
        <v>0</v>
      </c>
      <c r="H28" s="245"/>
      <c r="I28" s="245"/>
      <c r="J28" s="411"/>
      <c r="K28" s="412">
        <f t="shared" si="0"/>
        <v>0</v>
      </c>
      <c r="L28" s="245">
        <v>35620</v>
      </c>
      <c r="M28" s="245">
        <v>73500</v>
      </c>
      <c r="N28" s="411">
        <v>0</v>
      </c>
      <c r="O28" s="412">
        <f t="shared" si="3"/>
        <v>48.462585034013607</v>
      </c>
      <c r="P28" s="245"/>
      <c r="Q28" s="245"/>
      <c r="R28" s="411"/>
      <c r="S28" s="412">
        <f t="shared" si="4"/>
        <v>0</v>
      </c>
      <c r="T28" s="245"/>
      <c r="U28" s="245"/>
      <c r="V28" s="411"/>
      <c r="W28" s="412">
        <f t="shared" si="5"/>
        <v>0</v>
      </c>
      <c r="X28" s="245"/>
      <c r="Y28" s="245"/>
      <c r="Z28" s="411"/>
      <c r="AA28" s="412">
        <f t="shared" si="10"/>
        <v>0</v>
      </c>
      <c r="AB28" s="245"/>
      <c r="AC28" s="245"/>
      <c r="AD28" s="411"/>
      <c r="AE28" s="412">
        <f t="shared" si="6"/>
        <v>0</v>
      </c>
      <c r="AF28" s="245">
        <f t="shared" si="7"/>
        <v>35620</v>
      </c>
      <c r="AG28" s="245">
        <f t="shared" si="8"/>
        <v>73500</v>
      </c>
      <c r="AH28" s="245">
        <v>34.146341463414636</v>
      </c>
      <c r="AI28" s="412">
        <f t="shared" si="9"/>
        <v>48.462585034013607</v>
      </c>
    </row>
    <row r="29" spans="1:35" ht="16.5">
      <c r="A29" s="581"/>
      <c r="B29" s="100" t="s">
        <v>142</v>
      </c>
      <c r="C29" s="414" t="s">
        <v>143</v>
      </c>
      <c r="D29" s="245">
        <v>51.3</v>
      </c>
      <c r="E29" s="245">
        <v>125</v>
      </c>
      <c r="F29" s="411">
        <v>8.8888888888888893</v>
      </c>
      <c r="G29" s="412">
        <f t="shared" si="2"/>
        <v>41.04</v>
      </c>
      <c r="H29" s="245"/>
      <c r="I29" s="245"/>
      <c r="J29" s="411"/>
      <c r="K29" s="412">
        <f t="shared" si="0"/>
        <v>0</v>
      </c>
      <c r="L29" s="245">
        <v>240.04300000000001</v>
      </c>
      <c r="M29" s="245">
        <v>450</v>
      </c>
      <c r="N29" s="411">
        <v>81.966666666666669</v>
      </c>
      <c r="O29" s="412">
        <f t="shared" si="3"/>
        <v>53.342888888888893</v>
      </c>
      <c r="P29" s="245"/>
      <c r="Q29" s="245"/>
      <c r="R29" s="411"/>
      <c r="S29" s="412">
        <f t="shared" si="4"/>
        <v>0</v>
      </c>
      <c r="T29" s="245"/>
      <c r="U29" s="245"/>
      <c r="V29" s="411"/>
      <c r="W29" s="412">
        <f t="shared" si="5"/>
        <v>0</v>
      </c>
      <c r="X29" s="245"/>
      <c r="Y29" s="245"/>
      <c r="Z29" s="411"/>
      <c r="AA29" s="412">
        <f t="shared" si="10"/>
        <v>0</v>
      </c>
      <c r="AB29" s="245"/>
      <c r="AC29" s="245"/>
      <c r="AD29" s="411"/>
      <c r="AE29" s="412">
        <f t="shared" si="6"/>
        <v>0</v>
      </c>
      <c r="AF29" s="245">
        <f t="shared" si="7"/>
        <v>291.34300000000002</v>
      </c>
      <c r="AG29" s="245">
        <f t="shared" si="8"/>
        <v>575</v>
      </c>
      <c r="AH29" s="245">
        <v>54.490238611713671</v>
      </c>
      <c r="AI29" s="412">
        <f t="shared" si="9"/>
        <v>50.668347826086958</v>
      </c>
    </row>
    <row r="30" spans="1:35" ht="16.5">
      <c r="A30" s="582"/>
      <c r="B30" s="100" t="s">
        <v>144</v>
      </c>
      <c r="C30" s="414" t="s">
        <v>143</v>
      </c>
      <c r="D30" s="245"/>
      <c r="E30" s="245"/>
      <c r="F30" s="411"/>
      <c r="G30" s="412">
        <f t="shared" si="2"/>
        <v>0</v>
      </c>
      <c r="H30" s="245"/>
      <c r="I30" s="245"/>
      <c r="J30" s="411"/>
      <c r="K30" s="412">
        <f t="shared" si="0"/>
        <v>0</v>
      </c>
      <c r="L30" s="245"/>
      <c r="M30" s="245"/>
      <c r="N30" s="411"/>
      <c r="O30" s="412">
        <f t="shared" si="3"/>
        <v>0</v>
      </c>
      <c r="P30" s="245"/>
      <c r="Q30" s="245"/>
      <c r="R30" s="411"/>
      <c r="S30" s="412">
        <f t="shared" si="4"/>
        <v>0</v>
      </c>
      <c r="T30" s="245"/>
      <c r="U30" s="245"/>
      <c r="V30" s="411"/>
      <c r="W30" s="412">
        <f t="shared" si="5"/>
        <v>0</v>
      </c>
      <c r="X30" s="245">
        <v>40</v>
      </c>
      <c r="Y30" s="245">
        <v>89</v>
      </c>
      <c r="Z30" s="411">
        <v>45.74</v>
      </c>
      <c r="AA30" s="412">
        <f t="shared" si="10"/>
        <v>44.943820224719097</v>
      </c>
      <c r="AB30" s="245"/>
      <c r="AC30" s="245"/>
      <c r="AD30" s="411"/>
      <c r="AE30" s="412">
        <f t="shared" si="6"/>
        <v>0</v>
      </c>
      <c r="AF30" s="245">
        <f t="shared" si="7"/>
        <v>40</v>
      </c>
      <c r="AG30" s="245">
        <f t="shared" si="8"/>
        <v>89</v>
      </c>
      <c r="AH30" s="245">
        <v>71.428571428571431</v>
      </c>
      <c r="AI30" s="412">
        <f t="shared" si="9"/>
        <v>44.943820224719097</v>
      </c>
    </row>
    <row r="31" spans="1:35" ht="16.5" customHeight="1">
      <c r="A31" s="580" t="s">
        <v>415</v>
      </c>
      <c r="B31" s="100" t="s">
        <v>413</v>
      </c>
      <c r="C31" s="414" t="s">
        <v>140</v>
      </c>
      <c r="D31" s="245"/>
      <c r="E31" s="245"/>
      <c r="F31" s="411"/>
      <c r="G31" s="412">
        <f t="shared" si="2"/>
        <v>0</v>
      </c>
      <c r="H31" s="245"/>
      <c r="I31" s="245"/>
      <c r="J31" s="411"/>
      <c r="K31" s="412">
        <f t="shared" si="0"/>
        <v>0</v>
      </c>
      <c r="L31" s="245"/>
      <c r="M31" s="245"/>
      <c r="N31" s="411"/>
      <c r="O31" s="412">
        <f t="shared" si="3"/>
        <v>0</v>
      </c>
      <c r="P31" s="245"/>
      <c r="Q31" s="245"/>
      <c r="R31" s="411"/>
      <c r="S31" s="412">
        <f t="shared" si="4"/>
        <v>0</v>
      </c>
      <c r="T31" s="245"/>
      <c r="U31" s="245"/>
      <c r="V31" s="411"/>
      <c r="W31" s="412">
        <f t="shared" si="5"/>
        <v>0</v>
      </c>
      <c r="X31" s="245"/>
      <c r="Y31" s="245"/>
      <c r="Z31" s="411"/>
      <c r="AA31" s="412">
        <f t="shared" si="10"/>
        <v>0</v>
      </c>
      <c r="AB31" s="245"/>
      <c r="AC31" s="245"/>
      <c r="AD31" s="411"/>
      <c r="AE31" s="412">
        <f t="shared" si="6"/>
        <v>0</v>
      </c>
      <c r="AF31" s="245">
        <f t="shared" si="7"/>
        <v>0</v>
      </c>
      <c r="AG31" s="245">
        <f t="shared" si="8"/>
        <v>0</v>
      </c>
      <c r="AH31" s="245">
        <v>80</v>
      </c>
      <c r="AI31" s="412">
        <f t="shared" si="9"/>
        <v>0</v>
      </c>
    </row>
    <row r="32" spans="1:35" ht="16.5">
      <c r="A32" s="581"/>
      <c r="B32" s="100" t="s">
        <v>414</v>
      </c>
      <c r="C32" s="414" t="s">
        <v>140</v>
      </c>
      <c r="D32" s="245"/>
      <c r="E32" s="245"/>
      <c r="F32" s="411"/>
      <c r="G32" s="412">
        <f t="shared" si="2"/>
        <v>0</v>
      </c>
      <c r="H32" s="245"/>
      <c r="I32" s="245"/>
      <c r="J32" s="411"/>
      <c r="K32" s="412">
        <f t="shared" si="0"/>
        <v>0</v>
      </c>
      <c r="L32" s="245"/>
      <c r="M32" s="245"/>
      <c r="N32" s="411"/>
      <c r="O32" s="412">
        <f t="shared" si="3"/>
        <v>0</v>
      </c>
      <c r="P32" s="245"/>
      <c r="Q32" s="245"/>
      <c r="R32" s="411"/>
      <c r="S32" s="412">
        <f t="shared" si="4"/>
        <v>0</v>
      </c>
      <c r="T32" s="245"/>
      <c r="U32" s="245"/>
      <c r="V32" s="411"/>
      <c r="W32" s="412">
        <f t="shared" si="5"/>
        <v>0</v>
      </c>
      <c r="X32" s="245"/>
      <c r="Y32" s="245"/>
      <c r="Z32" s="411"/>
      <c r="AA32" s="412">
        <f t="shared" si="10"/>
        <v>0</v>
      </c>
      <c r="AB32" s="245"/>
      <c r="AC32" s="245"/>
      <c r="AD32" s="411"/>
      <c r="AE32" s="412">
        <f t="shared" si="6"/>
        <v>0</v>
      </c>
      <c r="AF32" s="245">
        <f t="shared" si="7"/>
        <v>0</v>
      </c>
      <c r="AG32" s="245">
        <f t="shared" si="8"/>
        <v>0</v>
      </c>
      <c r="AH32" s="245">
        <v>31.586487096531485</v>
      </c>
      <c r="AI32" s="412">
        <f t="shared" si="9"/>
        <v>0</v>
      </c>
    </row>
    <row r="33" spans="1:35" ht="16.5">
      <c r="A33" s="582"/>
      <c r="B33" s="100" t="s">
        <v>141</v>
      </c>
      <c r="C33" s="414" t="s">
        <v>47</v>
      </c>
      <c r="D33" s="245">
        <v>26091</v>
      </c>
      <c r="E33" s="245">
        <v>39200</v>
      </c>
      <c r="F33" s="411">
        <v>61.306540342298291</v>
      </c>
      <c r="G33" s="412">
        <f t="shared" si="2"/>
        <v>66.558673469387756</v>
      </c>
      <c r="H33" s="245"/>
      <c r="I33" s="245"/>
      <c r="J33" s="411"/>
      <c r="K33" s="412">
        <f t="shared" si="0"/>
        <v>0</v>
      </c>
      <c r="L33" s="245"/>
      <c r="M33" s="245"/>
      <c r="N33" s="411"/>
      <c r="O33" s="412">
        <f t="shared" si="3"/>
        <v>0</v>
      </c>
      <c r="P33" s="245"/>
      <c r="Q33" s="245"/>
      <c r="R33" s="411"/>
      <c r="S33" s="412">
        <f t="shared" si="4"/>
        <v>0</v>
      </c>
      <c r="T33" s="245"/>
      <c r="U33" s="245"/>
      <c r="V33" s="411"/>
      <c r="W33" s="412">
        <f t="shared" si="5"/>
        <v>0</v>
      </c>
      <c r="X33" s="245"/>
      <c r="Y33" s="245"/>
      <c r="Z33" s="411"/>
      <c r="AA33" s="412">
        <f t="shared" si="10"/>
        <v>0</v>
      </c>
      <c r="AB33" s="245"/>
      <c r="AC33" s="245"/>
      <c r="AD33" s="411"/>
      <c r="AE33" s="412">
        <f t="shared" si="6"/>
        <v>0</v>
      </c>
      <c r="AF33" s="245">
        <f t="shared" si="7"/>
        <v>26091</v>
      </c>
      <c r="AG33" s="245">
        <f t="shared" si="8"/>
        <v>39200</v>
      </c>
      <c r="AH33" s="245">
        <v>48.726027397260268</v>
      </c>
      <c r="AI33" s="412">
        <f t="shared" si="9"/>
        <v>66.558673469387756</v>
      </c>
    </row>
    <row r="34" spans="1:35" ht="30" customHeight="1">
      <c r="A34" s="580" t="s">
        <v>504</v>
      </c>
      <c r="B34" s="419" t="s">
        <v>146</v>
      </c>
      <c r="C34" s="420" t="s">
        <v>147</v>
      </c>
      <c r="D34" s="245"/>
      <c r="E34" s="245"/>
      <c r="F34" s="411"/>
      <c r="G34" s="412">
        <f t="shared" si="2"/>
        <v>0</v>
      </c>
      <c r="H34" s="245"/>
      <c r="I34" s="245"/>
      <c r="J34" s="411"/>
      <c r="K34" s="412">
        <f t="shared" si="0"/>
        <v>0</v>
      </c>
      <c r="L34" s="245"/>
      <c r="M34" s="245"/>
      <c r="N34" s="411"/>
      <c r="O34" s="412">
        <f t="shared" si="3"/>
        <v>0</v>
      </c>
      <c r="P34" s="245"/>
      <c r="Q34" s="245"/>
      <c r="R34" s="411"/>
      <c r="S34" s="412">
        <f t="shared" si="4"/>
        <v>0</v>
      </c>
      <c r="T34" s="245"/>
      <c r="U34" s="245"/>
      <c r="V34" s="411"/>
      <c r="W34" s="412">
        <f t="shared" si="5"/>
        <v>0</v>
      </c>
      <c r="X34" s="245"/>
      <c r="Y34" s="245"/>
      <c r="Z34" s="411"/>
      <c r="AA34" s="412">
        <f t="shared" si="10"/>
        <v>0</v>
      </c>
      <c r="AB34" s="245"/>
      <c r="AC34" s="245"/>
      <c r="AD34" s="411"/>
      <c r="AE34" s="412">
        <f t="shared" si="6"/>
        <v>0</v>
      </c>
      <c r="AF34" s="245">
        <f t="shared" si="7"/>
        <v>0</v>
      </c>
      <c r="AG34" s="245">
        <f t="shared" si="8"/>
        <v>0</v>
      </c>
      <c r="AH34" s="245">
        <v>69.601604584527223</v>
      </c>
      <c r="AI34" s="412">
        <f t="shared" si="9"/>
        <v>0</v>
      </c>
    </row>
    <row r="35" spans="1:35" ht="30">
      <c r="A35" s="582"/>
      <c r="B35" s="419" t="s">
        <v>416</v>
      </c>
      <c r="C35" s="420" t="s">
        <v>147</v>
      </c>
      <c r="D35" s="421">
        <v>2887.85</v>
      </c>
      <c r="E35" s="421">
        <v>5820</v>
      </c>
      <c r="F35" s="422">
        <v>34.146341463414636</v>
      </c>
      <c r="G35" s="412">
        <f t="shared" si="2"/>
        <v>49.619415807560138</v>
      </c>
      <c r="H35" s="421">
        <v>2854</v>
      </c>
      <c r="I35" s="245">
        <v>28900</v>
      </c>
      <c r="J35" s="422">
        <v>54.49</v>
      </c>
      <c r="K35" s="412">
        <f t="shared" si="0"/>
        <v>9.8754325259515561</v>
      </c>
      <c r="L35" s="421"/>
      <c r="M35" s="421"/>
      <c r="N35" s="422"/>
      <c r="O35" s="412">
        <f t="shared" si="3"/>
        <v>0</v>
      </c>
      <c r="P35" s="421"/>
      <c r="Q35" s="421"/>
      <c r="R35" s="422"/>
      <c r="S35" s="412">
        <f t="shared" si="4"/>
        <v>0</v>
      </c>
      <c r="T35" s="421"/>
      <c r="U35" s="421"/>
      <c r="V35" s="422"/>
      <c r="W35" s="412">
        <f t="shared" si="5"/>
        <v>0</v>
      </c>
      <c r="X35" s="421"/>
      <c r="Y35" s="421"/>
      <c r="Z35" s="422"/>
      <c r="AA35" s="412">
        <f t="shared" si="10"/>
        <v>0</v>
      </c>
      <c r="AB35" s="421"/>
      <c r="AC35" s="421"/>
      <c r="AD35" s="422"/>
      <c r="AE35" s="412">
        <f t="shared" si="6"/>
        <v>0</v>
      </c>
      <c r="AF35" s="245">
        <f t="shared" si="7"/>
        <v>5741.85</v>
      </c>
      <c r="AG35" s="245">
        <f t="shared" si="8"/>
        <v>34720</v>
      </c>
      <c r="AH35" s="245">
        <v>35.131724171161025</v>
      </c>
      <c r="AI35" s="412">
        <f t="shared" si="9"/>
        <v>16.537586405529954</v>
      </c>
    </row>
    <row r="36" spans="1:35" ht="16.5" customHeight="1">
      <c r="A36" s="580" t="s">
        <v>148</v>
      </c>
      <c r="B36" s="100" t="s">
        <v>149</v>
      </c>
      <c r="C36" s="238" t="s">
        <v>150</v>
      </c>
      <c r="D36" s="245"/>
      <c r="E36" s="245"/>
      <c r="F36" s="411"/>
      <c r="G36" s="412">
        <f t="shared" si="2"/>
        <v>0</v>
      </c>
      <c r="H36" s="245"/>
      <c r="I36" s="245"/>
      <c r="J36" s="411"/>
      <c r="K36" s="412">
        <f t="shared" si="0"/>
        <v>0</v>
      </c>
      <c r="L36" s="245"/>
      <c r="M36" s="245"/>
      <c r="N36" s="411"/>
      <c r="O36" s="412">
        <f t="shared" si="3"/>
        <v>0</v>
      </c>
      <c r="P36" s="245"/>
      <c r="Q36" s="245"/>
      <c r="R36" s="411"/>
      <c r="S36" s="412">
        <f t="shared" si="4"/>
        <v>0</v>
      </c>
      <c r="T36" s="245"/>
      <c r="U36" s="245"/>
      <c r="V36" s="411"/>
      <c r="W36" s="412">
        <f t="shared" si="5"/>
        <v>0</v>
      </c>
      <c r="X36" s="245">
        <v>15</v>
      </c>
      <c r="Y36" s="245">
        <v>25</v>
      </c>
      <c r="Z36" s="411">
        <v>80</v>
      </c>
      <c r="AA36" s="412">
        <f t="shared" si="10"/>
        <v>60</v>
      </c>
      <c r="AB36" s="245"/>
      <c r="AC36" s="245"/>
      <c r="AD36" s="411"/>
      <c r="AE36" s="412">
        <f t="shared" si="6"/>
        <v>0</v>
      </c>
      <c r="AF36" s="245">
        <f t="shared" si="7"/>
        <v>15</v>
      </c>
      <c r="AG36" s="245">
        <f t="shared" si="8"/>
        <v>25</v>
      </c>
      <c r="AH36" s="245">
        <v>15.590618501935191</v>
      </c>
      <c r="AI36" s="412">
        <f t="shared" si="9"/>
        <v>60</v>
      </c>
    </row>
    <row r="37" spans="1:35" ht="16.5">
      <c r="A37" s="581"/>
      <c r="B37" s="100" t="s">
        <v>151</v>
      </c>
      <c r="C37" s="238" t="s">
        <v>53</v>
      </c>
      <c r="D37" s="245"/>
      <c r="E37" s="245"/>
      <c r="F37" s="411"/>
      <c r="G37" s="412">
        <f t="shared" si="2"/>
        <v>0</v>
      </c>
      <c r="H37" s="245"/>
      <c r="I37" s="245"/>
      <c r="J37" s="411"/>
      <c r="K37" s="412">
        <f t="shared" si="0"/>
        <v>0</v>
      </c>
      <c r="L37" s="245"/>
      <c r="M37" s="245"/>
      <c r="N37" s="411"/>
      <c r="O37" s="412">
        <f t="shared" si="3"/>
        <v>0</v>
      </c>
      <c r="P37" s="245"/>
      <c r="Q37" s="245"/>
      <c r="R37" s="411"/>
      <c r="S37" s="412">
        <f t="shared" si="4"/>
        <v>0</v>
      </c>
      <c r="T37" s="245">
        <v>15287</v>
      </c>
      <c r="U37" s="245">
        <v>20000</v>
      </c>
      <c r="V37" s="411">
        <v>80</v>
      </c>
      <c r="W37" s="412">
        <f t="shared" si="5"/>
        <v>76.435000000000002</v>
      </c>
      <c r="X37" s="245"/>
      <c r="Y37" s="245"/>
      <c r="Z37" s="411"/>
      <c r="AA37" s="412">
        <f t="shared" si="10"/>
        <v>0</v>
      </c>
      <c r="AB37" s="245"/>
      <c r="AC37" s="245"/>
      <c r="AD37" s="411"/>
      <c r="AE37" s="412">
        <f t="shared" si="6"/>
        <v>0</v>
      </c>
      <c r="AF37" s="245">
        <f t="shared" si="7"/>
        <v>15287</v>
      </c>
      <c r="AG37" s="245">
        <f t="shared" si="8"/>
        <v>20000</v>
      </c>
      <c r="AH37" s="245">
        <v>28.502158820732287</v>
      </c>
      <c r="AI37" s="412">
        <f t="shared" si="9"/>
        <v>76.435000000000002</v>
      </c>
    </row>
    <row r="38" spans="1:35" ht="16.5">
      <c r="A38" s="582"/>
      <c r="B38" s="100" t="s">
        <v>184</v>
      </c>
      <c r="C38" s="238" t="s">
        <v>53</v>
      </c>
      <c r="D38" s="245"/>
      <c r="E38" s="245"/>
      <c r="F38" s="411"/>
      <c r="G38" s="412">
        <f t="shared" si="2"/>
        <v>0</v>
      </c>
      <c r="H38" s="245"/>
      <c r="I38" s="245"/>
      <c r="J38" s="411"/>
      <c r="K38" s="412">
        <f t="shared" si="0"/>
        <v>0</v>
      </c>
      <c r="L38" s="245"/>
      <c r="M38" s="245"/>
      <c r="N38" s="411"/>
      <c r="O38" s="412">
        <f t="shared" si="3"/>
        <v>0</v>
      </c>
      <c r="P38" s="245"/>
      <c r="Q38" s="245"/>
      <c r="R38" s="411"/>
      <c r="S38" s="412">
        <f t="shared" si="4"/>
        <v>0</v>
      </c>
      <c r="T38" s="245"/>
      <c r="U38" s="245"/>
      <c r="V38" s="411"/>
      <c r="W38" s="412">
        <f t="shared" si="5"/>
        <v>0</v>
      </c>
      <c r="X38" s="245"/>
      <c r="Y38" s="245"/>
      <c r="Z38" s="411"/>
      <c r="AA38" s="412">
        <f t="shared" si="10"/>
        <v>0</v>
      </c>
      <c r="AB38" s="245"/>
      <c r="AC38" s="245"/>
      <c r="AD38" s="411"/>
      <c r="AE38" s="412">
        <f t="shared" si="6"/>
        <v>0</v>
      </c>
      <c r="AF38" s="245">
        <f t="shared" si="7"/>
        <v>0</v>
      </c>
      <c r="AG38" s="245">
        <f t="shared" si="8"/>
        <v>0</v>
      </c>
      <c r="AH38" s="245">
        <v>9.8842950670020358</v>
      </c>
      <c r="AI38" s="412">
        <f t="shared" si="9"/>
        <v>0</v>
      </c>
    </row>
    <row r="39" spans="1:35" ht="25.5">
      <c r="A39" s="237" t="s">
        <v>152</v>
      </c>
      <c r="B39" s="100" t="s">
        <v>417</v>
      </c>
      <c r="C39" s="414" t="s">
        <v>47</v>
      </c>
      <c r="D39" s="245">
        <v>8118</v>
      </c>
      <c r="E39" s="245">
        <v>15000</v>
      </c>
      <c r="F39" s="411">
        <v>41.64</v>
      </c>
      <c r="G39" s="412">
        <f t="shared" si="2"/>
        <v>54.120000000000005</v>
      </c>
      <c r="H39" s="245">
        <v>6249</v>
      </c>
      <c r="I39" s="245">
        <v>13425</v>
      </c>
      <c r="J39" s="411">
        <v>10.79</v>
      </c>
      <c r="K39" s="412">
        <f t="shared" si="0"/>
        <v>46.547486033519554</v>
      </c>
      <c r="L39" s="245"/>
      <c r="M39" s="245"/>
      <c r="N39" s="411"/>
      <c r="O39" s="412">
        <f t="shared" si="3"/>
        <v>0</v>
      </c>
      <c r="P39" s="245"/>
      <c r="Q39" s="245"/>
      <c r="R39" s="411"/>
      <c r="S39" s="412">
        <f t="shared" si="4"/>
        <v>0</v>
      </c>
      <c r="T39" s="245">
        <v>2800</v>
      </c>
      <c r="U39" s="245">
        <v>4200</v>
      </c>
      <c r="V39" s="411">
        <v>58.3333333333333</v>
      </c>
      <c r="W39" s="412">
        <f t="shared" si="5"/>
        <v>66.666666666666657</v>
      </c>
      <c r="X39" s="245">
        <v>40</v>
      </c>
      <c r="Y39" s="245">
        <v>40</v>
      </c>
      <c r="Z39" s="411">
        <v>87.5</v>
      </c>
      <c r="AA39" s="412">
        <f t="shared" si="10"/>
        <v>100</v>
      </c>
      <c r="AB39" s="245"/>
      <c r="AC39" s="245"/>
      <c r="AD39" s="411"/>
      <c r="AE39" s="412">
        <f t="shared" si="6"/>
        <v>0</v>
      </c>
      <c r="AF39" s="245">
        <f t="shared" si="7"/>
        <v>17207</v>
      </c>
      <c r="AG39" s="245">
        <f t="shared" si="8"/>
        <v>32665</v>
      </c>
      <c r="AH39" s="245">
        <v>22.401535913335547</v>
      </c>
      <c r="AI39" s="412">
        <f t="shared" si="9"/>
        <v>52.677177407010568</v>
      </c>
    </row>
    <row r="40" spans="1:35" ht="16.5" customHeight="1">
      <c r="A40" s="580" t="s">
        <v>505</v>
      </c>
      <c r="B40" s="100" t="s">
        <v>155</v>
      </c>
      <c r="C40" s="414" t="s">
        <v>47</v>
      </c>
      <c r="D40" s="245"/>
      <c r="E40" s="245"/>
      <c r="F40" s="411"/>
      <c r="G40" s="412">
        <f t="shared" si="2"/>
        <v>0</v>
      </c>
      <c r="H40" s="245"/>
      <c r="I40" s="245"/>
      <c r="J40" s="411"/>
      <c r="K40" s="412">
        <f t="shared" si="0"/>
        <v>0</v>
      </c>
      <c r="L40" s="245"/>
      <c r="M40" s="245"/>
      <c r="N40" s="411"/>
      <c r="O40" s="412">
        <f t="shared" si="3"/>
        <v>0</v>
      </c>
      <c r="P40" s="245"/>
      <c r="Q40" s="245"/>
      <c r="R40" s="411"/>
      <c r="S40" s="412">
        <f t="shared" si="4"/>
        <v>0</v>
      </c>
      <c r="T40" s="245">
        <v>3327.5</v>
      </c>
      <c r="U40" s="245">
        <v>4088</v>
      </c>
      <c r="V40" s="411">
        <v>88.293333333333294</v>
      </c>
      <c r="W40" s="412">
        <f t="shared" si="5"/>
        <v>81.396771037181992</v>
      </c>
      <c r="X40" s="245"/>
      <c r="Y40" s="245"/>
      <c r="Z40" s="411"/>
      <c r="AA40" s="412">
        <f t="shared" si="10"/>
        <v>0</v>
      </c>
      <c r="AB40" s="245">
        <v>1346.8</v>
      </c>
      <c r="AC40" s="245">
        <v>5760</v>
      </c>
      <c r="AD40" s="411">
        <v>28.12</v>
      </c>
      <c r="AE40" s="412">
        <f t="shared" si="6"/>
        <v>23.381944444444443</v>
      </c>
      <c r="AF40" s="245">
        <f t="shared" si="7"/>
        <v>4674.3</v>
      </c>
      <c r="AG40" s="245">
        <f t="shared" si="8"/>
        <v>9848</v>
      </c>
      <c r="AH40" s="245">
        <v>28.937931506849313</v>
      </c>
      <c r="AI40" s="412">
        <f t="shared" si="9"/>
        <v>47.464459788789604</v>
      </c>
    </row>
    <row r="41" spans="1:35" ht="16.5">
      <c r="A41" s="582"/>
      <c r="B41" s="100" t="s">
        <v>153</v>
      </c>
      <c r="C41" s="238" t="s">
        <v>45</v>
      </c>
      <c r="D41" s="245"/>
      <c r="E41" s="245"/>
      <c r="F41" s="411"/>
      <c r="G41" s="412">
        <f t="shared" si="2"/>
        <v>0</v>
      </c>
      <c r="H41" s="245"/>
      <c r="I41" s="245"/>
      <c r="J41" s="411"/>
      <c r="K41" s="412">
        <f t="shared" si="0"/>
        <v>0</v>
      </c>
      <c r="L41" s="245"/>
      <c r="M41" s="245"/>
      <c r="N41" s="411"/>
      <c r="O41" s="412">
        <f t="shared" si="3"/>
        <v>0</v>
      </c>
      <c r="P41" s="245"/>
      <c r="Q41" s="245"/>
      <c r="R41" s="411"/>
      <c r="S41" s="412">
        <f t="shared" si="4"/>
        <v>0</v>
      </c>
      <c r="T41" s="245"/>
      <c r="U41" s="245"/>
      <c r="V41" s="411"/>
      <c r="W41" s="412">
        <f t="shared" si="5"/>
        <v>0</v>
      </c>
      <c r="X41" s="245"/>
      <c r="Y41" s="245"/>
      <c r="Z41" s="411"/>
      <c r="AA41" s="412">
        <f t="shared" si="10"/>
        <v>0</v>
      </c>
      <c r="AB41" s="245"/>
      <c r="AC41" s="245"/>
      <c r="AD41" s="411"/>
      <c r="AE41" s="412">
        <f t="shared" si="6"/>
        <v>0</v>
      </c>
      <c r="AF41" s="245">
        <f t="shared" si="7"/>
        <v>0</v>
      </c>
      <c r="AG41" s="245">
        <f t="shared" si="8"/>
        <v>0</v>
      </c>
      <c r="AH41" s="245">
        <v>52.768943965517245</v>
      </c>
      <c r="AI41" s="412">
        <f t="shared" si="9"/>
        <v>0</v>
      </c>
    </row>
    <row r="42" spans="1:35" ht="16.5" customHeight="1">
      <c r="A42" s="580" t="s">
        <v>506</v>
      </c>
      <c r="B42" s="100" t="s">
        <v>157</v>
      </c>
      <c r="C42" s="238" t="s">
        <v>47</v>
      </c>
      <c r="D42" s="245"/>
      <c r="E42" s="245"/>
      <c r="F42" s="411"/>
      <c r="G42" s="412">
        <f t="shared" si="2"/>
        <v>0</v>
      </c>
      <c r="H42" s="245"/>
      <c r="I42" s="245"/>
      <c r="J42" s="411"/>
      <c r="K42" s="412">
        <f t="shared" si="0"/>
        <v>0</v>
      </c>
      <c r="L42" s="245">
        <v>65063.1</v>
      </c>
      <c r="M42" s="245">
        <v>153425</v>
      </c>
      <c r="N42" s="411">
        <v>69.601604584527223</v>
      </c>
      <c r="O42" s="412">
        <f t="shared" si="3"/>
        <v>42.407104448427567</v>
      </c>
      <c r="P42" s="245"/>
      <c r="Q42" s="245"/>
      <c r="R42" s="411"/>
      <c r="S42" s="412">
        <f t="shared" si="4"/>
        <v>0</v>
      </c>
      <c r="T42" s="245"/>
      <c r="U42" s="245"/>
      <c r="V42" s="411"/>
      <c r="W42" s="412">
        <f t="shared" si="5"/>
        <v>0</v>
      </c>
      <c r="X42" s="245"/>
      <c r="Y42" s="245"/>
      <c r="Z42" s="411"/>
      <c r="AA42" s="412">
        <f t="shared" si="10"/>
        <v>0</v>
      </c>
      <c r="AB42" s="245"/>
      <c r="AC42" s="245"/>
      <c r="AD42" s="411"/>
      <c r="AE42" s="412">
        <f t="shared" si="6"/>
        <v>0</v>
      </c>
      <c r="AF42" s="245">
        <f t="shared" si="7"/>
        <v>65063.1</v>
      </c>
      <c r="AG42" s="245">
        <f t="shared" si="8"/>
        <v>153425</v>
      </c>
      <c r="AH42" s="245">
        <v>71.2</v>
      </c>
      <c r="AI42" s="412">
        <f t="shared" si="9"/>
        <v>42.407104448427567</v>
      </c>
    </row>
    <row r="43" spans="1:35" ht="15.75">
      <c r="A43" s="581"/>
      <c r="B43" s="423" t="s">
        <v>158</v>
      </c>
      <c r="C43" s="238" t="s">
        <v>143</v>
      </c>
      <c r="D43" s="245"/>
      <c r="E43" s="245"/>
      <c r="F43" s="411"/>
      <c r="G43" s="412">
        <f t="shared" si="2"/>
        <v>0</v>
      </c>
      <c r="H43" s="245">
        <v>57325</v>
      </c>
      <c r="I43" s="245">
        <v>120000</v>
      </c>
      <c r="J43" s="411">
        <v>53.71</v>
      </c>
      <c r="K43" s="412">
        <f t="shared" si="0"/>
        <v>47.770833333333336</v>
      </c>
      <c r="L43" s="245">
        <v>395208.55499999999</v>
      </c>
      <c r="M43" s="245">
        <v>2060436</v>
      </c>
      <c r="N43" s="411">
        <v>9.7056230529595009</v>
      </c>
      <c r="O43" s="412">
        <f t="shared" si="3"/>
        <v>19.180821680459864</v>
      </c>
      <c r="P43" s="245">
        <v>203860</v>
      </c>
      <c r="Q43" s="245">
        <v>508464</v>
      </c>
      <c r="R43" s="411">
        <v>38.875908618899274</v>
      </c>
      <c r="S43" s="412">
        <f t="shared" si="4"/>
        <v>40.0933006073193</v>
      </c>
      <c r="T43" s="245">
        <v>368411.30499999999</v>
      </c>
      <c r="U43" s="245">
        <v>510000</v>
      </c>
      <c r="V43" s="411">
        <v>92.734830707070699</v>
      </c>
      <c r="W43" s="412">
        <f t="shared" si="5"/>
        <v>72.237510784313713</v>
      </c>
      <c r="X43" s="245"/>
      <c r="Y43" s="245"/>
      <c r="Z43" s="411"/>
      <c r="AA43" s="412">
        <f t="shared" si="10"/>
        <v>0</v>
      </c>
      <c r="AB43" s="245"/>
      <c r="AC43" s="245"/>
      <c r="AD43" s="411"/>
      <c r="AE43" s="412">
        <f t="shared" si="6"/>
        <v>0</v>
      </c>
      <c r="AF43" s="245">
        <f t="shared" si="7"/>
        <v>1024804.8599999999</v>
      </c>
      <c r="AG43" s="245">
        <f t="shared" si="8"/>
        <v>3198900</v>
      </c>
      <c r="AH43" s="245">
        <v>62.826818433006473</v>
      </c>
      <c r="AI43" s="412">
        <f t="shared" si="9"/>
        <v>32.036164306480345</v>
      </c>
    </row>
    <row r="44" spans="1:35" ht="15.75">
      <c r="A44" s="581"/>
      <c r="B44" s="423" t="s">
        <v>159</v>
      </c>
      <c r="C44" s="238" t="s">
        <v>143</v>
      </c>
      <c r="D44" s="245"/>
      <c r="E44" s="245"/>
      <c r="F44" s="411"/>
      <c r="G44" s="412">
        <f t="shared" si="2"/>
        <v>0</v>
      </c>
      <c r="H44" s="245">
        <v>10767</v>
      </c>
      <c r="I44" s="245">
        <v>12500</v>
      </c>
      <c r="J44" s="411">
        <v>84.53</v>
      </c>
      <c r="K44" s="412">
        <f t="shared" si="0"/>
        <v>86.135999999999996</v>
      </c>
      <c r="L44" s="245">
        <v>78581.349999999991</v>
      </c>
      <c r="M44" s="245">
        <v>589750</v>
      </c>
      <c r="N44" s="411">
        <v>7.4678583765112272</v>
      </c>
      <c r="O44" s="412">
        <f t="shared" si="3"/>
        <v>13.324518863925391</v>
      </c>
      <c r="P44" s="245">
        <v>20675</v>
      </c>
      <c r="Q44" s="245">
        <v>57750</v>
      </c>
      <c r="R44" s="411">
        <v>45.835497835497833</v>
      </c>
      <c r="S44" s="412">
        <f t="shared" si="4"/>
        <v>35.8008658008658</v>
      </c>
      <c r="T44" s="245">
        <v>25145.695</v>
      </c>
      <c r="U44" s="245">
        <v>75000</v>
      </c>
      <c r="V44" s="411">
        <v>39.655970370370397</v>
      </c>
      <c r="W44" s="412">
        <f t="shared" si="5"/>
        <v>33.527593333333336</v>
      </c>
      <c r="X44" s="245"/>
      <c r="Y44" s="245"/>
      <c r="Z44" s="411"/>
      <c r="AA44" s="412">
        <f t="shared" si="10"/>
        <v>0</v>
      </c>
      <c r="AB44" s="245"/>
      <c r="AC44" s="245"/>
      <c r="AD44" s="411"/>
      <c r="AE44" s="412">
        <f t="shared" si="6"/>
        <v>0</v>
      </c>
      <c r="AF44" s="245">
        <f t="shared" si="7"/>
        <v>135169.04499999998</v>
      </c>
      <c r="AG44" s="245">
        <f t="shared" si="8"/>
        <v>735000</v>
      </c>
      <c r="AH44" s="245">
        <v>46.061066047688612</v>
      </c>
      <c r="AI44" s="412">
        <f t="shared" si="9"/>
        <v>18.390346258503399</v>
      </c>
    </row>
    <row r="45" spans="1:35" ht="15.75">
      <c r="A45" s="581"/>
      <c r="B45" s="423" t="s">
        <v>160</v>
      </c>
      <c r="C45" s="238" t="s">
        <v>161</v>
      </c>
      <c r="D45" s="245"/>
      <c r="E45" s="245"/>
      <c r="F45" s="411"/>
      <c r="G45" s="412">
        <f t="shared" si="2"/>
        <v>0</v>
      </c>
      <c r="H45" s="245">
        <v>911</v>
      </c>
      <c r="I45" s="245">
        <v>2000</v>
      </c>
      <c r="J45" s="411">
        <v>47.95</v>
      </c>
      <c r="K45" s="412">
        <f t="shared" si="0"/>
        <v>45.550000000000004</v>
      </c>
      <c r="L45" s="245">
        <v>23113.014999999999</v>
      </c>
      <c r="M45" s="245">
        <v>67130</v>
      </c>
      <c r="N45" s="411">
        <v>32.591617409994619</v>
      </c>
      <c r="O45" s="412">
        <f t="shared" si="3"/>
        <v>34.430232384924771</v>
      </c>
      <c r="P45" s="245">
        <v>754</v>
      </c>
      <c r="Q45" s="245">
        <v>7425</v>
      </c>
      <c r="R45" s="411">
        <v>14.949494949494948</v>
      </c>
      <c r="S45" s="412">
        <f t="shared" si="4"/>
        <v>10.154882154882156</v>
      </c>
      <c r="T45" s="245">
        <v>1134.7139999999999</v>
      </c>
      <c r="U45" s="245">
        <v>2600</v>
      </c>
      <c r="V45" s="411">
        <v>38.798000000000002</v>
      </c>
      <c r="W45" s="412">
        <f t="shared" si="5"/>
        <v>43.642846153846158</v>
      </c>
      <c r="X45" s="245"/>
      <c r="Y45" s="245"/>
      <c r="Z45" s="411"/>
      <c r="AA45" s="412">
        <f t="shared" si="10"/>
        <v>0</v>
      </c>
      <c r="AB45" s="245"/>
      <c r="AC45" s="245"/>
      <c r="AD45" s="411"/>
      <c r="AE45" s="412">
        <f t="shared" si="6"/>
        <v>0</v>
      </c>
      <c r="AF45" s="245">
        <f t="shared" si="7"/>
        <v>25912.728999999999</v>
      </c>
      <c r="AG45" s="245">
        <f t="shared" si="8"/>
        <v>79155</v>
      </c>
      <c r="AH45" s="245">
        <v>93.804444444444442</v>
      </c>
      <c r="AI45" s="412">
        <f t="shared" si="9"/>
        <v>32.736692565220139</v>
      </c>
    </row>
    <row r="46" spans="1:35" ht="15.75">
      <c r="A46" s="581"/>
      <c r="B46" s="423" t="s">
        <v>162</v>
      </c>
      <c r="C46" s="238" t="s">
        <v>163</v>
      </c>
      <c r="D46" s="245"/>
      <c r="E46" s="245"/>
      <c r="F46" s="411"/>
      <c r="G46" s="412">
        <f t="shared" si="2"/>
        <v>0</v>
      </c>
      <c r="H46" s="245">
        <v>124</v>
      </c>
      <c r="I46" s="245">
        <v>1500</v>
      </c>
      <c r="J46" s="411">
        <v>10.07</v>
      </c>
      <c r="K46" s="412">
        <f t="shared" si="0"/>
        <v>8.2666666666666657</v>
      </c>
      <c r="L46" s="245">
        <v>29949.558000000001</v>
      </c>
      <c r="M46" s="245">
        <v>94820</v>
      </c>
      <c r="N46" s="411">
        <v>10.099733881698318</v>
      </c>
      <c r="O46" s="412">
        <f t="shared" si="3"/>
        <v>31.585697110314282</v>
      </c>
      <c r="P46" s="245">
        <v>363</v>
      </c>
      <c r="Q46" s="245">
        <v>4561.8999999999996</v>
      </c>
      <c r="R46" s="411">
        <v>8.1764177206865583</v>
      </c>
      <c r="S46" s="412">
        <f t="shared" si="4"/>
        <v>7.9572108112847717</v>
      </c>
      <c r="T46" s="245">
        <v>116.708</v>
      </c>
      <c r="U46" s="245">
        <v>2000</v>
      </c>
      <c r="V46" s="411">
        <v>8.3001000000000005</v>
      </c>
      <c r="W46" s="412">
        <f t="shared" si="5"/>
        <v>5.8353999999999999</v>
      </c>
      <c r="X46" s="245"/>
      <c r="Y46" s="245"/>
      <c r="Z46" s="411"/>
      <c r="AA46" s="412">
        <f t="shared" si="10"/>
        <v>0</v>
      </c>
      <c r="AB46" s="245"/>
      <c r="AC46" s="245"/>
      <c r="AD46" s="411"/>
      <c r="AE46" s="412">
        <f t="shared" si="6"/>
        <v>0</v>
      </c>
      <c r="AF46" s="245">
        <f t="shared" si="7"/>
        <v>30553.266</v>
      </c>
      <c r="AG46" s="245">
        <f t="shared" si="8"/>
        <v>102881.9</v>
      </c>
      <c r="AH46" s="245">
        <v>0</v>
      </c>
      <c r="AI46" s="412">
        <f t="shared" si="9"/>
        <v>29.697416163581742</v>
      </c>
    </row>
    <row r="47" spans="1:35" ht="15.75">
      <c r="A47" s="581"/>
      <c r="B47" s="423" t="s">
        <v>164</v>
      </c>
      <c r="C47" s="238" t="s">
        <v>163</v>
      </c>
      <c r="D47" s="245"/>
      <c r="E47" s="245"/>
      <c r="F47" s="411"/>
      <c r="G47" s="412">
        <f t="shared" si="2"/>
        <v>0</v>
      </c>
      <c r="H47" s="245">
        <v>2524</v>
      </c>
      <c r="I47" s="245">
        <v>5000</v>
      </c>
      <c r="J47" s="411">
        <v>64.88</v>
      </c>
      <c r="K47" s="412">
        <f t="shared" si="0"/>
        <v>50.480000000000004</v>
      </c>
      <c r="L47" s="245">
        <v>10195.225</v>
      </c>
      <c r="M47" s="245">
        <v>57100</v>
      </c>
      <c r="N47" s="411">
        <v>7.6424770198355114</v>
      </c>
      <c r="O47" s="412">
        <f t="shared" si="3"/>
        <v>17.855035026269704</v>
      </c>
      <c r="P47" s="245">
        <v>2513.9</v>
      </c>
      <c r="Q47" s="245">
        <v>4843.8</v>
      </c>
      <c r="R47" s="411">
        <v>57.502374169040834</v>
      </c>
      <c r="S47" s="412">
        <f t="shared" si="4"/>
        <v>51.899335232668562</v>
      </c>
      <c r="T47" s="245">
        <v>1194.748</v>
      </c>
      <c r="U47" s="245">
        <v>2500</v>
      </c>
      <c r="V47" s="411">
        <v>52.477080000000001</v>
      </c>
      <c r="W47" s="412">
        <f t="shared" si="5"/>
        <v>47.789920000000002</v>
      </c>
      <c r="X47" s="245"/>
      <c r="Y47" s="245"/>
      <c r="Z47" s="411"/>
      <c r="AA47" s="412">
        <f t="shared" si="10"/>
        <v>0</v>
      </c>
      <c r="AB47" s="245"/>
      <c r="AC47" s="245"/>
      <c r="AD47" s="411"/>
      <c r="AE47" s="412">
        <f t="shared" si="6"/>
        <v>0</v>
      </c>
      <c r="AF47" s="245">
        <f t="shared" si="7"/>
        <v>16427.873</v>
      </c>
      <c r="AG47" s="245">
        <f t="shared" si="8"/>
        <v>69443.8</v>
      </c>
      <c r="AH47" s="245">
        <v>60.66346668554975</v>
      </c>
      <c r="AI47" s="412">
        <f t="shared" si="9"/>
        <v>23.656356650989718</v>
      </c>
    </row>
    <row r="48" spans="1:35" ht="16.5">
      <c r="A48" s="582"/>
      <c r="B48" s="100" t="s">
        <v>165</v>
      </c>
      <c r="C48" s="238" t="s">
        <v>116</v>
      </c>
      <c r="D48" s="245">
        <v>12591</v>
      </c>
      <c r="E48" s="245">
        <v>48000</v>
      </c>
      <c r="F48" s="411">
        <v>25.939583333333331</v>
      </c>
      <c r="G48" s="412">
        <f t="shared" si="2"/>
        <v>26.231249999999999</v>
      </c>
      <c r="H48" s="245">
        <v>4787</v>
      </c>
      <c r="I48" s="245">
        <v>9600</v>
      </c>
      <c r="J48" s="411">
        <v>61.07</v>
      </c>
      <c r="K48" s="412">
        <f t="shared" si="0"/>
        <v>49.864583333333336</v>
      </c>
      <c r="L48" s="245"/>
      <c r="M48" s="245"/>
      <c r="N48" s="411"/>
      <c r="O48" s="412">
        <f t="shared" si="3"/>
        <v>0</v>
      </c>
      <c r="P48" s="245"/>
      <c r="Q48" s="245"/>
      <c r="R48" s="411"/>
      <c r="S48" s="412">
        <f t="shared" si="4"/>
        <v>0</v>
      </c>
      <c r="T48" s="245">
        <v>1000</v>
      </c>
      <c r="U48" s="245">
        <v>5800</v>
      </c>
      <c r="V48" s="411">
        <v>14.1034482758621</v>
      </c>
      <c r="W48" s="412">
        <f t="shared" si="5"/>
        <v>17.241379310344829</v>
      </c>
      <c r="X48" s="245"/>
      <c r="Y48" s="245"/>
      <c r="Z48" s="411"/>
      <c r="AA48" s="412">
        <f t="shared" si="10"/>
        <v>0</v>
      </c>
      <c r="AB48" s="245">
        <v>3795</v>
      </c>
      <c r="AC48" s="245">
        <v>17600</v>
      </c>
      <c r="AD48" s="411">
        <v>21.35</v>
      </c>
      <c r="AE48" s="412">
        <f t="shared" si="6"/>
        <v>21.5625</v>
      </c>
      <c r="AF48" s="245">
        <f t="shared" si="7"/>
        <v>22173</v>
      </c>
      <c r="AG48" s="245">
        <f t="shared" si="8"/>
        <v>81000</v>
      </c>
      <c r="AH48" s="245">
        <v>91.960529399999999</v>
      </c>
      <c r="AI48" s="412">
        <f t="shared" si="9"/>
        <v>27.374074074074073</v>
      </c>
    </row>
    <row r="49" spans="1:35" ht="15.75" customHeight="1">
      <c r="A49" s="580" t="s">
        <v>166</v>
      </c>
      <c r="B49" s="102" t="s">
        <v>167</v>
      </c>
      <c r="C49" s="238" t="s">
        <v>168</v>
      </c>
      <c r="D49" s="245">
        <v>2214.9949999999999</v>
      </c>
      <c r="E49" s="245">
        <v>3850</v>
      </c>
      <c r="F49" s="411">
        <v>67.632025316455696</v>
      </c>
      <c r="G49" s="412">
        <f t="shared" si="2"/>
        <v>57.53233766233766</v>
      </c>
      <c r="H49" s="245"/>
      <c r="I49" s="245"/>
      <c r="J49" s="411"/>
      <c r="K49" s="412">
        <f t="shared" si="0"/>
        <v>0</v>
      </c>
      <c r="L49" s="245"/>
      <c r="M49" s="245"/>
      <c r="N49" s="411"/>
      <c r="O49" s="412">
        <f t="shared" si="3"/>
        <v>0</v>
      </c>
      <c r="P49" s="245"/>
      <c r="Q49" s="245"/>
      <c r="R49" s="411"/>
      <c r="S49" s="412">
        <f t="shared" si="4"/>
        <v>0</v>
      </c>
      <c r="T49" s="245">
        <v>6758.3</v>
      </c>
      <c r="U49" s="245">
        <v>9322.5</v>
      </c>
      <c r="V49" s="411">
        <v>49.719116883116897</v>
      </c>
      <c r="W49" s="412">
        <f t="shared" si="5"/>
        <v>72.494502547599893</v>
      </c>
      <c r="X49" s="245">
        <v>13</v>
      </c>
      <c r="Y49" s="245">
        <v>14</v>
      </c>
      <c r="Z49" s="411">
        <v>35.714285714285715</v>
      </c>
      <c r="AA49" s="412">
        <f t="shared" si="10"/>
        <v>92.857142857142861</v>
      </c>
      <c r="AB49" s="245"/>
      <c r="AC49" s="245"/>
      <c r="AD49" s="411"/>
      <c r="AE49" s="412">
        <f t="shared" si="6"/>
        <v>0</v>
      </c>
      <c r="AF49" s="245">
        <f t="shared" si="7"/>
        <v>8986.2950000000001</v>
      </c>
      <c r="AG49" s="245">
        <f t="shared" si="8"/>
        <v>13186.5</v>
      </c>
      <c r="AH49" s="245">
        <v>32.53099810311388</v>
      </c>
      <c r="AI49" s="412">
        <f t="shared" si="9"/>
        <v>68.147688924278611</v>
      </c>
    </row>
    <row r="50" spans="1:35" ht="16.5">
      <c r="A50" s="582"/>
      <c r="B50" s="235" t="s">
        <v>418</v>
      </c>
      <c r="C50" s="238" t="s">
        <v>47</v>
      </c>
      <c r="D50" s="245"/>
      <c r="E50" s="245"/>
      <c r="F50" s="411"/>
      <c r="G50" s="412">
        <f t="shared" si="2"/>
        <v>0</v>
      </c>
      <c r="H50" s="245">
        <v>1346</v>
      </c>
      <c r="I50" s="245">
        <v>4000</v>
      </c>
      <c r="J50" s="411">
        <v>71.2</v>
      </c>
      <c r="K50" s="412">
        <f t="shared" si="0"/>
        <v>33.650000000000006</v>
      </c>
      <c r="L50" s="245"/>
      <c r="M50" s="245"/>
      <c r="N50" s="411"/>
      <c r="O50" s="412">
        <f t="shared" si="3"/>
        <v>0</v>
      </c>
      <c r="P50" s="245"/>
      <c r="Q50" s="245"/>
      <c r="R50" s="411"/>
      <c r="S50" s="412">
        <f t="shared" si="4"/>
        <v>0</v>
      </c>
      <c r="T50" s="245"/>
      <c r="U50" s="245"/>
      <c r="V50" s="411"/>
      <c r="W50" s="412">
        <f t="shared" si="5"/>
        <v>0</v>
      </c>
      <c r="X50" s="245"/>
      <c r="Y50" s="245"/>
      <c r="Z50" s="411"/>
      <c r="AA50" s="412">
        <f t="shared" si="10"/>
        <v>0</v>
      </c>
      <c r="AB50" s="245"/>
      <c r="AC50" s="245"/>
      <c r="AD50" s="411"/>
      <c r="AE50" s="412">
        <f t="shared" si="6"/>
        <v>0</v>
      </c>
      <c r="AF50" s="245">
        <f t="shared" si="7"/>
        <v>1346</v>
      </c>
      <c r="AG50" s="245">
        <f t="shared" si="8"/>
        <v>4000</v>
      </c>
      <c r="AH50" s="245">
        <v>91.508982857142868</v>
      </c>
      <c r="AI50" s="412">
        <f t="shared" si="9"/>
        <v>33.650000000000006</v>
      </c>
    </row>
    <row r="51" spans="1:35" ht="16.5" customHeight="1">
      <c r="A51" s="580" t="s">
        <v>169</v>
      </c>
      <c r="B51" s="100" t="s">
        <v>170</v>
      </c>
      <c r="C51" s="238" t="s">
        <v>171</v>
      </c>
      <c r="D51" s="245">
        <v>73.900000000000006</v>
      </c>
      <c r="E51" s="245">
        <v>81</v>
      </c>
      <c r="F51" s="411">
        <v>88.2638888888889</v>
      </c>
      <c r="G51" s="412">
        <f t="shared" si="2"/>
        <v>91.23456790123457</v>
      </c>
      <c r="H51" s="245"/>
      <c r="I51" s="245"/>
      <c r="J51" s="411"/>
      <c r="K51" s="412">
        <f t="shared" si="0"/>
        <v>0</v>
      </c>
      <c r="L51" s="245">
        <v>8.8000000000000007</v>
      </c>
      <c r="M51" s="245">
        <v>9.5</v>
      </c>
      <c r="N51" s="411">
        <v>62.828276358978464</v>
      </c>
      <c r="O51" s="412">
        <f t="shared" si="3"/>
        <v>92.631578947368425</v>
      </c>
      <c r="P51" s="245">
        <v>8.15</v>
      </c>
      <c r="Q51" s="245">
        <v>14.82</v>
      </c>
      <c r="R51" s="411">
        <v>45</v>
      </c>
      <c r="S51" s="412">
        <f t="shared" si="4"/>
        <v>54.99325236167342</v>
      </c>
      <c r="T51" s="245"/>
      <c r="U51" s="245"/>
      <c r="V51" s="411"/>
      <c r="W51" s="412">
        <f t="shared" si="5"/>
        <v>0</v>
      </c>
      <c r="X51" s="245"/>
      <c r="Y51" s="245"/>
      <c r="Z51" s="411"/>
      <c r="AA51" s="412">
        <f t="shared" si="10"/>
        <v>0</v>
      </c>
      <c r="AB51" s="245">
        <v>4.5</v>
      </c>
      <c r="AC51" s="245">
        <v>6</v>
      </c>
      <c r="AD51" s="411">
        <v>49.3</v>
      </c>
      <c r="AE51" s="412">
        <f t="shared" si="6"/>
        <v>75</v>
      </c>
      <c r="AF51" s="245">
        <f t="shared" si="7"/>
        <v>95.350000000000009</v>
      </c>
      <c r="AG51" s="245">
        <f t="shared" si="8"/>
        <v>111.32</v>
      </c>
      <c r="AH51" s="245">
        <v>36.940666666666665</v>
      </c>
      <c r="AI51" s="412">
        <f t="shared" si="9"/>
        <v>85.653970535393469</v>
      </c>
    </row>
    <row r="52" spans="1:35" ht="16.5">
      <c r="A52" s="581"/>
      <c r="B52" s="100" t="s">
        <v>172</v>
      </c>
      <c r="C52" s="238" t="s">
        <v>47</v>
      </c>
      <c r="D52" s="245">
        <v>126002.40000000001</v>
      </c>
      <c r="E52" s="245">
        <v>392000</v>
      </c>
      <c r="F52" s="411">
        <v>49.084061886051074</v>
      </c>
      <c r="G52" s="412">
        <f t="shared" si="2"/>
        <v>32.143469387755104</v>
      </c>
      <c r="H52" s="245">
        <v>412712.63</v>
      </c>
      <c r="I52" s="245">
        <v>1095000</v>
      </c>
      <c r="J52" s="411">
        <v>39.39</v>
      </c>
      <c r="K52" s="412">
        <f t="shared" si="0"/>
        <v>37.690651141552515</v>
      </c>
      <c r="L52" s="245">
        <v>676740.18</v>
      </c>
      <c r="M52" s="245">
        <v>1463000</v>
      </c>
      <c r="N52" s="411">
        <v>32.025803846153842</v>
      </c>
      <c r="O52" s="412">
        <f t="shared" si="3"/>
        <v>46.257018455228987</v>
      </c>
      <c r="P52" s="245">
        <v>1002653</v>
      </c>
      <c r="Q52" s="245">
        <v>2510000</v>
      </c>
      <c r="R52" s="411">
        <v>37.89</v>
      </c>
      <c r="S52" s="412">
        <f t="shared" si="4"/>
        <v>39.946334661354584</v>
      </c>
      <c r="T52" s="245">
        <v>1131335</v>
      </c>
      <c r="U52" s="245">
        <v>2076500</v>
      </c>
      <c r="V52" s="411">
        <v>56.499229258713797</v>
      </c>
      <c r="W52" s="412">
        <f t="shared" si="5"/>
        <v>54.482783529978327</v>
      </c>
      <c r="X52" s="245"/>
      <c r="Y52" s="245"/>
      <c r="Z52" s="411"/>
      <c r="AA52" s="412">
        <f t="shared" si="10"/>
        <v>0</v>
      </c>
      <c r="AB52" s="245"/>
      <c r="AC52" s="245"/>
      <c r="AD52" s="411"/>
      <c r="AE52" s="412">
        <f t="shared" si="6"/>
        <v>0</v>
      </c>
      <c r="AF52" s="245">
        <f t="shared" si="7"/>
        <v>3349443.21</v>
      </c>
      <c r="AG52" s="245">
        <f t="shared" si="8"/>
        <v>7536500</v>
      </c>
      <c r="AH52" s="245">
        <v>72.157285714285706</v>
      </c>
      <c r="AI52" s="412">
        <f t="shared" si="9"/>
        <v>44.4429537583759</v>
      </c>
    </row>
    <row r="53" spans="1:35" ht="16.5">
      <c r="A53" s="581"/>
      <c r="B53" s="100" t="s">
        <v>173</v>
      </c>
      <c r="C53" s="238" t="s">
        <v>47</v>
      </c>
      <c r="D53" s="245"/>
      <c r="E53" s="245"/>
      <c r="F53" s="411"/>
      <c r="G53" s="412">
        <f t="shared" si="2"/>
        <v>0</v>
      </c>
      <c r="H53" s="245"/>
      <c r="I53" s="245"/>
      <c r="J53" s="411"/>
      <c r="K53" s="412">
        <f t="shared" si="0"/>
        <v>0</v>
      </c>
      <c r="L53" s="245"/>
      <c r="M53" s="245"/>
      <c r="N53" s="411"/>
      <c r="O53" s="412">
        <f t="shared" si="3"/>
        <v>0</v>
      </c>
      <c r="P53" s="245"/>
      <c r="Q53" s="245"/>
      <c r="R53" s="411"/>
      <c r="S53" s="412">
        <f t="shared" si="4"/>
        <v>0</v>
      </c>
      <c r="T53" s="245">
        <v>838748</v>
      </c>
      <c r="U53" s="245">
        <v>1312500</v>
      </c>
      <c r="V53" s="411">
        <v>93.8044444444444</v>
      </c>
      <c r="W53" s="412">
        <f t="shared" si="5"/>
        <v>63.904609523809519</v>
      </c>
      <c r="X53" s="245"/>
      <c r="Y53" s="245"/>
      <c r="Z53" s="411"/>
      <c r="AA53" s="412">
        <f t="shared" si="10"/>
        <v>0</v>
      </c>
      <c r="AB53" s="245"/>
      <c r="AC53" s="245"/>
      <c r="AD53" s="411"/>
      <c r="AE53" s="412">
        <f t="shared" si="6"/>
        <v>0</v>
      </c>
      <c r="AF53" s="245">
        <f t="shared" si="7"/>
        <v>838748</v>
      </c>
      <c r="AG53" s="245">
        <f t="shared" si="8"/>
        <v>1312500</v>
      </c>
      <c r="AH53" s="245">
        <v>15.959950408192054</v>
      </c>
      <c r="AI53" s="412">
        <f t="shared" si="9"/>
        <v>63.904609523809519</v>
      </c>
    </row>
    <row r="54" spans="1:35" ht="16.5">
      <c r="A54" s="582"/>
      <c r="B54" s="100" t="s">
        <v>174</v>
      </c>
      <c r="C54" s="238" t="s">
        <v>47</v>
      </c>
      <c r="D54" s="245"/>
      <c r="E54" s="245"/>
      <c r="F54" s="411"/>
      <c r="G54" s="412">
        <f t="shared" si="2"/>
        <v>0</v>
      </c>
      <c r="H54" s="245"/>
      <c r="I54" s="245"/>
      <c r="J54" s="411"/>
      <c r="K54" s="412">
        <f t="shared" si="0"/>
        <v>0</v>
      </c>
      <c r="L54" s="245"/>
      <c r="M54" s="245"/>
      <c r="N54" s="411"/>
      <c r="O54" s="412">
        <f t="shared" si="3"/>
        <v>0</v>
      </c>
      <c r="P54" s="245"/>
      <c r="Q54" s="245"/>
      <c r="R54" s="411"/>
      <c r="S54" s="412">
        <f t="shared" si="4"/>
        <v>0</v>
      </c>
      <c r="T54" s="245"/>
      <c r="U54" s="245"/>
      <c r="V54" s="411"/>
      <c r="W54" s="412">
        <f t="shared" si="5"/>
        <v>0</v>
      </c>
      <c r="X54" s="245"/>
      <c r="Y54" s="245"/>
      <c r="Z54" s="411"/>
      <c r="AA54" s="412">
        <f t="shared" si="10"/>
        <v>0</v>
      </c>
      <c r="AB54" s="245"/>
      <c r="AC54" s="245"/>
      <c r="AD54" s="411"/>
      <c r="AE54" s="412">
        <f t="shared" si="6"/>
        <v>0</v>
      </c>
      <c r="AF54" s="245">
        <f t="shared" si="7"/>
        <v>0</v>
      </c>
      <c r="AG54" s="245">
        <f t="shared" si="8"/>
        <v>0</v>
      </c>
      <c r="AH54" s="245">
        <v>53.751666666666665</v>
      </c>
      <c r="AI54" s="412">
        <f t="shared" si="9"/>
        <v>0</v>
      </c>
    </row>
    <row r="55" spans="1:35" ht="16.5" customHeight="1">
      <c r="A55" s="580" t="s">
        <v>175</v>
      </c>
      <c r="B55" s="100" t="s">
        <v>507</v>
      </c>
      <c r="C55" s="238" t="s">
        <v>116</v>
      </c>
      <c r="D55" s="245">
        <v>89157.119999999995</v>
      </c>
      <c r="E55" s="245">
        <v>215000</v>
      </c>
      <c r="F55" s="411">
        <v>41.853953488372092</v>
      </c>
      <c r="G55" s="412">
        <f t="shared" si="2"/>
        <v>41.468427906976743</v>
      </c>
      <c r="H55" s="245">
        <v>301029</v>
      </c>
      <c r="I55" s="245">
        <v>500000</v>
      </c>
      <c r="J55" s="411">
        <v>91.96</v>
      </c>
      <c r="K55" s="412">
        <f t="shared" si="0"/>
        <v>60.205799999999996</v>
      </c>
      <c r="L55" s="245"/>
      <c r="M55" s="245"/>
      <c r="N55" s="411"/>
      <c r="O55" s="412">
        <f t="shared" si="3"/>
        <v>0</v>
      </c>
      <c r="P55" s="245"/>
      <c r="Q55" s="245"/>
      <c r="R55" s="411"/>
      <c r="S55" s="412">
        <f t="shared" si="4"/>
        <v>0</v>
      </c>
      <c r="T55" s="245">
        <v>137432</v>
      </c>
      <c r="U55" s="245">
        <v>330000</v>
      </c>
      <c r="V55" s="411">
        <v>42.439393939393902</v>
      </c>
      <c r="W55" s="412">
        <f t="shared" si="5"/>
        <v>41.646060606060608</v>
      </c>
      <c r="X55" s="245"/>
      <c r="Y55" s="245"/>
      <c r="Z55" s="411"/>
      <c r="AA55" s="412">
        <f t="shared" si="10"/>
        <v>0</v>
      </c>
      <c r="AB55" s="245"/>
      <c r="AC55" s="245"/>
      <c r="AD55" s="411"/>
      <c r="AE55" s="412">
        <f t="shared" si="6"/>
        <v>0</v>
      </c>
      <c r="AF55" s="245">
        <f t="shared" si="7"/>
        <v>527618.12</v>
      </c>
      <c r="AG55" s="245">
        <f t="shared" si="8"/>
        <v>1045000</v>
      </c>
      <c r="AH55" s="245">
        <v>38.86752066115703</v>
      </c>
      <c r="AI55" s="412">
        <f t="shared" si="9"/>
        <v>50.489772248803831</v>
      </c>
    </row>
    <row r="56" spans="1:35" ht="16.5">
      <c r="A56" s="581"/>
      <c r="B56" s="100" t="s">
        <v>419</v>
      </c>
      <c r="C56" s="238" t="s">
        <v>116</v>
      </c>
      <c r="D56" s="245"/>
      <c r="E56" s="245"/>
      <c r="F56" s="411"/>
      <c r="G56" s="412">
        <f t="shared" si="2"/>
        <v>0</v>
      </c>
      <c r="H56" s="245">
        <v>415959</v>
      </c>
      <c r="I56" s="245">
        <v>500000</v>
      </c>
      <c r="J56" s="411">
        <v>97.7</v>
      </c>
      <c r="K56" s="412">
        <f t="shared" si="0"/>
        <v>83.191800000000001</v>
      </c>
      <c r="L56" s="245"/>
      <c r="M56" s="245"/>
      <c r="N56" s="411"/>
      <c r="O56" s="412">
        <f t="shared" si="3"/>
        <v>0</v>
      </c>
      <c r="P56" s="245"/>
      <c r="Q56" s="245"/>
      <c r="R56" s="411"/>
      <c r="S56" s="412">
        <f t="shared" si="4"/>
        <v>0</v>
      </c>
      <c r="T56" s="245"/>
      <c r="U56" s="245"/>
      <c r="V56" s="411"/>
      <c r="W56" s="412">
        <f t="shared" si="5"/>
        <v>0</v>
      </c>
      <c r="X56" s="245"/>
      <c r="Y56" s="245"/>
      <c r="Z56" s="411"/>
      <c r="AA56" s="412">
        <f t="shared" si="10"/>
        <v>0</v>
      </c>
      <c r="AB56" s="245"/>
      <c r="AC56" s="245"/>
      <c r="AD56" s="411"/>
      <c r="AE56" s="412">
        <f t="shared" si="6"/>
        <v>0</v>
      </c>
      <c r="AF56" s="245">
        <f t="shared" si="7"/>
        <v>415959</v>
      </c>
      <c r="AG56" s="245">
        <f t="shared" si="8"/>
        <v>500000</v>
      </c>
      <c r="AH56" s="245">
        <v>63.43332984293194</v>
      </c>
      <c r="AI56" s="412">
        <f t="shared" si="9"/>
        <v>83.191800000000001</v>
      </c>
    </row>
    <row r="57" spans="1:35" ht="16.5">
      <c r="A57" s="581"/>
      <c r="B57" s="100" t="s">
        <v>177</v>
      </c>
      <c r="C57" s="238" t="s">
        <v>116</v>
      </c>
      <c r="D57" s="245">
        <v>25974</v>
      </c>
      <c r="E57" s="245">
        <v>64000</v>
      </c>
      <c r="F57" s="411">
        <v>24.024096385542169</v>
      </c>
      <c r="G57" s="412">
        <f t="shared" si="2"/>
        <v>40.584375000000001</v>
      </c>
      <c r="H57" s="245">
        <v>3570</v>
      </c>
      <c r="I57" s="245">
        <v>13000</v>
      </c>
      <c r="J57" s="411">
        <v>46.4</v>
      </c>
      <c r="K57" s="412">
        <f t="shared" si="0"/>
        <v>27.46153846153846</v>
      </c>
      <c r="L57" s="245"/>
      <c r="M57" s="245"/>
      <c r="N57" s="411"/>
      <c r="O57" s="412">
        <f t="shared" si="3"/>
        <v>0</v>
      </c>
      <c r="P57" s="245"/>
      <c r="Q57" s="245"/>
      <c r="R57" s="411"/>
      <c r="S57" s="412">
        <f t="shared" si="4"/>
        <v>0</v>
      </c>
      <c r="T57" s="245"/>
      <c r="U57" s="245"/>
      <c r="V57" s="411"/>
      <c r="W57" s="412">
        <f t="shared" si="5"/>
        <v>0</v>
      </c>
      <c r="X57" s="245"/>
      <c r="Y57" s="245"/>
      <c r="Z57" s="411"/>
      <c r="AA57" s="412">
        <f t="shared" si="10"/>
        <v>0</v>
      </c>
      <c r="AB57" s="245"/>
      <c r="AC57" s="245"/>
      <c r="AD57" s="411"/>
      <c r="AE57" s="412">
        <f t="shared" si="6"/>
        <v>0</v>
      </c>
      <c r="AF57" s="245">
        <f t="shared" si="7"/>
        <v>29544</v>
      </c>
      <c r="AG57" s="245">
        <f t="shared" si="8"/>
        <v>77000</v>
      </c>
      <c r="AH57" s="245">
        <v>75.479419404619065</v>
      </c>
      <c r="AI57" s="412">
        <f t="shared" si="9"/>
        <v>38.368831168831171</v>
      </c>
    </row>
    <row r="58" spans="1:35" ht="16.5">
      <c r="A58" s="582"/>
      <c r="B58" s="100" t="s">
        <v>178</v>
      </c>
      <c r="C58" s="238" t="s">
        <v>53</v>
      </c>
      <c r="D58" s="245"/>
      <c r="E58" s="245"/>
      <c r="F58" s="411"/>
      <c r="G58" s="412">
        <f t="shared" si="2"/>
        <v>0</v>
      </c>
      <c r="H58" s="245">
        <v>16450</v>
      </c>
      <c r="I58" s="245">
        <v>35000</v>
      </c>
      <c r="J58" s="411"/>
      <c r="K58" s="412">
        <f t="shared" si="0"/>
        <v>47</v>
      </c>
      <c r="L58" s="245"/>
      <c r="M58" s="245"/>
      <c r="N58" s="411"/>
      <c r="O58" s="412">
        <f t="shared" si="3"/>
        <v>0</v>
      </c>
      <c r="P58" s="245"/>
      <c r="Q58" s="245"/>
      <c r="R58" s="411"/>
      <c r="S58" s="412">
        <f t="shared" si="4"/>
        <v>0</v>
      </c>
      <c r="T58" s="245"/>
      <c r="U58" s="245"/>
      <c r="V58" s="411"/>
      <c r="W58" s="412">
        <f t="shared" si="5"/>
        <v>0</v>
      </c>
      <c r="X58" s="245"/>
      <c r="Y58" s="245"/>
      <c r="Z58" s="411"/>
      <c r="AA58" s="412">
        <f t="shared" si="10"/>
        <v>0</v>
      </c>
      <c r="AB58" s="245"/>
      <c r="AC58" s="245"/>
      <c r="AD58" s="411"/>
      <c r="AE58" s="412">
        <f t="shared" si="6"/>
        <v>0</v>
      </c>
      <c r="AF58" s="245">
        <f t="shared" si="7"/>
        <v>16450</v>
      </c>
      <c r="AG58" s="245">
        <f t="shared" si="8"/>
        <v>35000</v>
      </c>
      <c r="AH58" s="245"/>
      <c r="AI58" s="412">
        <f t="shared" si="9"/>
        <v>47</v>
      </c>
    </row>
    <row r="59" spans="1:35" ht="16.5">
      <c r="A59" s="588" t="s">
        <v>179</v>
      </c>
      <c r="B59" s="100" t="s">
        <v>180</v>
      </c>
      <c r="C59" s="238" t="s">
        <v>116</v>
      </c>
      <c r="D59" s="245">
        <v>287.54000000000002</v>
      </c>
      <c r="E59" s="245">
        <v>800</v>
      </c>
      <c r="F59" s="411">
        <v>36.940666666666665</v>
      </c>
      <c r="G59" s="412">
        <f t="shared" si="2"/>
        <v>35.942500000000003</v>
      </c>
      <c r="H59" s="245">
        <v>17144</v>
      </c>
      <c r="I59" s="245">
        <v>28000</v>
      </c>
      <c r="J59" s="411"/>
      <c r="K59" s="412">
        <f t="shared" si="0"/>
        <v>61.228571428571435</v>
      </c>
      <c r="L59" s="245"/>
      <c r="M59" s="245"/>
      <c r="N59" s="411"/>
      <c r="O59" s="412">
        <f t="shared" si="3"/>
        <v>0</v>
      </c>
      <c r="P59" s="245"/>
      <c r="Q59" s="245"/>
      <c r="R59" s="411"/>
      <c r="S59" s="412">
        <f t="shared" si="4"/>
        <v>0</v>
      </c>
      <c r="T59" s="245"/>
      <c r="U59" s="245"/>
      <c r="V59" s="411"/>
      <c r="W59" s="412">
        <f t="shared" si="5"/>
        <v>0</v>
      </c>
      <c r="X59" s="245"/>
      <c r="Y59" s="245"/>
      <c r="Z59" s="411"/>
      <c r="AA59" s="412">
        <f t="shared" si="10"/>
        <v>0</v>
      </c>
      <c r="AB59" s="245"/>
      <c r="AC59" s="245"/>
      <c r="AD59" s="411"/>
      <c r="AE59" s="412">
        <f t="shared" si="6"/>
        <v>0</v>
      </c>
      <c r="AF59" s="245">
        <f t="shared" si="7"/>
        <v>17431.54</v>
      </c>
      <c r="AG59" s="245">
        <f t="shared" si="8"/>
        <v>28800</v>
      </c>
      <c r="AH59" s="245"/>
      <c r="AI59" s="412">
        <f t="shared" si="9"/>
        <v>60.526180555555555</v>
      </c>
    </row>
    <row r="60" spans="1:35" ht="16.5">
      <c r="A60" s="589"/>
      <c r="B60" s="100" t="s">
        <v>181</v>
      </c>
      <c r="C60" s="238" t="s">
        <v>143</v>
      </c>
      <c r="D60" s="245"/>
      <c r="E60" s="245"/>
      <c r="F60" s="411"/>
      <c r="G60" s="412">
        <f t="shared" si="2"/>
        <v>0</v>
      </c>
      <c r="H60" s="245">
        <v>1958</v>
      </c>
      <c r="I60" s="245">
        <v>2900</v>
      </c>
      <c r="J60" s="411">
        <v>41.14</v>
      </c>
      <c r="K60" s="412">
        <f t="shared" si="0"/>
        <v>67.517241379310349</v>
      </c>
      <c r="L60" s="245"/>
      <c r="M60" s="245"/>
      <c r="N60" s="411"/>
      <c r="O60" s="412">
        <f t="shared" si="3"/>
        <v>0</v>
      </c>
      <c r="P60" s="245"/>
      <c r="Q60" s="245"/>
      <c r="R60" s="411"/>
      <c r="S60" s="412">
        <f t="shared" si="4"/>
        <v>0</v>
      </c>
      <c r="T60" s="245">
        <v>256.5</v>
      </c>
      <c r="U60" s="245">
        <v>400</v>
      </c>
      <c r="V60" s="411">
        <v>90.850999999999999</v>
      </c>
      <c r="W60" s="412">
        <f t="shared" si="5"/>
        <v>64.125</v>
      </c>
      <c r="X60" s="245"/>
      <c r="Y60" s="245"/>
      <c r="Z60" s="411"/>
      <c r="AA60" s="412">
        <f t="shared" si="10"/>
        <v>0</v>
      </c>
      <c r="AB60" s="245"/>
      <c r="AC60" s="245"/>
      <c r="AD60" s="411"/>
      <c r="AE60" s="412">
        <f t="shared" si="6"/>
        <v>0</v>
      </c>
      <c r="AF60" s="245">
        <f t="shared" si="7"/>
        <v>2214.5</v>
      </c>
      <c r="AG60" s="245">
        <f t="shared" si="8"/>
        <v>3300</v>
      </c>
      <c r="AH60" s="245"/>
      <c r="AI60" s="412">
        <f t="shared" si="9"/>
        <v>67.106060606060609</v>
      </c>
    </row>
    <row r="61" spans="1:35" ht="16.5">
      <c r="A61" s="588" t="s">
        <v>182</v>
      </c>
      <c r="B61" s="417" t="s">
        <v>183</v>
      </c>
      <c r="C61" s="418" t="s">
        <v>116</v>
      </c>
      <c r="D61" s="245"/>
      <c r="E61" s="245"/>
      <c r="F61" s="411"/>
      <c r="G61" s="412">
        <f t="shared" si="2"/>
        <v>0</v>
      </c>
      <c r="H61" s="245"/>
      <c r="I61" s="245"/>
      <c r="J61" s="411"/>
      <c r="K61" s="412">
        <f t="shared" si="0"/>
        <v>0</v>
      </c>
      <c r="L61" s="245"/>
      <c r="M61" s="245"/>
      <c r="N61" s="411"/>
      <c r="O61" s="412">
        <f t="shared" si="3"/>
        <v>0</v>
      </c>
      <c r="P61" s="245"/>
      <c r="Q61" s="245"/>
      <c r="R61" s="411"/>
      <c r="S61" s="412">
        <f t="shared" si="4"/>
        <v>0</v>
      </c>
      <c r="T61" s="245">
        <v>288050.34999999998</v>
      </c>
      <c r="U61" s="245">
        <v>2829070</v>
      </c>
      <c r="V61" s="411">
        <v>15.9599504081921</v>
      </c>
      <c r="W61" s="412">
        <f t="shared" si="5"/>
        <v>10.181803560887499</v>
      </c>
      <c r="X61" s="245"/>
      <c r="Y61" s="245"/>
      <c r="Z61" s="411"/>
      <c r="AA61" s="412">
        <f t="shared" si="10"/>
        <v>0</v>
      </c>
      <c r="AB61" s="245"/>
      <c r="AC61" s="245"/>
      <c r="AD61" s="411"/>
      <c r="AE61" s="412">
        <f t="shared" si="6"/>
        <v>0</v>
      </c>
      <c r="AF61" s="245">
        <f t="shared" si="7"/>
        <v>288050.34999999998</v>
      </c>
      <c r="AG61" s="245">
        <f t="shared" si="8"/>
        <v>2829070</v>
      </c>
      <c r="AH61" s="245"/>
      <c r="AI61" s="412">
        <f t="shared" si="9"/>
        <v>10.181803560887499</v>
      </c>
    </row>
    <row r="62" spans="1:35" ht="16.5">
      <c r="A62" s="589"/>
      <c r="B62" s="417" t="s">
        <v>421</v>
      </c>
      <c r="C62" s="424" t="s">
        <v>422</v>
      </c>
      <c r="D62" s="245"/>
      <c r="E62" s="245"/>
      <c r="F62" s="411"/>
      <c r="G62" s="412">
        <f t="shared" si="2"/>
        <v>0</v>
      </c>
      <c r="H62" s="245"/>
      <c r="I62" s="245"/>
      <c r="J62" s="411"/>
      <c r="K62" s="412">
        <f t="shared" si="0"/>
        <v>0</v>
      </c>
      <c r="L62" s="245"/>
      <c r="M62" s="245"/>
      <c r="N62" s="411"/>
      <c r="O62" s="412">
        <f t="shared" si="3"/>
        <v>0</v>
      </c>
      <c r="P62" s="245"/>
      <c r="Q62" s="245"/>
      <c r="R62" s="411"/>
      <c r="S62" s="412">
        <f t="shared" si="4"/>
        <v>0</v>
      </c>
      <c r="T62" s="245"/>
      <c r="U62" s="245"/>
      <c r="V62" s="411"/>
      <c r="W62" s="412">
        <f t="shared" si="5"/>
        <v>0</v>
      </c>
      <c r="X62" s="245"/>
      <c r="Y62" s="245"/>
      <c r="Z62" s="411"/>
      <c r="AA62" s="412">
        <f t="shared" si="10"/>
        <v>0</v>
      </c>
      <c r="AB62" s="245"/>
      <c r="AC62" s="245"/>
      <c r="AD62" s="411"/>
      <c r="AE62" s="412">
        <f t="shared" si="6"/>
        <v>0</v>
      </c>
      <c r="AF62" s="245">
        <f t="shared" si="7"/>
        <v>0</v>
      </c>
      <c r="AG62" s="245">
        <f t="shared" si="8"/>
        <v>0</v>
      </c>
      <c r="AH62" s="245"/>
      <c r="AI62" s="412">
        <f t="shared" si="9"/>
        <v>0</v>
      </c>
    </row>
    <row r="63" spans="1:35" ht="16.5">
      <c r="A63" s="236" t="s">
        <v>185</v>
      </c>
      <c r="B63" s="100" t="s">
        <v>186</v>
      </c>
      <c r="C63" s="238" t="s">
        <v>187</v>
      </c>
      <c r="D63" s="245">
        <v>49048</v>
      </c>
      <c r="E63" s="245">
        <v>120000</v>
      </c>
      <c r="F63" s="411">
        <v>53.751666666666665</v>
      </c>
      <c r="G63" s="412">
        <f t="shared" si="2"/>
        <v>40.873333333333335</v>
      </c>
      <c r="H63" s="245"/>
      <c r="I63" s="245"/>
      <c r="J63" s="411"/>
      <c r="K63" s="412">
        <f t="shared" si="0"/>
        <v>0</v>
      </c>
      <c r="L63" s="245"/>
      <c r="M63" s="245"/>
      <c r="N63" s="411"/>
      <c r="O63" s="412">
        <f t="shared" si="3"/>
        <v>0</v>
      </c>
      <c r="P63" s="245"/>
      <c r="Q63" s="245"/>
      <c r="R63" s="411"/>
      <c r="S63" s="412">
        <f t="shared" si="4"/>
        <v>0</v>
      </c>
      <c r="T63" s="245"/>
      <c r="U63" s="245"/>
      <c r="V63" s="411"/>
      <c r="W63" s="412">
        <f t="shared" si="5"/>
        <v>0</v>
      </c>
      <c r="X63" s="245"/>
      <c r="Y63" s="245"/>
      <c r="Z63" s="411"/>
      <c r="AA63" s="412">
        <f t="shared" si="10"/>
        <v>0</v>
      </c>
      <c r="AB63" s="245"/>
      <c r="AC63" s="245"/>
      <c r="AD63" s="411"/>
      <c r="AE63" s="412">
        <f t="shared" si="6"/>
        <v>0</v>
      </c>
      <c r="AF63" s="245">
        <f t="shared" si="7"/>
        <v>49048</v>
      </c>
      <c r="AG63" s="245">
        <f t="shared" si="8"/>
        <v>120000</v>
      </c>
      <c r="AH63" s="245"/>
      <c r="AI63" s="412">
        <f t="shared" si="9"/>
        <v>40.873333333333335</v>
      </c>
    </row>
    <row r="64" spans="1:35" ht="16.5">
      <c r="A64" s="588" t="s">
        <v>424</v>
      </c>
      <c r="B64" s="100" t="s">
        <v>188</v>
      </c>
      <c r="C64" s="238" t="s">
        <v>189</v>
      </c>
      <c r="D64" s="245"/>
      <c r="E64" s="245"/>
      <c r="F64" s="411"/>
      <c r="G64" s="412">
        <f t="shared" si="2"/>
        <v>0</v>
      </c>
      <c r="H64" s="245"/>
      <c r="I64" s="245"/>
      <c r="J64" s="411"/>
      <c r="K64" s="412">
        <f t="shared" si="0"/>
        <v>0</v>
      </c>
      <c r="L64" s="245"/>
      <c r="M64" s="245"/>
      <c r="N64" s="411"/>
      <c r="O64" s="412">
        <f t="shared" si="3"/>
        <v>0</v>
      </c>
      <c r="P64" s="245"/>
      <c r="Q64" s="245"/>
      <c r="R64" s="411"/>
      <c r="S64" s="412">
        <f t="shared" si="4"/>
        <v>0</v>
      </c>
      <c r="T64" s="245"/>
      <c r="U64" s="245"/>
      <c r="V64" s="411"/>
      <c r="W64" s="412">
        <f t="shared" si="5"/>
        <v>0</v>
      </c>
      <c r="X64" s="245"/>
      <c r="Y64" s="245"/>
      <c r="Z64" s="411"/>
      <c r="AA64" s="412">
        <f t="shared" si="10"/>
        <v>0</v>
      </c>
      <c r="AB64" s="245"/>
      <c r="AC64" s="245"/>
      <c r="AD64" s="411"/>
      <c r="AE64" s="412">
        <f t="shared" si="6"/>
        <v>0</v>
      </c>
      <c r="AF64" s="245">
        <f t="shared" si="7"/>
        <v>0</v>
      </c>
      <c r="AG64" s="245">
        <f t="shared" si="8"/>
        <v>0</v>
      </c>
      <c r="AH64" s="245"/>
      <c r="AI64" s="412">
        <f t="shared" si="9"/>
        <v>0</v>
      </c>
    </row>
    <row r="65" spans="1:35" ht="16.5">
      <c r="A65" s="590"/>
      <c r="B65" s="100" t="s">
        <v>190</v>
      </c>
      <c r="C65" s="238" t="s">
        <v>189</v>
      </c>
      <c r="D65" s="245"/>
      <c r="E65" s="245"/>
      <c r="F65" s="411"/>
      <c r="G65" s="412">
        <f t="shared" si="2"/>
        <v>0</v>
      </c>
      <c r="H65" s="245"/>
      <c r="I65" s="245"/>
      <c r="J65" s="411"/>
      <c r="K65" s="412">
        <f t="shared" si="0"/>
        <v>0</v>
      </c>
      <c r="L65" s="245">
        <v>4625369</v>
      </c>
      <c r="M65" s="245">
        <v>15577200</v>
      </c>
      <c r="N65" s="411">
        <v>38.86752066115703</v>
      </c>
      <c r="O65" s="412">
        <f t="shared" si="3"/>
        <v>29.693199034486302</v>
      </c>
      <c r="P65" s="245"/>
      <c r="Q65" s="245"/>
      <c r="R65" s="411"/>
      <c r="S65" s="412">
        <f t="shared" si="4"/>
        <v>0</v>
      </c>
      <c r="T65" s="245"/>
      <c r="U65" s="245"/>
      <c r="V65" s="411"/>
      <c r="W65" s="412">
        <f t="shared" si="5"/>
        <v>0</v>
      </c>
      <c r="X65" s="245"/>
      <c r="Y65" s="245"/>
      <c r="Z65" s="411"/>
      <c r="AA65" s="412">
        <f t="shared" si="10"/>
        <v>0</v>
      </c>
      <c r="AB65" s="245"/>
      <c r="AC65" s="245"/>
      <c r="AD65" s="411"/>
      <c r="AE65" s="412">
        <f t="shared" si="6"/>
        <v>0</v>
      </c>
      <c r="AF65" s="245">
        <f t="shared" si="7"/>
        <v>4625369</v>
      </c>
      <c r="AG65" s="245">
        <f t="shared" si="8"/>
        <v>15577200</v>
      </c>
      <c r="AH65" s="245"/>
      <c r="AI65" s="412">
        <f t="shared" si="9"/>
        <v>29.693199034486302</v>
      </c>
    </row>
    <row r="66" spans="1:35" ht="16.5">
      <c r="A66" s="589"/>
      <c r="B66" s="100" t="s">
        <v>423</v>
      </c>
      <c r="C66" s="238" t="s">
        <v>189</v>
      </c>
      <c r="D66" s="245">
        <v>5192978</v>
      </c>
      <c r="E66" s="245">
        <v>7820000</v>
      </c>
      <c r="F66" s="411">
        <v>63.43332984293194</v>
      </c>
      <c r="G66" s="412">
        <f t="shared" si="2"/>
        <v>66.406368286445016</v>
      </c>
      <c r="H66" s="245"/>
      <c r="I66" s="245"/>
      <c r="J66" s="411"/>
      <c r="K66" s="412">
        <f t="shared" si="0"/>
        <v>0</v>
      </c>
      <c r="L66" s="245"/>
      <c r="M66" s="245"/>
      <c r="N66" s="411"/>
      <c r="O66" s="412">
        <f t="shared" si="3"/>
        <v>0</v>
      </c>
      <c r="P66" s="245"/>
      <c r="Q66" s="245"/>
      <c r="R66" s="411"/>
      <c r="S66" s="412">
        <f t="shared" si="4"/>
        <v>0</v>
      </c>
      <c r="T66" s="245"/>
      <c r="U66" s="245"/>
      <c r="V66" s="411"/>
      <c r="W66" s="412">
        <f t="shared" si="5"/>
        <v>0</v>
      </c>
      <c r="X66" s="245"/>
      <c r="Y66" s="245"/>
      <c r="Z66" s="411"/>
      <c r="AA66" s="412">
        <f t="shared" si="10"/>
        <v>0</v>
      </c>
      <c r="AB66" s="245"/>
      <c r="AC66" s="245"/>
      <c r="AD66" s="411"/>
      <c r="AE66" s="412">
        <f t="shared" si="6"/>
        <v>0</v>
      </c>
      <c r="AF66" s="245">
        <f t="shared" si="7"/>
        <v>5192978</v>
      </c>
      <c r="AG66" s="245">
        <f t="shared" si="8"/>
        <v>7820000</v>
      </c>
      <c r="AH66" s="245"/>
      <c r="AI66" s="412">
        <f t="shared" si="9"/>
        <v>66.406368286445016</v>
      </c>
    </row>
    <row r="67" spans="1:35" ht="16.5">
      <c r="A67" s="362" t="s">
        <v>425</v>
      </c>
      <c r="B67" s="100" t="s">
        <v>426</v>
      </c>
      <c r="C67" s="238" t="s">
        <v>430</v>
      </c>
      <c r="D67" s="245"/>
      <c r="E67" s="245"/>
      <c r="F67" s="411"/>
      <c r="G67" s="412">
        <f t="shared" si="2"/>
        <v>0</v>
      </c>
      <c r="H67" s="245"/>
      <c r="I67" s="245"/>
      <c r="J67" s="411"/>
      <c r="K67" s="412">
        <f t="shared" si="0"/>
        <v>0</v>
      </c>
      <c r="L67" s="245">
        <v>2177.4900000000002</v>
      </c>
      <c r="M67" s="245">
        <v>2525.96</v>
      </c>
      <c r="N67" s="411">
        <v>75.479419404619065</v>
      </c>
      <c r="O67" s="412">
        <f t="shared" si="3"/>
        <v>86.20445296045861</v>
      </c>
      <c r="P67" s="245"/>
      <c r="Q67" s="245"/>
      <c r="R67" s="411"/>
      <c r="S67" s="412">
        <f t="shared" si="4"/>
        <v>0</v>
      </c>
      <c r="T67" s="245"/>
      <c r="U67" s="245"/>
      <c r="V67" s="411"/>
      <c r="W67" s="412">
        <f t="shared" si="5"/>
        <v>0</v>
      </c>
      <c r="X67" s="245"/>
      <c r="Y67" s="245"/>
      <c r="Z67" s="411"/>
      <c r="AA67" s="412">
        <f t="shared" si="10"/>
        <v>0</v>
      </c>
      <c r="AB67" s="245"/>
      <c r="AC67" s="245"/>
      <c r="AD67" s="411"/>
      <c r="AE67" s="412">
        <f t="shared" si="6"/>
        <v>0</v>
      </c>
      <c r="AF67" s="245">
        <f t="shared" si="7"/>
        <v>2177.4900000000002</v>
      </c>
      <c r="AG67" s="245">
        <f t="shared" si="8"/>
        <v>2525.96</v>
      </c>
      <c r="AH67" s="245"/>
      <c r="AI67" s="412">
        <f t="shared" si="9"/>
        <v>86.20445296045861</v>
      </c>
    </row>
    <row r="68" spans="1:35" ht="18" thickBot="1">
      <c r="A68" s="239"/>
      <c r="B68" s="591" t="s">
        <v>191</v>
      </c>
      <c r="C68" s="591"/>
      <c r="D68" s="591"/>
      <c r="E68" s="591"/>
      <c r="F68" s="492">
        <f>AVERAGEIF(F7:F67,"&gt;0")</f>
        <v>52.593572440402077</v>
      </c>
      <c r="G68" s="492">
        <f>AVERAGEIF(G7:G67,"&gt;0")</f>
        <v>51.118050355765909</v>
      </c>
      <c r="H68" s="493"/>
      <c r="I68" s="493"/>
      <c r="J68" s="492">
        <f>AVERAGE(J7:J67)</f>
        <v>61.744000000000021</v>
      </c>
      <c r="K68" s="492">
        <f>AVERAGEIF(K7:K67,"&gt;0")</f>
        <v>54.205126605540841</v>
      </c>
      <c r="L68" s="493"/>
      <c r="M68" s="493"/>
      <c r="N68" s="492">
        <f>AVERAGEIF(N7:N67,"&gt;0")</f>
        <v>47.399898573627055</v>
      </c>
      <c r="O68" s="494">
        <f>AVERAGEIF(O7:O67,"&gt;0")</f>
        <v>46.673413073797512</v>
      </c>
      <c r="P68" s="495"/>
      <c r="Q68" s="493"/>
      <c r="R68" s="494">
        <f>AVERAGEIF(R7:R67,"&gt;0")</f>
        <v>43.624263806687111</v>
      </c>
      <c r="S68" s="494">
        <f>AVERAGEIF(S7:S67,"&gt;0")</f>
        <v>45.819808527330977</v>
      </c>
      <c r="T68" s="493"/>
      <c r="U68" s="493"/>
      <c r="V68" s="494">
        <f>AVERAGEIF(V7:V67,"&gt;0")</f>
        <v>56.357435150799162</v>
      </c>
      <c r="W68" s="494">
        <f>AVERAGEIF(W7:W67,"&gt;0")</f>
        <v>50.819718401351103</v>
      </c>
      <c r="X68" s="493"/>
      <c r="Y68" s="493"/>
      <c r="Z68" s="492">
        <f>AVERAGEIF(Z7:Z67,"&gt;0")</f>
        <v>51.017974699070599</v>
      </c>
      <c r="AA68" s="496">
        <f>AVERAGEIF(AA7:AA67,"&gt;0")</f>
        <v>52.162224377605838</v>
      </c>
      <c r="AB68" s="493"/>
      <c r="AC68" s="493"/>
      <c r="AD68" s="496">
        <f>AVERAGEIF(AD7:AD67,"&gt;0")</f>
        <v>44.782857142857146</v>
      </c>
      <c r="AE68" s="496">
        <f>AVERAGEIF(AE7:AE67,"&gt;0")</f>
        <v>53.281116599635979</v>
      </c>
      <c r="AF68" s="495">
        <f t="shared" si="7"/>
        <v>0</v>
      </c>
      <c r="AG68" s="495">
        <f t="shared" si="8"/>
        <v>0</v>
      </c>
      <c r="AH68" s="492"/>
      <c r="AI68" s="496">
        <f t="shared" si="9"/>
        <v>0</v>
      </c>
    </row>
    <row r="69" spans="1:35" ht="15.75" thickTop="1"/>
    <row r="72" spans="1:35">
      <c r="K72" s="99"/>
      <c r="L72" s="296"/>
      <c r="M72" s="296"/>
    </row>
    <row r="73" spans="1:35" ht="17.25">
      <c r="K73" s="99"/>
      <c r="L73" s="297"/>
      <c r="M73" s="297"/>
    </row>
    <row r="74" spans="1:35" ht="17.25">
      <c r="K74" s="99"/>
      <c r="L74" s="297"/>
      <c r="M74" s="297"/>
    </row>
    <row r="75" spans="1:35" ht="17.25">
      <c r="K75" s="99"/>
      <c r="L75" s="297"/>
      <c r="M75" s="297"/>
    </row>
    <row r="76" spans="1:35" ht="17.25">
      <c r="K76" s="99"/>
      <c r="L76" s="297"/>
      <c r="M76" s="297"/>
    </row>
    <row r="77" spans="1:35" ht="17.25">
      <c r="K77" s="99"/>
      <c r="L77" s="297"/>
      <c r="M77" s="297"/>
    </row>
    <row r="78" spans="1:35" ht="17.25">
      <c r="K78" s="99"/>
      <c r="L78" s="297"/>
      <c r="M78" s="297"/>
    </row>
    <row r="79" spans="1:35" ht="17.25">
      <c r="K79" s="99"/>
      <c r="L79" s="297"/>
      <c r="M79" s="297"/>
    </row>
  </sheetData>
  <mergeCells count="62">
    <mergeCell ref="T3:W3"/>
    <mergeCell ref="T4:T6"/>
    <mergeCell ref="U4:U6"/>
    <mergeCell ref="V4:V6"/>
    <mergeCell ref="W4:W6"/>
    <mergeCell ref="B68:E68"/>
    <mergeCell ref="H3:K3"/>
    <mergeCell ref="H4:H6"/>
    <mergeCell ref="I4:I6"/>
    <mergeCell ref="J4:J6"/>
    <mergeCell ref="K4:K6"/>
    <mergeCell ref="C3:C6"/>
    <mergeCell ref="D3:G3"/>
    <mergeCell ref="D4:D6"/>
    <mergeCell ref="E4:E6"/>
    <mergeCell ref="F4:F6"/>
    <mergeCell ref="G4:G6"/>
    <mergeCell ref="A51:A54"/>
    <mergeCell ref="A55:A58"/>
    <mergeCell ref="A59:A60"/>
    <mergeCell ref="A61:A62"/>
    <mergeCell ref="A64:A66"/>
    <mergeCell ref="A34:A35"/>
    <mergeCell ref="A36:A38"/>
    <mergeCell ref="A40:A41"/>
    <mergeCell ref="A42:A48"/>
    <mergeCell ref="A49:A50"/>
    <mergeCell ref="A24:A30"/>
    <mergeCell ref="A31:A33"/>
    <mergeCell ref="A1:B1"/>
    <mergeCell ref="A2:B2"/>
    <mergeCell ref="B3:B6"/>
    <mergeCell ref="A3:A6"/>
    <mergeCell ref="A7:A9"/>
    <mergeCell ref="A11:A13"/>
    <mergeCell ref="A14:A19"/>
    <mergeCell ref="A20:A22"/>
    <mergeCell ref="L3:O3"/>
    <mergeCell ref="L4:L6"/>
    <mergeCell ref="M4:M6"/>
    <mergeCell ref="N4:N6"/>
    <mergeCell ref="O4:O6"/>
    <mergeCell ref="P3:S3"/>
    <mergeCell ref="P4:P6"/>
    <mergeCell ref="Q4:Q6"/>
    <mergeCell ref="R4:R6"/>
    <mergeCell ref="S4:S6"/>
    <mergeCell ref="X3:AA3"/>
    <mergeCell ref="X4:X6"/>
    <mergeCell ref="Y4:Y6"/>
    <mergeCell ref="Z4:Z6"/>
    <mergeCell ref="AA4:AA6"/>
    <mergeCell ref="AB3:AE3"/>
    <mergeCell ref="AB4:AB6"/>
    <mergeCell ref="AC4:AC6"/>
    <mergeCell ref="AD4:AD6"/>
    <mergeCell ref="AE4:AE6"/>
    <mergeCell ref="AF3:AI3"/>
    <mergeCell ref="AF4:AF6"/>
    <mergeCell ref="AG4:AG6"/>
    <mergeCell ref="AH4:AH6"/>
    <mergeCell ref="AI4:AI6"/>
  </mergeCells>
  <pageMargins left="0.33" right="0.17" top="0.75" bottom="0.75" header="0.3" footer="0.3"/>
  <pageSetup paperSize="9" scale="3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0"/>
  <sheetViews>
    <sheetView view="pageBreakPreview" zoomScaleNormal="100" zoomScaleSheetLayoutView="100" workbookViewId="0">
      <selection activeCell="H7" sqref="H7"/>
    </sheetView>
  </sheetViews>
  <sheetFormatPr defaultRowHeight="15"/>
  <cols>
    <col min="2" max="2" width="23" customWidth="1"/>
    <col min="3" max="3" width="13.7109375" customWidth="1"/>
    <col min="4" max="4" width="16.28515625" customWidth="1"/>
    <col min="5" max="5" width="15.28515625" bestFit="1" customWidth="1"/>
    <col min="6" max="6" width="15.42578125" bestFit="1" customWidth="1"/>
    <col min="7" max="7" width="12.140625" customWidth="1"/>
    <col min="8" max="8" width="13.28515625" customWidth="1"/>
  </cols>
  <sheetData>
    <row r="1" spans="1:18" ht="18">
      <c r="A1" s="512" t="s">
        <v>297</v>
      </c>
      <c r="B1" s="512"/>
      <c r="C1" s="512"/>
      <c r="D1" s="512"/>
      <c r="E1" s="512"/>
      <c r="F1" s="512"/>
      <c r="G1" s="512"/>
      <c r="H1" s="512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>
      <c r="A2" s="554" t="s">
        <v>192</v>
      </c>
      <c r="B2" s="554"/>
      <c r="C2" s="554"/>
      <c r="D2" s="554"/>
      <c r="E2" s="554"/>
      <c r="F2" s="554"/>
      <c r="G2" s="554"/>
      <c r="H2" s="554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>
      <c r="A3" s="593" t="s">
        <v>100</v>
      </c>
      <c r="B3" s="594" t="s">
        <v>284</v>
      </c>
      <c r="C3" s="594" t="s">
        <v>42</v>
      </c>
      <c r="D3" s="565" t="s">
        <v>3</v>
      </c>
      <c r="E3" s="565"/>
      <c r="F3" s="565"/>
      <c r="G3" s="565"/>
      <c r="H3" s="565"/>
    </row>
    <row r="4" spans="1:18" ht="15" customHeight="1">
      <c r="A4" s="593"/>
      <c r="B4" s="594"/>
      <c r="C4" s="595"/>
      <c r="D4" s="3" t="s">
        <v>4</v>
      </c>
      <c r="E4" s="3" t="s">
        <v>532</v>
      </c>
      <c r="F4" s="3" t="s">
        <v>533</v>
      </c>
      <c r="G4" s="515" t="s">
        <v>529</v>
      </c>
      <c r="H4" s="515" t="s">
        <v>530</v>
      </c>
    </row>
    <row r="5" spans="1:18" ht="30">
      <c r="A5" s="593"/>
      <c r="B5" s="594"/>
      <c r="C5" s="595"/>
      <c r="D5" s="198" t="s">
        <v>279</v>
      </c>
      <c r="E5" s="198" t="s">
        <v>443</v>
      </c>
      <c r="F5" s="198" t="s">
        <v>528</v>
      </c>
      <c r="G5" s="515"/>
      <c r="H5" s="515"/>
    </row>
    <row r="6" spans="1:18" ht="16.5">
      <c r="A6" s="592">
        <v>1</v>
      </c>
      <c r="B6" s="45" t="s">
        <v>107</v>
      </c>
      <c r="C6" s="46"/>
      <c r="D6" s="44">
        <f>'Table 8b'!AM6</f>
        <v>312476.22600000002</v>
      </c>
      <c r="E6" s="44">
        <f>'Table 8b'!AN6</f>
        <v>261315.98300000001</v>
      </c>
      <c r="F6" s="44">
        <f>'Table 8b'!AO6</f>
        <v>194783</v>
      </c>
      <c r="G6" s="44"/>
      <c r="H6" s="44"/>
    </row>
    <row r="7" spans="1:18" ht="15.75">
      <c r="A7" s="592"/>
      <c r="B7" s="47" t="s">
        <v>108</v>
      </c>
      <c r="C7" s="47" t="s">
        <v>109</v>
      </c>
      <c r="D7" s="44">
        <f>'Table 8b'!AM7</f>
        <v>12680.84</v>
      </c>
      <c r="E7" s="44">
        <f>'Table 8b'!AN7</f>
        <v>26945.978999999999</v>
      </c>
      <c r="F7" s="44">
        <f>'Table 8b'!AO7</f>
        <v>9743</v>
      </c>
      <c r="G7" s="331">
        <f>IFERROR(E7/D7*100-100,0)</f>
        <v>112.49364395418598</v>
      </c>
      <c r="H7" s="331">
        <f>IFERROR(F7/E7*100-100,0)</f>
        <v>-63.842471635563882</v>
      </c>
    </row>
    <row r="8" spans="1:18" ht="15.75">
      <c r="A8" s="592"/>
      <c r="B8" s="47" t="s">
        <v>110</v>
      </c>
      <c r="C8" s="47" t="s">
        <v>109</v>
      </c>
      <c r="D8" s="44">
        <f>'Table 8b'!AM8</f>
        <v>95781.986000000004</v>
      </c>
      <c r="E8" s="44">
        <f>'Table 8b'!AN8</f>
        <v>87470.504000000001</v>
      </c>
      <c r="F8" s="44">
        <f>'Table 8b'!AO8</f>
        <v>89573</v>
      </c>
      <c r="G8" s="331">
        <f t="shared" ref="G8:G71" si="0">IFERROR(E8/D8*100-100,0)</f>
        <v>-8.6775001721096032</v>
      </c>
      <c r="H8" s="331">
        <f t="shared" ref="H8:H71" si="1">IFERROR(F8/E8*100-100,0)</f>
        <v>2.40366283930409</v>
      </c>
    </row>
    <row r="9" spans="1:18" ht="15.75">
      <c r="A9" s="592"/>
      <c r="B9" s="47" t="s">
        <v>111</v>
      </c>
      <c r="C9" s="47" t="s">
        <v>109</v>
      </c>
      <c r="D9" s="44">
        <f>'Table 8b'!AM9</f>
        <v>204013.4</v>
      </c>
      <c r="E9" s="44">
        <f>'Table 8b'!AN9</f>
        <v>146899.5</v>
      </c>
      <c r="F9" s="44">
        <f>'Table 8b'!AO9</f>
        <v>95467</v>
      </c>
      <c r="G9" s="331">
        <f t="shared" si="0"/>
        <v>-27.995170905440531</v>
      </c>
      <c r="H9" s="331">
        <f t="shared" si="1"/>
        <v>-35.012032035507275</v>
      </c>
    </row>
    <row r="10" spans="1:18" ht="16.5">
      <c r="A10" s="592">
        <v>2</v>
      </c>
      <c r="B10" s="45" t="s">
        <v>112</v>
      </c>
      <c r="C10" s="46"/>
      <c r="D10" s="44">
        <f>'Table 8b'!AM10</f>
        <v>0</v>
      </c>
      <c r="E10" s="44">
        <f>'Table 8b'!AN10</f>
        <v>0</v>
      </c>
      <c r="F10" s="44">
        <f>'Table 8b'!AO10</f>
        <v>0</v>
      </c>
      <c r="G10" s="331">
        <f t="shared" si="0"/>
        <v>0</v>
      </c>
      <c r="H10" s="331">
        <f t="shared" si="1"/>
        <v>0</v>
      </c>
    </row>
    <row r="11" spans="1:18" ht="16.5">
      <c r="A11" s="592"/>
      <c r="B11" s="48" t="s">
        <v>113</v>
      </c>
      <c r="C11" s="47" t="s">
        <v>45</v>
      </c>
      <c r="D11" s="44">
        <f>'Table 8b'!AM11</f>
        <v>49870.237000000001</v>
      </c>
      <c r="E11" s="44">
        <f>'Table 8b'!AN11</f>
        <v>57642.456999999995</v>
      </c>
      <c r="F11" s="44">
        <f>'Table 8b'!AO11</f>
        <v>48791.894099999998</v>
      </c>
      <c r="G11" s="331">
        <f t="shared" si="0"/>
        <v>15.584886833403246</v>
      </c>
      <c r="H11" s="331">
        <f t="shared" si="1"/>
        <v>-15.354242967124037</v>
      </c>
    </row>
    <row r="12" spans="1:18" ht="15.75">
      <c r="A12" s="592">
        <v>3</v>
      </c>
      <c r="B12" s="49" t="s">
        <v>114</v>
      </c>
      <c r="C12" s="50"/>
      <c r="D12" s="44">
        <f>'Table 8b'!AM12</f>
        <v>0</v>
      </c>
      <c r="E12" s="44">
        <f>'Table 8b'!AN12</f>
        <v>0</v>
      </c>
      <c r="F12" s="44">
        <f>'Table 8b'!AO12</f>
        <v>0</v>
      </c>
      <c r="G12" s="331">
        <f t="shared" si="0"/>
        <v>0</v>
      </c>
      <c r="H12" s="331">
        <f t="shared" si="1"/>
        <v>0</v>
      </c>
    </row>
    <row r="13" spans="1:18" ht="15.75">
      <c r="A13" s="592"/>
      <c r="B13" s="51" t="s">
        <v>115</v>
      </c>
      <c r="C13" s="52" t="s">
        <v>116</v>
      </c>
      <c r="D13" s="44">
        <f>'Table 8b'!AM13</f>
        <v>8379.2989999999991</v>
      </c>
      <c r="E13" s="44">
        <f>'Table 8b'!AN13</f>
        <v>9177.0399999999991</v>
      </c>
      <c r="F13" s="44">
        <f>'Table 8b'!AO13</f>
        <v>10641.28</v>
      </c>
      <c r="G13" s="331">
        <f t="shared" si="0"/>
        <v>9.520378733352274</v>
      </c>
      <c r="H13" s="331">
        <f t="shared" si="1"/>
        <v>15.95547148100043</v>
      </c>
    </row>
    <row r="14" spans="1:18" ht="15.75">
      <c r="A14" s="592"/>
      <c r="B14" s="51" t="s">
        <v>117</v>
      </c>
      <c r="C14" s="52" t="s">
        <v>116</v>
      </c>
      <c r="D14" s="44">
        <f>'Table 8b'!AM14</f>
        <v>49490.65</v>
      </c>
      <c r="E14" s="44">
        <f>'Table 8b'!AN14</f>
        <v>57084.31</v>
      </c>
      <c r="F14" s="44">
        <f>'Table 8b'!AO14</f>
        <v>45427.030000000006</v>
      </c>
      <c r="G14" s="331">
        <f t="shared" si="0"/>
        <v>15.343625513101955</v>
      </c>
      <c r="H14" s="331">
        <f t="shared" si="1"/>
        <v>-20.42116301309413</v>
      </c>
    </row>
    <row r="15" spans="1:18" ht="15.75">
      <c r="A15" s="592"/>
      <c r="B15" s="51" t="s">
        <v>118</v>
      </c>
      <c r="C15" s="52" t="s">
        <v>116</v>
      </c>
      <c r="D15" s="44">
        <f>'Table 8b'!AM15</f>
        <v>167971.20000000001</v>
      </c>
      <c r="E15" s="44">
        <f>'Table 8b'!AN15</f>
        <v>158679.75</v>
      </c>
      <c r="F15" s="44">
        <f>'Table 8b'!AO15</f>
        <v>133133</v>
      </c>
      <c r="G15" s="331">
        <f t="shared" si="0"/>
        <v>-5.5315732697033866</v>
      </c>
      <c r="H15" s="331">
        <f t="shared" si="1"/>
        <v>-16.099565319456318</v>
      </c>
    </row>
    <row r="16" spans="1:18" ht="16.5">
      <c r="A16" s="592">
        <v>4</v>
      </c>
      <c r="B16" s="45" t="s">
        <v>119</v>
      </c>
      <c r="C16" s="46"/>
      <c r="D16" s="44">
        <f>'Table 8b'!AM16</f>
        <v>54829.5</v>
      </c>
      <c r="E16" s="44">
        <f>'Table 8b'!AN16</f>
        <v>73241.2</v>
      </c>
      <c r="F16" s="44">
        <f>'Table 8b'!AO16</f>
        <v>0</v>
      </c>
      <c r="G16" s="331">
        <f t="shared" si="0"/>
        <v>33.579915921173807</v>
      </c>
      <c r="H16" s="331">
        <f t="shared" si="1"/>
        <v>-100</v>
      </c>
    </row>
    <row r="17" spans="1:8" ht="16.5">
      <c r="A17" s="592"/>
      <c r="B17" s="48" t="s">
        <v>120</v>
      </c>
      <c r="C17" s="47" t="s">
        <v>47</v>
      </c>
      <c r="D17" s="44">
        <f>'Table 8b'!AM17</f>
        <v>14472.75</v>
      </c>
      <c r="E17" s="44">
        <f>'Table 8b'!AN17</f>
        <v>12761.02</v>
      </c>
      <c r="F17" s="44">
        <f>'Table 8b'!AO17</f>
        <v>13121.369999999999</v>
      </c>
      <c r="G17" s="331">
        <f t="shared" si="0"/>
        <v>-11.82726157779274</v>
      </c>
      <c r="H17" s="331">
        <f t="shared" si="1"/>
        <v>2.8238338314648672</v>
      </c>
    </row>
    <row r="18" spans="1:8" ht="16.5">
      <c r="A18" s="592"/>
      <c r="B18" s="48" t="s">
        <v>121</v>
      </c>
      <c r="C18" s="47" t="s">
        <v>47</v>
      </c>
      <c r="D18" s="44">
        <f>'Table 8b'!AM18</f>
        <v>0</v>
      </c>
      <c r="E18" s="44">
        <f>'Table 8b'!AN18</f>
        <v>0</v>
      </c>
      <c r="F18" s="44">
        <f>'Table 8b'!AO18</f>
        <v>0</v>
      </c>
      <c r="G18" s="331">
        <f t="shared" si="0"/>
        <v>0</v>
      </c>
      <c r="H18" s="331">
        <f t="shared" si="1"/>
        <v>0</v>
      </c>
    </row>
    <row r="19" spans="1:8" ht="16.5">
      <c r="A19" s="592"/>
      <c r="B19" s="48" t="s">
        <v>122</v>
      </c>
      <c r="C19" s="47" t="s">
        <v>47</v>
      </c>
      <c r="D19" s="44">
        <f>'Table 8b'!AM19</f>
        <v>83892.2</v>
      </c>
      <c r="E19" s="44">
        <f>'Table 8b'!AN19</f>
        <v>99097.400000000009</v>
      </c>
      <c r="F19" s="44">
        <f>'Table 8b'!AO19</f>
        <v>122446.15</v>
      </c>
      <c r="G19" s="331">
        <f t="shared" si="0"/>
        <v>18.124688588450425</v>
      </c>
      <c r="H19" s="331">
        <f t="shared" si="1"/>
        <v>23.561415334811997</v>
      </c>
    </row>
    <row r="20" spans="1:8" ht="16.5">
      <c r="A20" s="592"/>
      <c r="B20" s="48" t="s">
        <v>123</v>
      </c>
      <c r="C20" s="47" t="s">
        <v>47</v>
      </c>
      <c r="D20" s="44">
        <f>'Table 8b'!AM20</f>
        <v>6017</v>
      </c>
      <c r="E20" s="44">
        <f>'Table 8b'!AN20</f>
        <v>6028</v>
      </c>
      <c r="F20" s="44">
        <f>'Table 8b'!AO20</f>
        <v>6915.38</v>
      </c>
      <c r="G20" s="331">
        <f t="shared" si="0"/>
        <v>0.18281535648993952</v>
      </c>
      <c r="H20" s="331">
        <f t="shared" si="1"/>
        <v>14.720968812209705</v>
      </c>
    </row>
    <row r="21" spans="1:8" ht="16.5">
      <c r="A21" s="592"/>
      <c r="B21" s="48" t="s">
        <v>124</v>
      </c>
      <c r="C21" s="47" t="s">
        <v>47</v>
      </c>
      <c r="D21" s="44">
        <f>'Table 8b'!AM21</f>
        <v>73034.790999999997</v>
      </c>
      <c r="E21" s="44">
        <f>'Table 8b'!AN21</f>
        <v>71271.75</v>
      </c>
      <c r="F21" s="44">
        <f>'Table 8b'!AO21</f>
        <v>65626.94</v>
      </c>
      <c r="G21" s="331">
        <f t="shared" si="0"/>
        <v>-2.4139741838927051</v>
      </c>
      <c r="H21" s="331">
        <f t="shared" si="1"/>
        <v>-7.9201226292324804</v>
      </c>
    </row>
    <row r="22" spans="1:8" ht="16.5">
      <c r="A22" s="592"/>
      <c r="B22" s="48" t="s">
        <v>125</v>
      </c>
      <c r="C22" s="47" t="s">
        <v>47</v>
      </c>
      <c r="D22" s="44">
        <f>'Table 8b'!AM22</f>
        <v>5039</v>
      </c>
      <c r="E22" s="44">
        <f>'Table 8b'!AN22</f>
        <v>4747.91</v>
      </c>
      <c r="F22" s="44">
        <f>'Table 8b'!AO22</f>
        <v>5255.26</v>
      </c>
      <c r="G22" s="331">
        <f t="shared" si="0"/>
        <v>-5.7767414169478002</v>
      </c>
      <c r="H22" s="331">
        <f t="shared" si="1"/>
        <v>10.685754363498901</v>
      </c>
    </row>
    <row r="23" spans="1:8" ht="16.5">
      <c r="A23" s="592">
        <v>5</v>
      </c>
      <c r="B23" s="45" t="s">
        <v>126</v>
      </c>
      <c r="C23" s="50"/>
      <c r="D23" s="44">
        <f>'Table 8b'!AM23</f>
        <v>0</v>
      </c>
      <c r="E23" s="44">
        <f>'Table 8b'!AN23</f>
        <v>0</v>
      </c>
      <c r="F23" s="44">
        <f>'Table 8b'!AO23</f>
        <v>0</v>
      </c>
      <c r="G23" s="331">
        <f t="shared" si="0"/>
        <v>0</v>
      </c>
      <c r="H23" s="331">
        <f t="shared" si="1"/>
        <v>0</v>
      </c>
    </row>
    <row r="24" spans="1:8" ht="16.5">
      <c r="A24" s="592"/>
      <c r="B24" s="48" t="s">
        <v>127</v>
      </c>
      <c r="C24" s="52" t="s">
        <v>45</v>
      </c>
      <c r="D24" s="44">
        <f>'Table 8b'!AM24</f>
        <v>34134.639999999999</v>
      </c>
      <c r="E24" s="44">
        <f>'Table 8b'!AN24</f>
        <v>33829.449999999997</v>
      </c>
      <c r="F24" s="44">
        <f>'Table 8b'!AO24</f>
        <v>37858.269999999997</v>
      </c>
      <c r="G24" s="331">
        <f t="shared" si="0"/>
        <v>-0.89407710173595945</v>
      </c>
      <c r="H24" s="331">
        <f t="shared" si="1"/>
        <v>11.909209283627135</v>
      </c>
    </row>
    <row r="25" spans="1:8" ht="16.5">
      <c r="A25" s="592"/>
      <c r="B25" s="48" t="s">
        <v>128</v>
      </c>
      <c r="C25" s="52" t="s">
        <v>45</v>
      </c>
      <c r="D25" s="44">
        <f>'Table 8b'!AM25</f>
        <v>105738.784</v>
      </c>
      <c r="E25" s="44">
        <f>'Table 8b'!AN25</f>
        <v>126250.564</v>
      </c>
      <c r="F25" s="44">
        <f>'Table 8b'!AO25</f>
        <v>123774.72</v>
      </c>
      <c r="G25" s="331">
        <f t="shared" si="0"/>
        <v>19.398539707057722</v>
      </c>
      <c r="H25" s="331">
        <f t="shared" si="1"/>
        <v>-1.9610557937784705</v>
      </c>
    </row>
    <row r="26" spans="1:8" ht="16.5">
      <c r="A26" s="592"/>
      <c r="B26" s="48" t="s">
        <v>129</v>
      </c>
      <c r="C26" s="52" t="s">
        <v>45</v>
      </c>
      <c r="D26" s="44">
        <f>'Table 8b'!AM26</f>
        <v>223013.31</v>
      </c>
      <c r="E26" s="44">
        <f>'Table 8b'!AN26</f>
        <v>308747.57</v>
      </c>
      <c r="F26" s="44">
        <f>'Table 8b'!AO26</f>
        <v>298970.23999999999</v>
      </c>
      <c r="G26" s="331">
        <f t="shared" si="0"/>
        <v>38.443561956010626</v>
      </c>
      <c r="H26" s="331">
        <f t="shared" si="1"/>
        <v>-3.166771482606336</v>
      </c>
    </row>
    <row r="27" spans="1:8" ht="16.5">
      <c r="A27" s="592">
        <v>6</v>
      </c>
      <c r="B27" s="45" t="s">
        <v>130</v>
      </c>
      <c r="C27" s="47"/>
      <c r="D27" s="44">
        <f>'Table 8b'!AM27</f>
        <v>0</v>
      </c>
      <c r="E27" s="44">
        <f>'Table 8b'!AN27</f>
        <v>0</v>
      </c>
      <c r="F27" s="44">
        <f>'Table 8b'!AO27</f>
        <v>0</v>
      </c>
      <c r="G27" s="331">
        <f t="shared" si="0"/>
        <v>0</v>
      </c>
      <c r="H27" s="331">
        <f t="shared" si="1"/>
        <v>0</v>
      </c>
    </row>
    <row r="28" spans="1:8" ht="16.5">
      <c r="A28" s="592"/>
      <c r="B28" s="48" t="s">
        <v>131</v>
      </c>
      <c r="C28" s="52" t="s">
        <v>132</v>
      </c>
      <c r="D28" s="44">
        <f>'Table 8b'!AM28</f>
        <v>10344.59</v>
      </c>
      <c r="E28" s="44">
        <f>'Table 8b'!AN28</f>
        <v>9632.130000000001</v>
      </c>
      <c r="F28" s="44">
        <f>'Table 8b'!AO28</f>
        <v>10028.709999999999</v>
      </c>
      <c r="G28" s="331">
        <f t="shared" si="0"/>
        <v>-6.8872715110023535</v>
      </c>
      <c r="H28" s="331">
        <f t="shared" si="1"/>
        <v>4.1172617063930659</v>
      </c>
    </row>
    <row r="29" spans="1:8" ht="16.5">
      <c r="A29" s="592">
        <v>7</v>
      </c>
      <c r="B29" s="45" t="s">
        <v>133</v>
      </c>
      <c r="C29" s="52"/>
      <c r="D29" s="44">
        <f>'Table 8b'!AM29</f>
        <v>0</v>
      </c>
      <c r="E29" s="44">
        <f>'Table 8b'!AN29</f>
        <v>0</v>
      </c>
      <c r="F29" s="44">
        <f>'Table 8b'!AO29</f>
        <v>0</v>
      </c>
      <c r="G29" s="331">
        <f t="shared" si="0"/>
        <v>0</v>
      </c>
      <c r="H29" s="331">
        <f t="shared" si="1"/>
        <v>0</v>
      </c>
    </row>
    <row r="30" spans="1:8" ht="16.5">
      <c r="A30" s="592"/>
      <c r="B30" s="48" t="s">
        <v>134</v>
      </c>
      <c r="C30" s="52" t="s">
        <v>47</v>
      </c>
      <c r="D30" s="44">
        <f>'Table 8b'!AM30</f>
        <v>26609</v>
      </c>
      <c r="E30" s="44">
        <f>'Table 8b'!AN30</f>
        <v>27203</v>
      </c>
      <c r="F30" s="44">
        <f>'Table 8b'!AO30</f>
        <v>30360</v>
      </c>
      <c r="G30" s="331">
        <f t="shared" si="0"/>
        <v>2.2323274080198416</v>
      </c>
      <c r="H30" s="331">
        <f t="shared" si="1"/>
        <v>11.605337646583095</v>
      </c>
    </row>
    <row r="31" spans="1:8" ht="16.5">
      <c r="A31" s="592"/>
      <c r="B31" s="48" t="s">
        <v>135</v>
      </c>
      <c r="C31" s="47" t="s">
        <v>136</v>
      </c>
      <c r="D31" s="44">
        <f>'Table 8b'!AM31</f>
        <v>34963.4</v>
      </c>
      <c r="E31" s="44">
        <f>'Table 8b'!AN31</f>
        <v>29258.821</v>
      </c>
      <c r="F31" s="44">
        <f>'Table 8b'!AO31</f>
        <v>20608.383999999998</v>
      </c>
      <c r="G31" s="331">
        <f t="shared" si="0"/>
        <v>-16.315858869560742</v>
      </c>
      <c r="H31" s="331">
        <f t="shared" si="1"/>
        <v>-29.565227525743438</v>
      </c>
    </row>
    <row r="32" spans="1:8" ht="16.5">
      <c r="A32" s="592"/>
      <c r="B32" s="48" t="s">
        <v>137</v>
      </c>
      <c r="C32" s="47" t="s">
        <v>136</v>
      </c>
      <c r="D32" s="44">
        <f>'Table 8b'!AM32</f>
        <v>0</v>
      </c>
      <c r="E32" s="44">
        <f>'Table 8b'!AN32</f>
        <v>0</v>
      </c>
      <c r="F32" s="44">
        <f>'Table 8b'!AO32</f>
        <v>0</v>
      </c>
      <c r="G32" s="331">
        <f t="shared" si="0"/>
        <v>0</v>
      </c>
      <c r="H32" s="331">
        <f t="shared" si="1"/>
        <v>0</v>
      </c>
    </row>
    <row r="33" spans="1:8" ht="16.5">
      <c r="A33" s="592"/>
      <c r="B33" s="48" t="s">
        <v>411</v>
      </c>
      <c r="C33" s="47"/>
      <c r="D33" s="44">
        <f>'Table 8b'!AM33</f>
        <v>0</v>
      </c>
      <c r="E33" s="44">
        <f>'Table 8b'!AN33</f>
        <v>0</v>
      </c>
      <c r="F33" s="44">
        <f>'Table 8b'!AO33</f>
        <v>0</v>
      </c>
      <c r="G33" s="331">
        <f t="shared" si="0"/>
        <v>0</v>
      </c>
      <c r="H33" s="331">
        <f t="shared" si="1"/>
        <v>0</v>
      </c>
    </row>
    <row r="34" spans="1:8" ht="16.5">
      <c r="A34" s="592"/>
      <c r="B34" s="48" t="s">
        <v>138</v>
      </c>
      <c r="C34" s="52" t="s">
        <v>139</v>
      </c>
      <c r="D34" s="44">
        <f>'Table 8b'!AM34</f>
        <v>27654</v>
      </c>
      <c r="E34" s="44">
        <f>'Table 8b'!AN34</f>
        <v>30569</v>
      </c>
      <c r="F34" s="44">
        <f>'Table 8b'!AO34</f>
        <v>35620</v>
      </c>
      <c r="G34" s="331">
        <f t="shared" si="0"/>
        <v>10.540970564836911</v>
      </c>
      <c r="H34" s="331">
        <f t="shared" si="1"/>
        <v>16.523275213451541</v>
      </c>
    </row>
    <row r="35" spans="1:8" ht="16.5">
      <c r="A35" s="592"/>
      <c r="B35" s="48" t="s">
        <v>142</v>
      </c>
      <c r="C35" s="52"/>
      <c r="D35" s="44">
        <f>'Table 8b'!AM35</f>
        <v>686.45</v>
      </c>
      <c r="E35" s="44">
        <f>'Table 8b'!AN35</f>
        <v>297.262</v>
      </c>
      <c r="F35" s="44">
        <f>'Table 8b'!AO35</f>
        <v>291.34300000000002</v>
      </c>
      <c r="G35" s="331">
        <f t="shared" si="0"/>
        <v>-56.695753514458445</v>
      </c>
      <c r="H35" s="331">
        <f t="shared" si="1"/>
        <v>-1.9911727701488928</v>
      </c>
    </row>
    <row r="36" spans="1:8" ht="16.5">
      <c r="A36" s="592"/>
      <c r="B36" s="48" t="s">
        <v>144</v>
      </c>
      <c r="C36" s="52"/>
      <c r="D36" s="44">
        <f>'Table 8b'!AM36</f>
        <v>36</v>
      </c>
      <c r="E36" s="44">
        <f>'Table 8b'!AN36</f>
        <v>43</v>
      </c>
      <c r="F36" s="44">
        <f>'Table 8b'!AO36</f>
        <v>40</v>
      </c>
      <c r="G36" s="331">
        <f t="shared" si="0"/>
        <v>19.444444444444443</v>
      </c>
      <c r="H36" s="331">
        <f t="shared" si="1"/>
        <v>-6.9767441860465169</v>
      </c>
    </row>
    <row r="37" spans="1:8" ht="16.5">
      <c r="A37" s="592">
        <v>8</v>
      </c>
      <c r="B37" s="45" t="s">
        <v>428</v>
      </c>
      <c r="C37" s="47"/>
      <c r="D37" s="44">
        <f>'Table 8b'!AM37</f>
        <v>0</v>
      </c>
      <c r="E37" s="44">
        <f>'Table 8b'!AN37</f>
        <v>0</v>
      </c>
      <c r="F37" s="44">
        <f>'Table 8b'!AO37</f>
        <v>0</v>
      </c>
      <c r="G37" s="331">
        <f t="shared" si="0"/>
        <v>0</v>
      </c>
      <c r="H37" s="331">
        <f t="shared" si="1"/>
        <v>0</v>
      </c>
    </row>
    <row r="38" spans="1:8" ht="16.5">
      <c r="A38" s="592"/>
      <c r="B38" s="48" t="s">
        <v>413</v>
      </c>
      <c r="C38" s="52" t="s">
        <v>140</v>
      </c>
      <c r="D38" s="44">
        <f>'Table 8b'!AM38</f>
        <v>0</v>
      </c>
      <c r="E38" s="44">
        <f>'Table 8b'!AN38</f>
        <v>0</v>
      </c>
      <c r="F38" s="44">
        <f>'Table 8b'!AO38</f>
        <v>0</v>
      </c>
      <c r="G38" s="331">
        <f t="shared" si="0"/>
        <v>0</v>
      </c>
      <c r="H38" s="331">
        <f t="shared" si="1"/>
        <v>0</v>
      </c>
    </row>
    <row r="39" spans="1:8" ht="16.5">
      <c r="A39" s="592"/>
      <c r="B39" s="48" t="s">
        <v>414</v>
      </c>
      <c r="C39" s="52" t="s">
        <v>140</v>
      </c>
      <c r="D39" s="44">
        <f>'Table 8b'!AM39</f>
        <v>0</v>
      </c>
      <c r="E39" s="44">
        <f>'Table 8b'!AN39</f>
        <v>0</v>
      </c>
      <c r="F39" s="44">
        <f>'Table 8b'!AO39</f>
        <v>0</v>
      </c>
      <c r="G39" s="331">
        <f t="shared" si="0"/>
        <v>0</v>
      </c>
      <c r="H39" s="331">
        <f t="shared" si="1"/>
        <v>0</v>
      </c>
    </row>
    <row r="40" spans="1:8" ht="16.5">
      <c r="A40" s="592"/>
      <c r="B40" s="48" t="s">
        <v>141</v>
      </c>
      <c r="C40" s="52" t="s">
        <v>47</v>
      </c>
      <c r="D40" s="44">
        <f>'Table 8b'!AM40</f>
        <v>39745</v>
      </c>
      <c r="E40" s="44">
        <f>'Table 8b'!AN40</f>
        <v>40119</v>
      </c>
      <c r="F40" s="44">
        <f>'Table 8b'!AO40</f>
        <v>26091</v>
      </c>
      <c r="G40" s="331">
        <f t="shared" si="0"/>
        <v>0.94099886778211328</v>
      </c>
      <c r="H40" s="331">
        <f t="shared" si="1"/>
        <v>-34.965976220743286</v>
      </c>
    </row>
    <row r="41" spans="1:8" ht="16.5">
      <c r="A41" s="592">
        <v>9</v>
      </c>
      <c r="B41" s="45" t="s">
        <v>145</v>
      </c>
      <c r="C41" s="47"/>
      <c r="D41" s="44">
        <f>'Table 8b'!AM41</f>
        <v>0</v>
      </c>
      <c r="E41" s="44">
        <f>'Table 8b'!AN41</f>
        <v>0</v>
      </c>
      <c r="F41" s="44">
        <f>'Table 8b'!AO41</f>
        <v>0</v>
      </c>
      <c r="G41" s="331">
        <f t="shared" si="0"/>
        <v>0</v>
      </c>
      <c r="H41" s="331">
        <f t="shared" si="1"/>
        <v>0</v>
      </c>
    </row>
    <row r="42" spans="1:8" ht="16.5">
      <c r="A42" s="592"/>
      <c r="B42" s="48" t="s">
        <v>416</v>
      </c>
      <c r="C42" s="47" t="s">
        <v>147</v>
      </c>
      <c r="D42" s="44">
        <f>'Table 8b'!AM42</f>
        <v>1842</v>
      </c>
      <c r="E42" s="44">
        <f>'Table 8b'!AN42</f>
        <v>3430</v>
      </c>
      <c r="F42" s="44">
        <f>'Table 8b'!AO42</f>
        <v>2887.85</v>
      </c>
      <c r="G42" s="331">
        <f t="shared" si="0"/>
        <v>86.210640608034737</v>
      </c>
      <c r="H42" s="331">
        <f t="shared" si="1"/>
        <v>-15.806122448979593</v>
      </c>
    </row>
    <row r="43" spans="1:8" ht="16.5">
      <c r="A43" s="592"/>
      <c r="B43" s="48" t="s">
        <v>146</v>
      </c>
      <c r="C43" s="47" t="s">
        <v>147</v>
      </c>
      <c r="D43" s="44">
        <f>'Table 8b'!AM43</f>
        <v>829</v>
      </c>
      <c r="E43" s="44">
        <f>'Table 8b'!AN43</f>
        <v>1256</v>
      </c>
      <c r="F43" s="44">
        <f>'Table 8b'!AO43</f>
        <v>2854</v>
      </c>
      <c r="G43" s="331">
        <f t="shared" si="0"/>
        <v>51.507840772014475</v>
      </c>
      <c r="H43" s="331">
        <f t="shared" si="1"/>
        <v>127.22929936305732</v>
      </c>
    </row>
    <row r="44" spans="1:8" ht="16.5">
      <c r="A44" s="592">
        <v>10</v>
      </c>
      <c r="B44" s="45" t="s">
        <v>148</v>
      </c>
      <c r="C44" s="47"/>
      <c r="D44" s="44">
        <f>'Table 8b'!AM44</f>
        <v>0</v>
      </c>
      <c r="E44" s="44">
        <f>'Table 8b'!AN44</f>
        <v>0</v>
      </c>
      <c r="F44" s="44">
        <f>'Table 8b'!AO44</f>
        <v>0</v>
      </c>
      <c r="G44" s="331">
        <f t="shared" si="0"/>
        <v>0</v>
      </c>
      <c r="H44" s="331">
        <f t="shared" si="1"/>
        <v>0</v>
      </c>
    </row>
    <row r="45" spans="1:8" ht="16.5">
      <c r="A45" s="592"/>
      <c r="B45" s="48" t="s">
        <v>149</v>
      </c>
      <c r="C45" s="47" t="s">
        <v>150</v>
      </c>
      <c r="D45" s="44">
        <f>'Table 8b'!AM45</f>
        <v>15</v>
      </c>
      <c r="E45" s="44">
        <f>'Table 8b'!AN45</f>
        <v>20</v>
      </c>
      <c r="F45" s="44">
        <f>'Table 8b'!AO45</f>
        <v>15</v>
      </c>
      <c r="G45" s="331">
        <f t="shared" si="0"/>
        <v>33.333333333333314</v>
      </c>
      <c r="H45" s="331">
        <f t="shared" si="1"/>
        <v>-25</v>
      </c>
    </row>
    <row r="46" spans="1:8" ht="16.5">
      <c r="A46" s="592"/>
      <c r="B46" s="48" t="s">
        <v>427</v>
      </c>
      <c r="C46" s="47" t="s">
        <v>53</v>
      </c>
      <c r="D46" s="44">
        <f>'Table 8b'!AM46</f>
        <v>0</v>
      </c>
      <c r="E46" s="44">
        <f>'Table 8b'!AN46</f>
        <v>0</v>
      </c>
      <c r="F46" s="44">
        <f>'Table 8b'!AO46</f>
        <v>0</v>
      </c>
      <c r="G46" s="331">
        <f t="shared" si="0"/>
        <v>0</v>
      </c>
      <c r="H46" s="331">
        <f t="shared" si="1"/>
        <v>0</v>
      </c>
    </row>
    <row r="47" spans="1:8" ht="16.5">
      <c r="A47" s="592"/>
      <c r="B47" s="48" t="s">
        <v>151</v>
      </c>
      <c r="C47" s="47" t="s">
        <v>53</v>
      </c>
      <c r="D47" s="44">
        <f>'Table 8b'!AM47</f>
        <v>15636</v>
      </c>
      <c r="E47" s="44">
        <f>'Table 8b'!AN47</f>
        <v>15686.4</v>
      </c>
      <c r="F47" s="44">
        <f>'Table 8b'!AO47</f>
        <v>15287</v>
      </c>
      <c r="G47" s="331">
        <f t="shared" si="0"/>
        <v>0.32233307751343432</v>
      </c>
      <c r="H47" s="331">
        <f t="shared" si="1"/>
        <v>-2.5461546307629561</v>
      </c>
    </row>
    <row r="48" spans="1:8" ht="16.5">
      <c r="A48" s="592">
        <v>11</v>
      </c>
      <c r="B48" s="45" t="s">
        <v>152</v>
      </c>
      <c r="C48" s="47"/>
      <c r="D48" s="44">
        <f>'Table 8b'!AM48</f>
        <v>0</v>
      </c>
      <c r="E48" s="44">
        <f>'Table 8b'!AN48</f>
        <v>0</v>
      </c>
      <c r="F48" s="44">
        <f>'Table 8b'!AO48</f>
        <v>0</v>
      </c>
      <c r="G48" s="331">
        <f t="shared" si="0"/>
        <v>0</v>
      </c>
      <c r="H48" s="331">
        <f t="shared" si="1"/>
        <v>0</v>
      </c>
    </row>
    <row r="49" spans="1:8" ht="16.5">
      <c r="A49" s="592"/>
      <c r="B49" s="48" t="s">
        <v>429</v>
      </c>
      <c r="C49" s="52" t="s">
        <v>47</v>
      </c>
      <c r="D49" s="44">
        <f>'Table 8b'!AM49</f>
        <v>7462</v>
      </c>
      <c r="E49" s="44">
        <f>'Table 8b'!AN49</f>
        <v>10529</v>
      </c>
      <c r="F49" s="44">
        <f>'Table 8b'!AO49</f>
        <v>18107</v>
      </c>
      <c r="G49" s="331">
        <f t="shared" si="0"/>
        <v>41.101581345483794</v>
      </c>
      <c r="H49" s="331">
        <f t="shared" si="1"/>
        <v>71.972646975021377</v>
      </c>
    </row>
    <row r="50" spans="1:8" ht="16.5">
      <c r="A50" s="592">
        <v>12</v>
      </c>
      <c r="B50" s="45" t="s">
        <v>154</v>
      </c>
      <c r="C50" s="47"/>
      <c r="D50" s="44">
        <f>'Table 8b'!AM50</f>
        <v>0</v>
      </c>
      <c r="E50" s="44">
        <f>'Table 8b'!AN50</f>
        <v>0</v>
      </c>
      <c r="F50" s="44">
        <f>'Table 8b'!AO50</f>
        <v>0</v>
      </c>
      <c r="G50" s="331">
        <f t="shared" si="0"/>
        <v>0</v>
      </c>
      <c r="H50" s="331">
        <f t="shared" si="1"/>
        <v>0</v>
      </c>
    </row>
    <row r="51" spans="1:8" ht="16.5">
      <c r="A51" s="592"/>
      <c r="B51" s="48" t="s">
        <v>155</v>
      </c>
      <c r="C51" s="52" t="s">
        <v>47</v>
      </c>
      <c r="D51" s="44">
        <f>'Table 8b'!AM51</f>
        <v>3186.5699999999997</v>
      </c>
      <c r="E51" s="44">
        <f>'Table 8b'!AN51</f>
        <v>4268.3999999999996</v>
      </c>
      <c r="F51" s="44">
        <f>'Table 8b'!AO51</f>
        <v>4674.3</v>
      </c>
      <c r="G51" s="331">
        <f t="shared" si="0"/>
        <v>33.949670021370935</v>
      </c>
      <c r="H51" s="331">
        <f t="shared" si="1"/>
        <v>9.5094180489176523</v>
      </c>
    </row>
    <row r="52" spans="1:8" ht="16.5">
      <c r="A52" s="592"/>
      <c r="B52" s="48" t="s">
        <v>153</v>
      </c>
      <c r="C52" s="52" t="s">
        <v>45</v>
      </c>
      <c r="D52" s="44">
        <f>'Table 8b'!AM52</f>
        <v>0</v>
      </c>
      <c r="E52" s="44">
        <f>'Table 8b'!AN52</f>
        <v>0</v>
      </c>
      <c r="F52" s="44">
        <f>'Table 8b'!AO52</f>
        <v>0</v>
      </c>
      <c r="G52" s="331">
        <f t="shared" si="0"/>
        <v>0</v>
      </c>
      <c r="H52" s="331">
        <f t="shared" si="1"/>
        <v>0</v>
      </c>
    </row>
    <row r="53" spans="1:8" ht="16.5">
      <c r="A53" s="592">
        <v>13</v>
      </c>
      <c r="B53" s="45" t="s">
        <v>156</v>
      </c>
      <c r="C53" s="47"/>
      <c r="D53" s="44">
        <f>'Table 8b'!AM53</f>
        <v>0</v>
      </c>
      <c r="E53" s="44">
        <f>'Table 8b'!AN53</f>
        <v>0</v>
      </c>
      <c r="F53" s="44">
        <f>'Table 8b'!AO53</f>
        <v>0</v>
      </c>
      <c r="G53" s="331">
        <f t="shared" si="0"/>
        <v>0</v>
      </c>
      <c r="H53" s="331">
        <f t="shared" si="1"/>
        <v>0</v>
      </c>
    </row>
    <row r="54" spans="1:8" ht="16.5">
      <c r="A54" s="592"/>
      <c r="B54" s="48" t="s">
        <v>157</v>
      </c>
      <c r="C54" s="47" t="s">
        <v>47</v>
      </c>
      <c r="D54" s="44">
        <f>'Table 8b'!AM54</f>
        <v>73179.399999999994</v>
      </c>
      <c r="E54" s="44">
        <f>'Table 8b'!AN54</f>
        <v>82132.7</v>
      </c>
      <c r="F54" s="44">
        <f>'Table 8b'!AO54</f>
        <v>65063.1</v>
      </c>
      <c r="G54" s="331">
        <f t="shared" si="0"/>
        <v>12.234727259310702</v>
      </c>
      <c r="H54" s="331">
        <f t="shared" si="1"/>
        <v>-20.782952465948398</v>
      </c>
    </row>
    <row r="55" spans="1:8" ht="15.75">
      <c r="A55" s="592"/>
      <c r="B55" s="53" t="s">
        <v>158</v>
      </c>
      <c r="C55" s="47" t="s">
        <v>143</v>
      </c>
      <c r="D55" s="44">
        <f>'Table 8b'!AM55</f>
        <v>886361.96</v>
      </c>
      <c r="E55" s="44">
        <f>'Table 8b'!AN55</f>
        <v>1096077.7990000001</v>
      </c>
      <c r="F55" s="44">
        <f>'Table 8b'!AO55</f>
        <v>1024804.8599999999</v>
      </c>
      <c r="G55" s="331">
        <f t="shared" si="0"/>
        <v>23.660293250852078</v>
      </c>
      <c r="H55" s="331">
        <f t="shared" si="1"/>
        <v>-6.5025438034622738</v>
      </c>
    </row>
    <row r="56" spans="1:8" ht="15.75">
      <c r="A56" s="592"/>
      <c r="B56" s="53" t="s">
        <v>159</v>
      </c>
      <c r="C56" s="47" t="s">
        <v>143</v>
      </c>
      <c r="D56" s="44">
        <f>'Table 8b'!AM56</f>
        <v>138065.861</v>
      </c>
      <c r="E56" s="44">
        <f>'Table 8b'!AN56</f>
        <v>155414.81</v>
      </c>
      <c r="F56" s="44">
        <f>'Table 8b'!AO56</f>
        <v>135169.04499999998</v>
      </c>
      <c r="G56" s="331">
        <f t="shared" si="0"/>
        <v>12.565705145604383</v>
      </c>
      <c r="H56" s="331">
        <f t="shared" si="1"/>
        <v>-13.026921308207378</v>
      </c>
    </row>
    <row r="57" spans="1:8" ht="15.75">
      <c r="A57" s="592"/>
      <c r="B57" s="53" t="s">
        <v>160</v>
      </c>
      <c r="C57" s="47" t="s">
        <v>161</v>
      </c>
      <c r="D57" s="44">
        <f>'Table 8b'!AM57</f>
        <v>10182.119000000001</v>
      </c>
      <c r="E57" s="44">
        <f>'Table 8b'!AN57</f>
        <v>10366.483</v>
      </c>
      <c r="F57" s="44">
        <f>'Table 8b'!AO57</f>
        <v>25912.728999999999</v>
      </c>
      <c r="G57" s="331">
        <f t="shared" si="0"/>
        <v>1.8106643617109626</v>
      </c>
      <c r="H57" s="331">
        <f t="shared" si="1"/>
        <v>149.96644474312069</v>
      </c>
    </row>
    <row r="58" spans="1:8" ht="15.75">
      <c r="A58" s="592"/>
      <c r="B58" s="53" t="s">
        <v>162</v>
      </c>
      <c r="C58" s="47" t="s">
        <v>163</v>
      </c>
      <c r="D58" s="44">
        <f>'Table 8b'!AM58</f>
        <v>4732.2610000000004</v>
      </c>
      <c r="E58" s="44">
        <f>'Table 8b'!AN58</f>
        <v>7187.97</v>
      </c>
      <c r="F58" s="44">
        <f>'Table 8b'!AO58</f>
        <v>30553.266</v>
      </c>
      <c r="G58" s="331">
        <f t="shared" si="0"/>
        <v>51.892932363620673</v>
      </c>
      <c r="H58" s="331">
        <f t="shared" si="1"/>
        <v>325.06112295961162</v>
      </c>
    </row>
    <row r="59" spans="1:8" ht="15.75">
      <c r="A59" s="592"/>
      <c r="B59" s="53" t="s">
        <v>164</v>
      </c>
      <c r="C59" s="47" t="s">
        <v>163</v>
      </c>
      <c r="D59" s="44">
        <f>'Table 8b'!AM59</f>
        <v>14293.379000000001</v>
      </c>
      <c r="E59" s="44">
        <f>'Table 8b'!AN59</f>
        <v>19310.954000000002</v>
      </c>
      <c r="F59" s="44">
        <f>'Table 8b'!AO59</f>
        <v>16427.873</v>
      </c>
      <c r="G59" s="331">
        <f t="shared" si="0"/>
        <v>35.104190548644937</v>
      </c>
      <c r="H59" s="331">
        <f t="shared" si="1"/>
        <v>-14.929769911937044</v>
      </c>
    </row>
    <row r="60" spans="1:8" ht="16.5">
      <c r="A60" s="592"/>
      <c r="B60" s="48" t="s">
        <v>165</v>
      </c>
      <c r="C60" s="47" t="s">
        <v>116</v>
      </c>
      <c r="D60" s="44">
        <f>'Table 8b'!AM60</f>
        <v>22109</v>
      </c>
      <c r="E60" s="44">
        <f>'Table 8b'!AN60</f>
        <v>21842.69</v>
      </c>
      <c r="F60" s="44">
        <f>'Table 8b'!AO60</f>
        <v>22173</v>
      </c>
      <c r="G60" s="331">
        <f t="shared" si="0"/>
        <v>-1.2045320910036708</v>
      </c>
      <c r="H60" s="331">
        <f t="shared" si="1"/>
        <v>1.5122221667752456</v>
      </c>
    </row>
    <row r="61" spans="1:8" ht="16.5">
      <c r="A61" s="592">
        <v>14</v>
      </c>
      <c r="B61" s="45" t="s">
        <v>166</v>
      </c>
      <c r="C61" s="47"/>
      <c r="D61" s="44">
        <f>'Table 8b'!AM61</f>
        <v>0</v>
      </c>
      <c r="E61" s="44">
        <f>'Table 8b'!AN61</f>
        <v>0</v>
      </c>
      <c r="F61" s="44">
        <f>'Table 8b'!AO61</f>
        <v>0</v>
      </c>
      <c r="G61" s="331">
        <f t="shared" si="0"/>
        <v>0</v>
      </c>
      <c r="H61" s="331">
        <f t="shared" si="1"/>
        <v>0</v>
      </c>
    </row>
    <row r="62" spans="1:8" ht="15.75">
      <c r="A62" s="592"/>
      <c r="B62" s="25" t="s">
        <v>167</v>
      </c>
      <c r="C62" s="47" t="s">
        <v>168</v>
      </c>
      <c r="D62" s="44">
        <f>'Table 8b'!AM62</f>
        <v>13530.76</v>
      </c>
      <c r="E62" s="44">
        <f>'Table 8b'!AN62</f>
        <v>12247.395</v>
      </c>
      <c r="F62" s="44">
        <f>'Table 8b'!AO62</f>
        <v>8986.2950000000001</v>
      </c>
      <c r="G62" s="331">
        <f t="shared" si="0"/>
        <v>-9.4847961237949647</v>
      </c>
      <c r="H62" s="331">
        <f t="shared" si="1"/>
        <v>-26.626886778780303</v>
      </c>
    </row>
    <row r="63" spans="1:8" ht="15.75">
      <c r="A63" s="592"/>
      <c r="B63" s="25" t="s">
        <v>418</v>
      </c>
      <c r="C63" s="47" t="s">
        <v>168</v>
      </c>
      <c r="D63" s="44">
        <f>'Table 8b'!AM63</f>
        <v>1471</v>
      </c>
      <c r="E63" s="44">
        <f>'Table 8b'!AN63</f>
        <v>890</v>
      </c>
      <c r="F63" s="44">
        <f>'Table 8b'!AO63</f>
        <v>1346</v>
      </c>
      <c r="G63" s="331">
        <f t="shared" si="0"/>
        <v>-39.496940856560158</v>
      </c>
      <c r="H63" s="331">
        <f t="shared" si="1"/>
        <v>51.235955056179762</v>
      </c>
    </row>
    <row r="64" spans="1:8" ht="16.5">
      <c r="A64" s="592">
        <v>15</v>
      </c>
      <c r="B64" s="45" t="s">
        <v>169</v>
      </c>
      <c r="C64" s="47"/>
      <c r="D64" s="44">
        <f>'Table 8b'!AM64</f>
        <v>0</v>
      </c>
      <c r="E64" s="44">
        <f>'Table 8b'!AN64</f>
        <v>0</v>
      </c>
      <c r="F64" s="44">
        <f>'Table 8b'!AO64</f>
        <v>0</v>
      </c>
      <c r="G64" s="331">
        <f t="shared" si="0"/>
        <v>0</v>
      </c>
      <c r="H64" s="331">
        <f t="shared" si="1"/>
        <v>0</v>
      </c>
    </row>
    <row r="65" spans="1:8" ht="16.5">
      <c r="A65" s="592"/>
      <c r="B65" s="48" t="s">
        <v>170</v>
      </c>
      <c r="C65" s="47" t="s">
        <v>171</v>
      </c>
      <c r="D65" s="44">
        <f>'Table 8b'!AM65</f>
        <v>23.15</v>
      </c>
      <c r="E65" s="44">
        <f>'Table 8b'!AN65</f>
        <v>37.36</v>
      </c>
      <c r="F65" s="44">
        <f>'Table 8b'!AO65</f>
        <v>95.36</v>
      </c>
      <c r="G65" s="331">
        <f t="shared" si="0"/>
        <v>61.382289416846675</v>
      </c>
      <c r="H65" s="331">
        <f t="shared" si="1"/>
        <v>155.24625267665954</v>
      </c>
    </row>
    <row r="66" spans="1:8" ht="16.5">
      <c r="A66" s="592"/>
      <c r="B66" s="48" t="s">
        <v>172</v>
      </c>
      <c r="C66" s="47" t="s">
        <v>47</v>
      </c>
      <c r="D66" s="44">
        <f>'Table 8b'!AM66</f>
        <v>3122917.49</v>
      </c>
      <c r="E66" s="44">
        <f>'Table 8b'!AN66</f>
        <v>3392127.88</v>
      </c>
      <c r="F66" s="44">
        <f>'Table 8b'!AO66</f>
        <v>3349443.21</v>
      </c>
      <c r="G66" s="331">
        <f t="shared" si="0"/>
        <v>8.6204771935873197</v>
      </c>
      <c r="H66" s="331">
        <f t="shared" si="1"/>
        <v>-1.2583449536696065</v>
      </c>
    </row>
    <row r="67" spans="1:8" ht="16.5">
      <c r="A67" s="592"/>
      <c r="B67" s="48" t="s">
        <v>173</v>
      </c>
      <c r="C67" s="47" t="s">
        <v>47</v>
      </c>
      <c r="D67" s="44">
        <f>'Table 8b'!AM67</f>
        <v>928051.84</v>
      </c>
      <c r="E67" s="44">
        <f>'Table 8b'!AN67</f>
        <v>844240</v>
      </c>
      <c r="F67" s="44">
        <f>'Table 8b'!AO67</f>
        <v>838748</v>
      </c>
      <c r="G67" s="331">
        <f t="shared" si="0"/>
        <v>-9.0309437886573249</v>
      </c>
      <c r="H67" s="331">
        <f t="shared" si="1"/>
        <v>-0.65052591680091609</v>
      </c>
    </row>
    <row r="68" spans="1:8" ht="16.5">
      <c r="A68" s="592"/>
      <c r="B68" s="48" t="s">
        <v>174</v>
      </c>
      <c r="C68" s="47" t="s">
        <v>47</v>
      </c>
      <c r="D68" s="44">
        <f>'Table 8b'!AM68</f>
        <v>0</v>
      </c>
      <c r="E68" s="44">
        <f>'Table 8b'!AN68</f>
        <v>0</v>
      </c>
      <c r="F68" s="44">
        <f>'Table 8b'!AO68</f>
        <v>0</v>
      </c>
      <c r="G68" s="331">
        <f t="shared" si="0"/>
        <v>0</v>
      </c>
      <c r="H68" s="331">
        <f t="shared" si="1"/>
        <v>0</v>
      </c>
    </row>
    <row r="69" spans="1:8" ht="15.75">
      <c r="A69" s="592">
        <v>16</v>
      </c>
      <c r="B69" s="31" t="s">
        <v>175</v>
      </c>
      <c r="C69" s="47"/>
      <c r="D69" s="44">
        <f>'Table 8b'!AM69</f>
        <v>0</v>
      </c>
      <c r="E69" s="44">
        <f>'Table 8b'!AN69</f>
        <v>0</v>
      </c>
      <c r="F69" s="44">
        <f>'Table 8b'!AO69</f>
        <v>0</v>
      </c>
      <c r="G69" s="331">
        <f t="shared" si="0"/>
        <v>0</v>
      </c>
      <c r="H69" s="331">
        <f t="shared" si="1"/>
        <v>0</v>
      </c>
    </row>
    <row r="70" spans="1:8" ht="16.5">
      <c r="A70" s="592"/>
      <c r="B70" s="48" t="s">
        <v>176</v>
      </c>
      <c r="C70" s="47" t="s">
        <v>116</v>
      </c>
      <c r="D70" s="44">
        <f>'Table 8b'!AM70</f>
        <v>609093.35100000002</v>
      </c>
      <c r="E70" s="44">
        <f>'Table 8b'!AN70</f>
        <v>633929.60600000003</v>
      </c>
      <c r="F70" s="44">
        <f>'Table 8b'!AO70</f>
        <v>527618.12</v>
      </c>
      <c r="G70" s="331">
        <f t="shared" si="0"/>
        <v>4.0775777570423628</v>
      </c>
      <c r="H70" s="331">
        <f t="shared" si="1"/>
        <v>-16.770235211257827</v>
      </c>
    </row>
    <row r="71" spans="1:8" ht="16.5">
      <c r="A71" s="592"/>
      <c r="B71" s="48" t="s">
        <v>419</v>
      </c>
      <c r="C71" s="47" t="s">
        <v>116</v>
      </c>
      <c r="D71" s="44">
        <f>'Table 8b'!AM71</f>
        <v>391191.59600000002</v>
      </c>
      <c r="E71" s="44">
        <f>'Table 8b'!AN71</f>
        <v>459802.647</v>
      </c>
      <c r="F71" s="44">
        <f>'Table 8b'!AO71</f>
        <v>415959</v>
      </c>
      <c r="G71" s="331">
        <f t="shared" si="0"/>
        <v>17.538989002207501</v>
      </c>
      <c r="H71" s="331">
        <f t="shared" si="1"/>
        <v>-9.535318529821339</v>
      </c>
    </row>
    <row r="72" spans="1:8" ht="16.5">
      <c r="A72" s="592"/>
      <c r="B72" s="48" t="s">
        <v>177</v>
      </c>
      <c r="C72" s="47" t="s">
        <v>116</v>
      </c>
      <c r="D72" s="44">
        <f>'Table 8b'!AM72</f>
        <v>39992.245999999999</v>
      </c>
      <c r="E72" s="44">
        <f>'Table 8b'!AN72</f>
        <v>30491.438000000002</v>
      </c>
      <c r="F72" s="44">
        <f>'Table 8b'!AO72</f>
        <v>29544</v>
      </c>
      <c r="G72" s="331">
        <f t="shared" ref="G72:G87" si="2">IFERROR(E72/D72*100-100,0)</f>
        <v>-23.75662522179924</v>
      </c>
      <c r="H72" s="331">
        <f t="shared" ref="H72:H87" si="3">IFERROR(F72/E72*100-100,0)</f>
        <v>-3.1072263630203452</v>
      </c>
    </row>
    <row r="73" spans="1:8" ht="16.5">
      <c r="A73" s="592"/>
      <c r="B73" s="48" t="s">
        <v>178</v>
      </c>
      <c r="C73" s="47" t="s">
        <v>53</v>
      </c>
      <c r="D73" s="44">
        <f>'Table 8b'!AM73</f>
        <v>26369.313999999998</v>
      </c>
      <c r="E73" s="44">
        <f>'Table 8b'!AN73</f>
        <v>32028.144</v>
      </c>
      <c r="F73" s="44">
        <f>'Table 8b'!AO73</f>
        <v>16450</v>
      </c>
      <c r="G73" s="331">
        <f t="shared" si="2"/>
        <v>21.459906010448364</v>
      </c>
      <c r="H73" s="331">
        <f t="shared" si="3"/>
        <v>-48.638922068041154</v>
      </c>
    </row>
    <row r="74" spans="1:8" ht="15.75">
      <c r="A74" s="592">
        <v>17</v>
      </c>
      <c r="B74" s="31" t="s">
        <v>179</v>
      </c>
      <c r="C74" s="47"/>
      <c r="D74" s="44">
        <f>'Table 8b'!AM74</f>
        <v>0</v>
      </c>
      <c r="E74" s="44">
        <f>'Table 8b'!AN74</f>
        <v>0</v>
      </c>
      <c r="F74" s="44">
        <f>'Table 8b'!AO74</f>
        <v>0</v>
      </c>
      <c r="G74" s="331">
        <f t="shared" si="2"/>
        <v>0</v>
      </c>
      <c r="H74" s="331">
        <f t="shared" si="3"/>
        <v>0</v>
      </c>
    </row>
    <row r="75" spans="1:8" ht="16.5">
      <c r="A75" s="592"/>
      <c r="B75" s="48" t="s">
        <v>180</v>
      </c>
      <c r="C75" s="47" t="s">
        <v>116</v>
      </c>
      <c r="D75" s="44">
        <f>'Table 8b'!AM75</f>
        <v>40897.425000000003</v>
      </c>
      <c r="E75" s="44">
        <f>'Table 8b'!AN75</f>
        <v>33242.466</v>
      </c>
      <c r="F75" s="44">
        <f>'Table 8b'!AO75</f>
        <v>17431.54</v>
      </c>
      <c r="G75" s="331">
        <f t="shared" si="2"/>
        <v>-18.717459595561337</v>
      </c>
      <c r="H75" s="331">
        <f t="shared" si="3"/>
        <v>-47.562434146732677</v>
      </c>
    </row>
    <row r="76" spans="1:8" ht="16.5">
      <c r="A76" s="592"/>
      <c r="B76" s="48" t="s">
        <v>181</v>
      </c>
      <c r="C76" s="47" t="s">
        <v>143</v>
      </c>
      <c r="D76" s="44">
        <f>'Table 8b'!AM76</f>
        <v>1976.789</v>
      </c>
      <c r="E76" s="44">
        <f>'Table 8b'!AN76</f>
        <v>2020.404</v>
      </c>
      <c r="F76" s="44">
        <f>'Table 8b'!AO76</f>
        <v>2214.5</v>
      </c>
      <c r="G76" s="331">
        <f t="shared" si="2"/>
        <v>2.2063558629676692</v>
      </c>
      <c r="H76" s="331">
        <f t="shared" si="3"/>
        <v>9.6067915129845289</v>
      </c>
    </row>
    <row r="77" spans="1:8" ht="16.5">
      <c r="A77" s="592">
        <v>18</v>
      </c>
      <c r="B77" s="45" t="s">
        <v>182</v>
      </c>
      <c r="C77" s="47"/>
      <c r="D77" s="44">
        <f>'Table 8b'!AM77</f>
        <v>0</v>
      </c>
      <c r="E77" s="44">
        <f>'Table 8b'!AN77</f>
        <v>0</v>
      </c>
      <c r="F77" s="44">
        <f>'Table 8b'!AO77</f>
        <v>0</v>
      </c>
      <c r="G77" s="331">
        <f t="shared" si="2"/>
        <v>0</v>
      </c>
      <c r="H77" s="331">
        <f t="shared" si="3"/>
        <v>0</v>
      </c>
    </row>
    <row r="78" spans="1:8" ht="16.5">
      <c r="A78" s="592"/>
      <c r="B78" s="48" t="s">
        <v>183</v>
      </c>
      <c r="C78" s="47" t="s">
        <v>116</v>
      </c>
      <c r="D78" s="44">
        <f>'Table 8b'!AM78</f>
        <v>546.57000000000005</v>
      </c>
      <c r="E78" s="44">
        <f>'Table 8b'!AN78</f>
        <v>644.94000000000005</v>
      </c>
      <c r="F78" s="44">
        <f>'Table 8b'!AO78</f>
        <v>411.50099999999998</v>
      </c>
      <c r="G78" s="331">
        <f t="shared" si="2"/>
        <v>17.997694714309233</v>
      </c>
      <c r="H78" s="331">
        <f t="shared" si="3"/>
        <v>-36.195460042794693</v>
      </c>
    </row>
    <row r="79" spans="1:8" ht="16.5">
      <c r="A79" s="592"/>
      <c r="B79" s="48" t="s">
        <v>421</v>
      </c>
      <c r="C79" s="47" t="s">
        <v>422</v>
      </c>
      <c r="D79" s="44">
        <f>'Table 8b'!AM79</f>
        <v>0</v>
      </c>
      <c r="E79" s="44">
        <f>'Table 8b'!AN79</f>
        <v>0</v>
      </c>
      <c r="F79" s="44">
        <f>'Table 8b'!AO79</f>
        <v>0</v>
      </c>
      <c r="G79" s="331">
        <f t="shared" si="2"/>
        <v>0</v>
      </c>
      <c r="H79" s="331">
        <f t="shared" si="3"/>
        <v>0</v>
      </c>
    </row>
    <row r="80" spans="1:8" ht="16.5">
      <c r="A80" s="592">
        <v>19</v>
      </c>
      <c r="B80" s="45" t="s">
        <v>185</v>
      </c>
      <c r="C80" s="47"/>
      <c r="D80" s="44">
        <f>'Table 8b'!AM80</f>
        <v>0</v>
      </c>
      <c r="E80" s="44">
        <f>'Table 8b'!AN80</f>
        <v>0</v>
      </c>
      <c r="F80" s="44">
        <f>'Table 8b'!AO80</f>
        <v>0</v>
      </c>
      <c r="G80" s="331">
        <f t="shared" si="2"/>
        <v>0</v>
      </c>
      <c r="H80" s="331">
        <f t="shared" si="3"/>
        <v>0</v>
      </c>
    </row>
    <row r="81" spans="1:8" ht="16.5">
      <c r="A81" s="592"/>
      <c r="B81" s="48" t="s">
        <v>186</v>
      </c>
      <c r="C81" s="47" t="s">
        <v>187</v>
      </c>
      <c r="D81" s="44">
        <f>'Table 8b'!AM81</f>
        <v>71861</v>
      </c>
      <c r="E81" s="44">
        <f>'Table 8b'!AN81</f>
        <v>96753</v>
      </c>
      <c r="F81" s="44">
        <f>'Table 8b'!AO81</f>
        <v>49048</v>
      </c>
      <c r="G81" s="331">
        <f t="shared" si="2"/>
        <v>34.639094919358229</v>
      </c>
      <c r="H81" s="331">
        <f t="shared" si="3"/>
        <v>-49.305964672930038</v>
      </c>
    </row>
    <row r="82" spans="1:8" ht="16.5">
      <c r="A82" s="592">
        <v>20</v>
      </c>
      <c r="B82" s="45" t="s">
        <v>424</v>
      </c>
      <c r="C82" s="47"/>
      <c r="D82" s="44">
        <f>'Table 8b'!AM82</f>
        <v>0</v>
      </c>
      <c r="E82" s="44">
        <f>'Table 8b'!AN82</f>
        <v>0</v>
      </c>
      <c r="F82" s="44">
        <f>'Table 8b'!AO82</f>
        <v>0</v>
      </c>
      <c r="G82" s="331">
        <f t="shared" si="2"/>
        <v>0</v>
      </c>
      <c r="H82" s="331">
        <f t="shared" si="3"/>
        <v>0</v>
      </c>
    </row>
    <row r="83" spans="1:8" ht="16.5">
      <c r="A83" s="592"/>
      <c r="B83" s="48" t="s">
        <v>188</v>
      </c>
      <c r="C83" s="47" t="s">
        <v>189</v>
      </c>
      <c r="D83" s="44">
        <f>'Table 8b'!AM83</f>
        <v>0</v>
      </c>
      <c r="E83" s="44">
        <f>'Table 8b'!AN83</f>
        <v>0</v>
      </c>
      <c r="F83" s="44">
        <f>'Table 8b'!AO83</f>
        <v>0</v>
      </c>
      <c r="G83" s="331">
        <f t="shared" si="2"/>
        <v>0</v>
      </c>
      <c r="H83" s="331">
        <f t="shared" si="3"/>
        <v>0</v>
      </c>
    </row>
    <row r="84" spans="1:8" ht="16.5">
      <c r="A84" s="592"/>
      <c r="B84" s="48" t="s">
        <v>190</v>
      </c>
      <c r="C84" s="47" t="s">
        <v>189</v>
      </c>
      <c r="D84" s="44">
        <f>'Table 8b'!AM84</f>
        <v>4388014</v>
      </c>
      <c r="E84" s="44">
        <f>'Table 8b'!AN84</f>
        <v>4702974</v>
      </c>
      <c r="F84" s="44">
        <f>'Table 8b'!AO84</f>
        <v>4625369</v>
      </c>
      <c r="G84" s="331">
        <f t="shared" si="2"/>
        <v>7.1777346198075094</v>
      </c>
      <c r="H84" s="331">
        <f t="shared" si="3"/>
        <v>-1.650126069163889</v>
      </c>
    </row>
    <row r="85" spans="1:8" ht="16.5">
      <c r="A85" s="592"/>
      <c r="B85" s="48" t="s">
        <v>423</v>
      </c>
      <c r="C85" s="47" t="s">
        <v>189</v>
      </c>
      <c r="D85" s="44">
        <f>'Table 8b'!AM85</f>
        <v>8939442</v>
      </c>
      <c r="E85" s="44">
        <f>'Table 8b'!AN85</f>
        <v>6057883</v>
      </c>
      <c r="F85" s="44">
        <f>'Table 8b'!AO85</f>
        <v>5192978</v>
      </c>
      <c r="G85" s="331">
        <f t="shared" si="2"/>
        <v>-32.234215513675238</v>
      </c>
      <c r="H85" s="331">
        <f t="shared" si="3"/>
        <v>-14.27734738356618</v>
      </c>
    </row>
    <row r="86" spans="1:8" ht="16.5">
      <c r="A86" s="592">
        <v>21</v>
      </c>
      <c r="B86" s="45" t="s">
        <v>425</v>
      </c>
      <c r="C86" s="47"/>
      <c r="D86" s="44">
        <f>'Table 8b'!AM86</f>
        <v>0</v>
      </c>
      <c r="E86" s="44">
        <f>'Table 8b'!AN86</f>
        <v>0</v>
      </c>
      <c r="F86" s="44">
        <f>'Table 8b'!AO86</f>
        <v>0</v>
      </c>
      <c r="G86" s="331">
        <f t="shared" si="2"/>
        <v>0</v>
      </c>
      <c r="H86" s="331">
        <f t="shared" si="3"/>
        <v>0</v>
      </c>
    </row>
    <row r="87" spans="1:8" ht="16.5">
      <c r="A87" s="592"/>
      <c r="B87" s="48" t="s">
        <v>426</v>
      </c>
      <c r="C87" s="47" t="s">
        <v>430</v>
      </c>
      <c r="D87" s="44">
        <f>'Table 8b'!AM87</f>
        <v>148.63</v>
      </c>
      <c r="E87" s="44">
        <f>'Table 8b'!AN87</f>
        <v>1884.742</v>
      </c>
      <c r="F87" s="44">
        <f>'Table 8b'!AO87</f>
        <v>2177.4900000000002</v>
      </c>
      <c r="G87" s="331">
        <f t="shared" si="2"/>
        <v>1168.0764314068492</v>
      </c>
      <c r="H87" s="331">
        <f t="shared" si="3"/>
        <v>15.532523814930641</v>
      </c>
    </row>
    <row r="88" spans="1:8" ht="16.5">
      <c r="A88" s="194"/>
      <c r="B88" s="195"/>
      <c r="C88" s="196"/>
      <c r="D88" s="197"/>
      <c r="E88" s="197"/>
      <c r="F88" s="197"/>
      <c r="G88" s="154"/>
      <c r="H88" s="154"/>
    </row>
    <row r="89" spans="1:8" ht="16.5">
      <c r="A89" s="194"/>
      <c r="B89" s="195"/>
      <c r="C89" s="196"/>
      <c r="D89" s="197"/>
      <c r="E89" s="197"/>
      <c r="F89" s="197"/>
      <c r="G89" s="154"/>
      <c r="H89" s="154"/>
    </row>
    <row r="90" spans="1:8">
      <c r="A90" s="4" t="s">
        <v>193</v>
      </c>
    </row>
  </sheetData>
  <mergeCells count="29">
    <mergeCell ref="A27:A28"/>
    <mergeCell ref="A1:H1"/>
    <mergeCell ref="A2:H2"/>
    <mergeCell ref="A3:A5"/>
    <mergeCell ref="B3:B5"/>
    <mergeCell ref="C3:C5"/>
    <mergeCell ref="D3:H3"/>
    <mergeCell ref="G4:G5"/>
    <mergeCell ref="H4:H5"/>
    <mergeCell ref="A6:A9"/>
    <mergeCell ref="A10:A11"/>
    <mergeCell ref="A12:A15"/>
    <mergeCell ref="A16:A22"/>
    <mergeCell ref="A23:A26"/>
    <mergeCell ref="A82:A85"/>
    <mergeCell ref="A86:A87"/>
    <mergeCell ref="A29:A36"/>
    <mergeCell ref="A44:A47"/>
    <mergeCell ref="A77:A79"/>
    <mergeCell ref="A80:A81"/>
    <mergeCell ref="A69:A73"/>
    <mergeCell ref="A74:A76"/>
    <mergeCell ref="A64:A68"/>
    <mergeCell ref="A37:A40"/>
    <mergeCell ref="A41:A43"/>
    <mergeCell ref="A48:A49"/>
    <mergeCell ref="A53:A60"/>
    <mergeCell ref="A50:A52"/>
    <mergeCell ref="A61:A63"/>
  </mergeCells>
  <hyperlinks>
    <hyperlink ref="C5" r:id="rId1" display="cf=j=@)^^÷^&amp;                        -;fpg–kf}if_ "/>
    <hyperlink ref="F5" r:id="rId2" display="cf=j=@)^^÷^&amp;                        -;fpg–kf}if_ "/>
    <hyperlink ref="E5" r:id="rId3" display="cf=j=@)^^÷^&amp;                        -;fpg–kf}if_ "/>
  </hyperlinks>
  <pageMargins left="0.7" right="0.7" top="0.75" bottom="0.75" header="0.3" footer="0.3"/>
  <pageSetup paperSize="9" scale="73" fitToHeight="0" orientation="portrait"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87"/>
  <sheetViews>
    <sheetView view="pageBreakPreview" zoomScaleNormal="100" zoomScaleSheetLayoutView="100" workbookViewId="0">
      <selection activeCell="H7" sqref="H7"/>
    </sheetView>
  </sheetViews>
  <sheetFormatPr defaultColWidth="13.7109375" defaultRowHeight="15"/>
  <cols>
    <col min="1" max="1" width="5.7109375" style="80" bestFit="1" customWidth="1"/>
    <col min="2" max="2" width="24.85546875" style="80" bestFit="1" customWidth="1"/>
    <col min="3" max="3" width="10.28515625" style="80" customWidth="1"/>
    <col min="4" max="6" width="13.7109375" style="104"/>
    <col min="7" max="13" width="13.7109375" style="80"/>
    <col min="14" max="14" width="14.28515625" style="80" bestFit="1" customWidth="1"/>
    <col min="15" max="16" width="15" style="80" bestFit="1" customWidth="1"/>
    <col min="17" max="23" width="13.7109375" style="80"/>
    <col min="24" max="24" width="17.28515625" style="80" customWidth="1"/>
    <col min="25" max="28" width="13.7109375" style="80" customWidth="1"/>
    <col min="29" max="38" width="13.7109375" style="80"/>
    <col min="39" max="39" width="14.5703125" style="80" bestFit="1" customWidth="1"/>
    <col min="40" max="40" width="14.28515625" style="80" bestFit="1" customWidth="1"/>
    <col min="41" max="16384" width="13.7109375" style="80"/>
  </cols>
  <sheetData>
    <row r="1" spans="1:112" ht="18">
      <c r="A1" s="598" t="s">
        <v>298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8"/>
      <c r="AF1" s="598"/>
      <c r="AG1" s="598"/>
      <c r="AH1" s="598"/>
      <c r="AI1" s="598"/>
      <c r="AJ1" s="598"/>
      <c r="AK1" s="598"/>
      <c r="AL1" s="598"/>
      <c r="AM1" s="598"/>
      <c r="AN1" s="598"/>
      <c r="AO1" s="598"/>
      <c r="AP1" s="598"/>
      <c r="AQ1" s="598"/>
    </row>
    <row r="2" spans="1:112" ht="18">
      <c r="A2" s="599" t="s">
        <v>347</v>
      </c>
      <c r="B2" s="599"/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  <c r="Z2" s="599"/>
      <c r="AA2" s="599"/>
      <c r="AB2" s="599"/>
      <c r="AC2" s="599"/>
      <c r="AD2" s="599"/>
      <c r="AE2" s="599"/>
      <c r="AF2" s="599"/>
      <c r="AG2" s="599"/>
      <c r="AH2" s="599"/>
      <c r="AI2" s="599"/>
      <c r="AJ2" s="599"/>
      <c r="AK2" s="599"/>
      <c r="AL2" s="599"/>
      <c r="AM2" s="599"/>
      <c r="AN2" s="599"/>
      <c r="AO2" s="599"/>
      <c r="AP2" s="599"/>
      <c r="AQ2" s="599"/>
    </row>
    <row r="3" spans="1:112" ht="15.75">
      <c r="A3" s="600" t="s">
        <v>100</v>
      </c>
      <c r="B3" s="601" t="s">
        <v>284</v>
      </c>
      <c r="C3" s="601" t="s">
        <v>42</v>
      </c>
      <c r="D3" s="602" t="s">
        <v>527</v>
      </c>
      <c r="E3" s="602"/>
      <c r="F3" s="602"/>
      <c r="G3" s="602"/>
      <c r="H3" s="602"/>
      <c r="I3" s="602" t="s">
        <v>441</v>
      </c>
      <c r="J3" s="602"/>
      <c r="K3" s="602"/>
      <c r="L3" s="602"/>
      <c r="M3" s="602"/>
      <c r="N3" s="602" t="s">
        <v>315</v>
      </c>
      <c r="O3" s="602"/>
      <c r="P3" s="602"/>
      <c r="Q3" s="602"/>
      <c r="R3" s="602"/>
      <c r="S3" s="602" t="s">
        <v>316</v>
      </c>
      <c r="T3" s="602"/>
      <c r="U3" s="602"/>
      <c r="V3" s="602"/>
      <c r="W3" s="602"/>
      <c r="X3" s="602" t="s">
        <v>318</v>
      </c>
      <c r="Y3" s="602"/>
      <c r="Z3" s="602"/>
      <c r="AA3" s="602"/>
      <c r="AB3" s="602"/>
      <c r="AC3" s="602" t="s">
        <v>317</v>
      </c>
      <c r="AD3" s="602"/>
      <c r="AE3" s="602"/>
      <c r="AF3" s="602"/>
      <c r="AG3" s="602"/>
      <c r="AH3" s="602" t="s">
        <v>328</v>
      </c>
      <c r="AI3" s="602"/>
      <c r="AJ3" s="602"/>
      <c r="AK3" s="602"/>
      <c r="AL3" s="602"/>
      <c r="AM3" s="602" t="s">
        <v>35</v>
      </c>
      <c r="AN3" s="602"/>
      <c r="AO3" s="602"/>
      <c r="AP3" s="602"/>
      <c r="AQ3" s="602"/>
    </row>
    <row r="4" spans="1:112" ht="15" customHeight="1">
      <c r="A4" s="600"/>
      <c r="B4" s="601"/>
      <c r="C4" s="601"/>
      <c r="D4" s="392" t="s">
        <v>4</v>
      </c>
      <c r="E4" s="392" t="s">
        <v>532</v>
      </c>
      <c r="F4" s="392" t="s">
        <v>533</v>
      </c>
      <c r="G4" s="520" t="s">
        <v>529</v>
      </c>
      <c r="H4" s="520" t="s">
        <v>530</v>
      </c>
      <c r="I4" s="392" t="s">
        <v>4</v>
      </c>
      <c r="J4" s="392" t="s">
        <v>532</v>
      </c>
      <c r="K4" s="392" t="s">
        <v>533</v>
      </c>
      <c r="L4" s="520" t="s">
        <v>529</v>
      </c>
      <c r="M4" s="520" t="s">
        <v>530</v>
      </c>
      <c r="N4" s="392" t="s">
        <v>4</v>
      </c>
      <c r="O4" s="392" t="s">
        <v>532</v>
      </c>
      <c r="P4" s="392" t="s">
        <v>533</v>
      </c>
      <c r="Q4" s="520" t="s">
        <v>529</v>
      </c>
      <c r="R4" s="520" t="s">
        <v>530</v>
      </c>
      <c r="S4" s="392" t="s">
        <v>4</v>
      </c>
      <c r="T4" s="392" t="s">
        <v>532</v>
      </c>
      <c r="U4" s="392" t="s">
        <v>533</v>
      </c>
      <c r="V4" s="520" t="s">
        <v>529</v>
      </c>
      <c r="W4" s="520" t="s">
        <v>530</v>
      </c>
      <c r="X4" s="425" t="s">
        <v>4</v>
      </c>
      <c r="Y4" s="425" t="s">
        <v>5</v>
      </c>
      <c r="Z4" s="425" t="s">
        <v>6</v>
      </c>
      <c r="AA4" s="597" t="s">
        <v>7</v>
      </c>
      <c r="AB4" s="597" t="s">
        <v>8</v>
      </c>
      <c r="AC4" s="392" t="s">
        <v>4</v>
      </c>
      <c r="AD4" s="392" t="s">
        <v>532</v>
      </c>
      <c r="AE4" s="392" t="s">
        <v>533</v>
      </c>
      <c r="AF4" s="520" t="s">
        <v>529</v>
      </c>
      <c r="AG4" s="520" t="s">
        <v>530</v>
      </c>
      <c r="AH4" s="392" t="s">
        <v>4</v>
      </c>
      <c r="AI4" s="392" t="s">
        <v>532</v>
      </c>
      <c r="AJ4" s="392" t="s">
        <v>533</v>
      </c>
      <c r="AK4" s="520" t="s">
        <v>529</v>
      </c>
      <c r="AL4" s="520" t="s">
        <v>530</v>
      </c>
      <c r="AM4" s="392" t="s">
        <v>4</v>
      </c>
      <c r="AN4" s="392" t="s">
        <v>532</v>
      </c>
      <c r="AO4" s="392" t="s">
        <v>533</v>
      </c>
      <c r="AP4" s="520" t="s">
        <v>529</v>
      </c>
      <c r="AQ4" s="520" t="s">
        <v>530</v>
      </c>
    </row>
    <row r="5" spans="1:112" ht="45">
      <c r="A5" s="600"/>
      <c r="B5" s="601"/>
      <c r="C5" s="601"/>
      <c r="D5" s="393" t="s">
        <v>531</v>
      </c>
      <c r="E5" s="393" t="s">
        <v>443</v>
      </c>
      <c r="F5" s="393" t="s">
        <v>528</v>
      </c>
      <c r="G5" s="520"/>
      <c r="H5" s="520"/>
      <c r="I5" s="393" t="s">
        <v>531</v>
      </c>
      <c r="J5" s="393" t="s">
        <v>443</v>
      </c>
      <c r="K5" s="393" t="s">
        <v>528</v>
      </c>
      <c r="L5" s="520"/>
      <c r="M5" s="520"/>
      <c r="N5" s="393" t="s">
        <v>531</v>
      </c>
      <c r="O5" s="393" t="s">
        <v>443</v>
      </c>
      <c r="P5" s="393" t="s">
        <v>528</v>
      </c>
      <c r="Q5" s="520"/>
      <c r="R5" s="520"/>
      <c r="S5" s="393" t="s">
        <v>279</v>
      </c>
      <c r="T5" s="393" t="s">
        <v>443</v>
      </c>
      <c r="U5" s="393" t="s">
        <v>528</v>
      </c>
      <c r="V5" s="520"/>
      <c r="W5" s="520"/>
      <c r="X5" s="393" t="s">
        <v>278</v>
      </c>
      <c r="Y5" s="393" t="s">
        <v>279</v>
      </c>
      <c r="Z5" s="393" t="s">
        <v>442</v>
      </c>
      <c r="AA5" s="597"/>
      <c r="AB5" s="597"/>
      <c r="AC5" s="393" t="s">
        <v>279</v>
      </c>
      <c r="AD5" s="393" t="s">
        <v>443</v>
      </c>
      <c r="AE5" s="393" t="s">
        <v>528</v>
      </c>
      <c r="AF5" s="520"/>
      <c r="AG5" s="520"/>
      <c r="AH5" s="393" t="s">
        <v>279</v>
      </c>
      <c r="AI5" s="393" t="s">
        <v>443</v>
      </c>
      <c r="AJ5" s="393" t="s">
        <v>528</v>
      </c>
      <c r="AK5" s="520"/>
      <c r="AL5" s="520"/>
      <c r="AM5" s="393" t="s">
        <v>279</v>
      </c>
      <c r="AN5" s="393" t="s">
        <v>443</v>
      </c>
      <c r="AO5" s="393" t="s">
        <v>528</v>
      </c>
      <c r="AP5" s="520"/>
      <c r="AQ5" s="520"/>
    </row>
    <row r="6" spans="1:112" s="252" customFormat="1" ht="16.5">
      <c r="A6" s="596">
        <v>1</v>
      </c>
      <c r="B6" s="265" t="s">
        <v>107</v>
      </c>
      <c r="C6" s="266"/>
      <c r="D6" s="267">
        <v>0</v>
      </c>
      <c r="E6" s="267">
        <v>0</v>
      </c>
      <c r="F6" s="267">
        <v>0</v>
      </c>
      <c r="G6" s="268"/>
      <c r="H6" s="268"/>
      <c r="I6" s="267"/>
      <c r="J6" s="267"/>
      <c r="K6" s="267"/>
      <c r="L6" s="268"/>
      <c r="M6" s="268"/>
      <c r="N6" s="268">
        <v>0</v>
      </c>
      <c r="O6" s="268">
        <v>0</v>
      </c>
      <c r="P6" s="268"/>
      <c r="Q6" s="270">
        <f t="shared" ref="Q6:Q71" si="0">IFERROR(O6/N6*100-100,0)</f>
        <v>0</v>
      </c>
      <c r="R6" s="268"/>
      <c r="S6" s="268">
        <v>0</v>
      </c>
      <c r="T6" s="268">
        <v>0</v>
      </c>
      <c r="U6" s="268">
        <v>0</v>
      </c>
      <c r="V6" s="268"/>
      <c r="W6" s="268"/>
      <c r="X6" s="268">
        <v>0</v>
      </c>
      <c r="Y6" s="268">
        <v>0</v>
      </c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>
        <f>SUM(AM7:AM9)</f>
        <v>312476.22600000002</v>
      </c>
      <c r="AN6" s="268">
        <f t="shared" ref="AN6" si="1">SUM(AN7:AN9)</f>
        <v>261315.98300000001</v>
      </c>
      <c r="AO6" s="268">
        <f>SUM(AO7:AO9)</f>
        <v>194783</v>
      </c>
      <c r="AP6" s="268"/>
      <c r="AQ6" s="268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</row>
    <row r="7" spans="1:112" s="258" customFormat="1" ht="15.75">
      <c r="A7" s="596"/>
      <c r="B7" s="269" t="s">
        <v>108</v>
      </c>
      <c r="C7" s="269" t="s">
        <v>109</v>
      </c>
      <c r="D7" s="267">
        <v>2490</v>
      </c>
      <c r="E7" s="267">
        <v>2569</v>
      </c>
      <c r="F7" s="267">
        <v>2251</v>
      </c>
      <c r="G7" s="270">
        <f>IFERROR(E7/D7*100-100,0)</f>
        <v>3.1726907630522021</v>
      </c>
      <c r="H7" s="270">
        <f>IFERROR(F7/E7*100-100,0)</f>
        <v>-12.378357337485397</v>
      </c>
      <c r="I7" s="267">
        <v>10190.84</v>
      </c>
      <c r="J7" s="267">
        <v>24376.978999999999</v>
      </c>
      <c r="K7" s="267">
        <v>7492</v>
      </c>
      <c r="L7" s="270">
        <f>IFERROR(J7/I7*100-100,0)</f>
        <v>139.20480549199087</v>
      </c>
      <c r="M7" s="270">
        <f>IFERROR(K7/J7*100-100,0)</f>
        <v>-69.266085022266296</v>
      </c>
      <c r="N7" s="268">
        <v>0</v>
      </c>
      <c r="O7" s="268">
        <v>0</v>
      </c>
      <c r="P7" s="268"/>
      <c r="Q7" s="270">
        <f t="shared" si="0"/>
        <v>0</v>
      </c>
      <c r="R7" s="270">
        <f>IFERROR(P7/O7*100-100,0)</f>
        <v>0</v>
      </c>
      <c r="S7" s="268">
        <v>0</v>
      </c>
      <c r="T7" s="268">
        <v>0</v>
      </c>
      <c r="U7" s="268">
        <v>0</v>
      </c>
      <c r="V7" s="270"/>
      <c r="W7" s="270">
        <v>0</v>
      </c>
      <c r="X7" s="268">
        <v>0</v>
      </c>
      <c r="Y7" s="268">
        <v>0</v>
      </c>
      <c r="Z7" s="268"/>
      <c r="AA7" s="270">
        <f>IFERROR(Y7/X7*100-100,0)</f>
        <v>0</v>
      </c>
      <c r="AB7" s="270">
        <f>IFERROR(Z7/Y7*100-100,0)</f>
        <v>0</v>
      </c>
      <c r="AC7" s="268"/>
      <c r="AD7" s="268"/>
      <c r="AE7" s="268"/>
      <c r="AF7" s="270">
        <f>IFERROR(AD7/AC7*100-100,0)</f>
        <v>0</v>
      </c>
      <c r="AG7" s="270">
        <f>IFERROR(AE7/AD7*100-100,0)</f>
        <v>0</v>
      </c>
      <c r="AH7" s="268"/>
      <c r="AI7" s="268"/>
      <c r="AJ7" s="268"/>
      <c r="AK7" s="270">
        <v>0</v>
      </c>
      <c r="AL7" s="270">
        <v>0</v>
      </c>
      <c r="AM7" s="268">
        <f>D7+I7+N7+S7+X7+AC7+AH7</f>
        <v>12680.84</v>
      </c>
      <c r="AN7" s="268">
        <f t="shared" ref="AN7:AO7" si="2">E7+J7+O7+T7+Y7+AD7+AI7</f>
        <v>26945.978999999999</v>
      </c>
      <c r="AO7" s="268">
        <f t="shared" si="2"/>
        <v>9743</v>
      </c>
      <c r="AP7" s="270">
        <f>IFERROR(AN7/AM7*100-100,0)</f>
        <v>112.49364395418598</v>
      </c>
      <c r="AQ7" s="270">
        <f>IFERROR(AO7/AN7*100-100,0)</f>
        <v>-63.842471635563882</v>
      </c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</row>
    <row r="8" spans="1:112" ht="15.75">
      <c r="A8" s="596"/>
      <c r="B8" s="269" t="s">
        <v>110</v>
      </c>
      <c r="C8" s="269" t="s">
        <v>109</v>
      </c>
      <c r="D8" s="267">
        <v>2835</v>
      </c>
      <c r="E8" s="267">
        <v>3220</v>
      </c>
      <c r="F8" s="267">
        <v>2373</v>
      </c>
      <c r="G8" s="270">
        <f t="shared" ref="G8:G71" si="3">IFERROR(E8/D8*100-100,0)</f>
        <v>13.58024691358024</v>
      </c>
      <c r="H8" s="270">
        <f t="shared" ref="H8:H71" si="4">IFERROR(F8/E8*100-100,0)</f>
        <v>-26.304347826086953</v>
      </c>
      <c r="I8" s="267">
        <v>22473.038</v>
      </c>
      <c r="J8" s="267">
        <v>16164.334000000001</v>
      </c>
      <c r="K8" s="267">
        <v>17826</v>
      </c>
      <c r="L8" s="270">
        <f t="shared" ref="L8:L71" si="5">IFERROR(J8/I8*100-100,0)</f>
        <v>-28.072323821995042</v>
      </c>
      <c r="M8" s="270">
        <f t="shared" ref="M8:M71" si="6">IFERROR(K8/J8*100-100,0)</f>
        <v>10.279829654596355</v>
      </c>
      <c r="N8" s="268">
        <v>0</v>
      </c>
      <c r="O8" s="268">
        <v>0</v>
      </c>
      <c r="P8" s="268"/>
      <c r="Q8" s="270">
        <f t="shared" si="0"/>
        <v>0</v>
      </c>
      <c r="R8" s="270">
        <f t="shared" ref="R8:R71" si="7">IFERROR(P8/O8*100-100,0)</f>
        <v>0</v>
      </c>
      <c r="S8" s="268">
        <v>62400</v>
      </c>
      <c r="T8" s="268">
        <v>60200</v>
      </c>
      <c r="U8" s="294">
        <v>60380</v>
      </c>
      <c r="V8" s="270">
        <f>IFERROR(T8/S8*100-100,0)</f>
        <v>-3.525641025641022</v>
      </c>
      <c r="W8" s="270">
        <f>IFERROR(U8/T8*100-100,0)</f>
        <v>0.29900332225913928</v>
      </c>
      <c r="X8" s="268">
        <v>5419</v>
      </c>
      <c r="Y8" s="268">
        <v>5428</v>
      </c>
      <c r="Z8" s="268">
        <v>4331</v>
      </c>
      <c r="AA8" s="270">
        <f t="shared" ref="AA8:AA71" si="8">IFERROR(Y8/X8*100-100,0)</f>
        <v>0.16608230300793991</v>
      </c>
      <c r="AB8" s="270">
        <f t="shared" ref="AB8:AB71" si="9">IFERROR(Z8/Y8*100-100,0)</f>
        <v>-20.210022107590277</v>
      </c>
      <c r="AC8" s="268"/>
      <c r="AD8" s="268"/>
      <c r="AE8" s="268"/>
      <c r="AF8" s="270">
        <f t="shared" ref="AF8:AF71" si="10">IFERROR(AD8/AC8*100-100,0)</f>
        <v>0</v>
      </c>
      <c r="AG8" s="270">
        <f t="shared" ref="AG8:AG71" si="11">IFERROR(AE8/AD8*100-100,0)</f>
        <v>0</v>
      </c>
      <c r="AH8" s="268">
        <v>2654.9479999999999</v>
      </c>
      <c r="AI8" s="268">
        <v>2458.17</v>
      </c>
      <c r="AJ8" s="268">
        <v>4663</v>
      </c>
      <c r="AK8" s="270">
        <f>IFERROR(AI8/AH8*100-100,0)</f>
        <v>-7.4117459174341604</v>
      </c>
      <c r="AL8" s="270">
        <f>IFERROR(AJ8/AI8*100-100,0)</f>
        <v>89.693959327467184</v>
      </c>
      <c r="AM8" s="268">
        <f t="shared" ref="AM8:AM71" si="12">D8+I8+N8+S8+X8+AC8+AH8</f>
        <v>95781.986000000004</v>
      </c>
      <c r="AN8" s="268">
        <f t="shared" ref="AN8:AN71" si="13">E8+J8+O8+T8+Y8+AD8+AI8</f>
        <v>87470.504000000001</v>
      </c>
      <c r="AO8" s="268">
        <f>F8+K8+P8+U8+Z8+AE8+AJ8</f>
        <v>89573</v>
      </c>
      <c r="AP8" s="270">
        <f t="shared" ref="AP8:AP71" si="14">IFERROR(AN8/AM8*100-100,0)</f>
        <v>-8.6775001721096032</v>
      </c>
      <c r="AQ8" s="270">
        <f t="shared" ref="AQ8:AQ71" si="15">IFERROR(AO8/AN8*100-100,0)</f>
        <v>2.40366283930409</v>
      </c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</row>
    <row r="9" spans="1:112" ht="15.75">
      <c r="A9" s="596"/>
      <c r="B9" s="269" t="s">
        <v>111</v>
      </c>
      <c r="C9" s="269" t="s">
        <v>109</v>
      </c>
      <c r="D9" s="267">
        <v>26605</v>
      </c>
      <c r="E9" s="267">
        <v>36363</v>
      </c>
      <c r="F9" s="267">
        <v>17502</v>
      </c>
      <c r="G9" s="270">
        <f t="shared" si="3"/>
        <v>36.677316293929721</v>
      </c>
      <c r="H9" s="270">
        <f t="shared" si="4"/>
        <v>-51.868657701509775</v>
      </c>
      <c r="I9" s="267">
        <v>177408.4</v>
      </c>
      <c r="J9" s="267">
        <v>110536.5</v>
      </c>
      <c r="K9" s="267">
        <v>77965</v>
      </c>
      <c r="L9" s="270">
        <f t="shared" si="5"/>
        <v>-37.693761963920537</v>
      </c>
      <c r="M9" s="270">
        <f t="shared" si="6"/>
        <v>-29.466737231593186</v>
      </c>
      <c r="N9" s="268">
        <v>0</v>
      </c>
      <c r="O9" s="268">
        <v>0</v>
      </c>
      <c r="P9" s="268"/>
      <c r="Q9" s="270">
        <f t="shared" si="0"/>
        <v>0</v>
      </c>
      <c r="R9" s="270">
        <f t="shared" si="7"/>
        <v>0</v>
      </c>
      <c r="S9" s="268">
        <v>0</v>
      </c>
      <c r="T9" s="268">
        <v>0</v>
      </c>
      <c r="U9" s="268"/>
      <c r="V9" s="270">
        <f t="shared" ref="V9:V72" si="16">IFERROR(T9/S9*100-100,0)</f>
        <v>0</v>
      </c>
      <c r="W9" s="270">
        <f t="shared" ref="W9:W72" si="17">IFERROR(U9/T9*100-100,0)</f>
        <v>0</v>
      </c>
      <c r="X9" s="268">
        <v>0</v>
      </c>
      <c r="Y9" s="268">
        <v>0</v>
      </c>
      <c r="Z9" s="268"/>
      <c r="AA9" s="270">
        <f t="shared" si="8"/>
        <v>0</v>
      </c>
      <c r="AB9" s="270">
        <f t="shared" si="9"/>
        <v>0</v>
      </c>
      <c r="AC9" s="268"/>
      <c r="AD9" s="268"/>
      <c r="AE9" s="268"/>
      <c r="AF9" s="270">
        <f t="shared" si="10"/>
        <v>0</v>
      </c>
      <c r="AG9" s="270">
        <f t="shared" si="11"/>
        <v>0</v>
      </c>
      <c r="AH9" s="268"/>
      <c r="AI9" s="268"/>
      <c r="AJ9" s="268"/>
      <c r="AK9" s="270">
        <f t="shared" ref="AK9:AK72" si="18">IFERROR(AI9/AH9*100-100,0)</f>
        <v>0</v>
      </c>
      <c r="AL9" s="270">
        <f t="shared" ref="AL9:AL72" si="19">IFERROR(AJ9/AI9*100-100,0)</f>
        <v>0</v>
      </c>
      <c r="AM9" s="268">
        <f t="shared" si="12"/>
        <v>204013.4</v>
      </c>
      <c r="AN9" s="268">
        <f t="shared" si="13"/>
        <v>146899.5</v>
      </c>
      <c r="AO9" s="268">
        <f t="shared" ref="AO9:AO71" si="20">F9+K9+P9+U9+Z9+AE9+AJ9</f>
        <v>95467</v>
      </c>
      <c r="AP9" s="270">
        <f t="shared" si="14"/>
        <v>-27.995170905440531</v>
      </c>
      <c r="AQ9" s="270">
        <f t="shared" si="15"/>
        <v>-35.012032035507275</v>
      </c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</row>
    <row r="10" spans="1:112" s="252" customFormat="1" ht="16.5">
      <c r="A10" s="596">
        <v>2</v>
      </c>
      <c r="B10" s="265" t="s">
        <v>112</v>
      </c>
      <c r="C10" s="266"/>
      <c r="D10" s="267">
        <v>0</v>
      </c>
      <c r="E10" s="267">
        <v>0</v>
      </c>
      <c r="F10" s="267"/>
      <c r="G10" s="270">
        <f t="shared" si="3"/>
        <v>0</v>
      </c>
      <c r="H10" s="270">
        <f t="shared" si="4"/>
        <v>0</v>
      </c>
      <c r="I10" s="267">
        <v>0</v>
      </c>
      <c r="J10" s="267">
        <v>0</v>
      </c>
      <c r="K10" s="267"/>
      <c r="L10" s="270">
        <f t="shared" si="5"/>
        <v>0</v>
      </c>
      <c r="M10" s="270">
        <f t="shared" si="6"/>
        <v>0</v>
      </c>
      <c r="N10" s="268">
        <v>0</v>
      </c>
      <c r="O10" s="268">
        <v>0</v>
      </c>
      <c r="P10" s="268"/>
      <c r="Q10" s="270">
        <f t="shared" si="0"/>
        <v>0</v>
      </c>
      <c r="R10" s="270">
        <f t="shared" si="7"/>
        <v>0</v>
      </c>
      <c r="S10" s="268">
        <v>0</v>
      </c>
      <c r="T10" s="268">
        <v>0</v>
      </c>
      <c r="U10" s="268"/>
      <c r="V10" s="270">
        <f t="shared" si="16"/>
        <v>0</v>
      </c>
      <c r="W10" s="270">
        <f t="shared" si="17"/>
        <v>0</v>
      </c>
      <c r="X10" s="268">
        <v>0</v>
      </c>
      <c r="Y10" s="268">
        <v>0</v>
      </c>
      <c r="Z10" s="268"/>
      <c r="AA10" s="270">
        <f t="shared" si="8"/>
        <v>0</v>
      </c>
      <c r="AB10" s="270">
        <f t="shared" si="9"/>
        <v>0</v>
      </c>
      <c r="AC10" s="268"/>
      <c r="AD10" s="268"/>
      <c r="AE10" s="268"/>
      <c r="AF10" s="270">
        <f t="shared" si="10"/>
        <v>0</v>
      </c>
      <c r="AG10" s="270">
        <f t="shared" si="11"/>
        <v>0</v>
      </c>
      <c r="AH10" s="268"/>
      <c r="AI10" s="268"/>
      <c r="AJ10" s="268"/>
      <c r="AK10" s="270">
        <f t="shared" si="18"/>
        <v>0</v>
      </c>
      <c r="AL10" s="270">
        <f t="shared" si="19"/>
        <v>0</v>
      </c>
      <c r="AM10" s="268">
        <f t="shared" si="12"/>
        <v>0</v>
      </c>
      <c r="AN10" s="268">
        <f t="shared" si="13"/>
        <v>0</v>
      </c>
      <c r="AO10" s="268">
        <f t="shared" si="20"/>
        <v>0</v>
      </c>
      <c r="AP10" s="270">
        <f t="shared" si="14"/>
        <v>0</v>
      </c>
      <c r="AQ10" s="270">
        <f t="shared" si="15"/>
        <v>0</v>
      </c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79"/>
      <c r="CC10" s="279"/>
      <c r="CD10" s="279"/>
      <c r="CE10" s="279"/>
      <c r="CF10" s="279"/>
      <c r="CG10" s="279"/>
      <c r="CH10" s="279"/>
      <c r="CI10" s="279"/>
      <c r="CJ10" s="279"/>
      <c r="CK10" s="279"/>
      <c r="CL10" s="279"/>
      <c r="CM10" s="279"/>
      <c r="CN10" s="279"/>
      <c r="CO10" s="279"/>
      <c r="CP10" s="279"/>
      <c r="CQ10" s="279"/>
      <c r="CR10" s="279"/>
      <c r="CS10" s="279"/>
      <c r="CT10" s="279"/>
      <c r="CU10" s="279"/>
      <c r="CV10" s="279"/>
      <c r="CW10" s="279"/>
      <c r="CX10" s="279"/>
      <c r="CY10" s="279"/>
      <c r="CZ10" s="279"/>
      <c r="DA10" s="279"/>
      <c r="DB10" s="279"/>
      <c r="DC10" s="279"/>
      <c r="DD10" s="279"/>
      <c r="DE10" s="279"/>
      <c r="DF10" s="279"/>
      <c r="DG10" s="279"/>
      <c r="DH10" s="279"/>
    </row>
    <row r="11" spans="1:112" s="258" customFormat="1" ht="16.5">
      <c r="A11" s="596"/>
      <c r="B11" s="271" t="s">
        <v>113</v>
      </c>
      <c r="C11" s="269" t="s">
        <v>45</v>
      </c>
      <c r="D11" s="267">
        <v>4009</v>
      </c>
      <c r="E11" s="267">
        <v>4494</v>
      </c>
      <c r="F11" s="267">
        <v>5525.3640999999998</v>
      </c>
      <c r="G11" s="270">
        <f t="shared" si="3"/>
        <v>12.097779995011223</v>
      </c>
      <c r="H11" s="270">
        <f t="shared" si="4"/>
        <v>22.949801958166447</v>
      </c>
      <c r="I11" s="267">
        <v>0</v>
      </c>
      <c r="J11" s="267">
        <v>0</v>
      </c>
      <c r="K11" s="267"/>
      <c r="L11" s="270">
        <f t="shared" si="5"/>
        <v>0</v>
      </c>
      <c r="M11" s="270">
        <f t="shared" si="6"/>
        <v>0</v>
      </c>
      <c r="N11" s="268">
        <v>38486.807000000001</v>
      </c>
      <c r="O11" s="268">
        <v>43602.456999999995</v>
      </c>
      <c r="P11" s="268">
        <v>33007.53</v>
      </c>
      <c r="Q11" s="270">
        <f t="shared" si="0"/>
        <v>13.291957423228155</v>
      </c>
      <c r="R11" s="270">
        <f t="shared" si="7"/>
        <v>-24.298921962127039</v>
      </c>
      <c r="S11" s="268">
        <v>5199.43</v>
      </c>
      <c r="T11" s="268">
        <v>7166</v>
      </c>
      <c r="U11" s="268">
        <v>8759</v>
      </c>
      <c r="V11" s="270">
        <f t="shared" si="16"/>
        <v>37.822799806901912</v>
      </c>
      <c r="W11" s="270">
        <f t="shared" si="17"/>
        <v>22.229974881384322</v>
      </c>
      <c r="X11" s="268">
        <v>0</v>
      </c>
      <c r="Y11" s="268">
        <v>0</v>
      </c>
      <c r="Z11" s="268"/>
      <c r="AA11" s="270">
        <f t="shared" si="8"/>
        <v>0</v>
      </c>
      <c r="AB11" s="270">
        <f t="shared" si="9"/>
        <v>0</v>
      </c>
      <c r="AC11" s="267">
        <v>1095</v>
      </c>
      <c r="AD11" s="267">
        <v>1300</v>
      </c>
      <c r="AE11" s="267">
        <v>1500</v>
      </c>
      <c r="AF11" s="270">
        <f t="shared" si="10"/>
        <v>18.721461187214601</v>
      </c>
      <c r="AG11" s="270">
        <f t="shared" si="11"/>
        <v>15.384615384615373</v>
      </c>
      <c r="AH11" s="268">
        <v>1080</v>
      </c>
      <c r="AI11" s="268">
        <v>1080</v>
      </c>
      <c r="AJ11" s="268"/>
      <c r="AK11" s="270">
        <f t="shared" si="18"/>
        <v>0</v>
      </c>
      <c r="AL11" s="270">
        <f t="shared" si="19"/>
        <v>-100</v>
      </c>
      <c r="AM11" s="268">
        <f t="shared" si="12"/>
        <v>49870.237000000001</v>
      </c>
      <c r="AN11" s="268">
        <f t="shared" si="13"/>
        <v>57642.456999999995</v>
      </c>
      <c r="AO11" s="268">
        <f t="shared" si="20"/>
        <v>48791.894099999998</v>
      </c>
      <c r="AP11" s="270">
        <f t="shared" si="14"/>
        <v>15.584886833403246</v>
      </c>
      <c r="AQ11" s="270">
        <f t="shared" si="15"/>
        <v>-15.354242967124037</v>
      </c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279"/>
      <c r="BN11" s="279"/>
      <c r="BO11" s="279"/>
      <c r="BP11" s="279"/>
      <c r="BQ11" s="279"/>
      <c r="BR11" s="279"/>
      <c r="BS11" s="279"/>
      <c r="BT11" s="279"/>
      <c r="BU11" s="279"/>
      <c r="BV11" s="279"/>
      <c r="BW11" s="279"/>
      <c r="BX11" s="279"/>
      <c r="BY11" s="279"/>
      <c r="BZ11" s="279"/>
      <c r="CA11" s="279"/>
      <c r="CB11" s="279"/>
      <c r="CC11" s="279"/>
      <c r="CD11" s="279"/>
      <c r="CE11" s="279"/>
      <c r="CF11" s="279"/>
      <c r="CG11" s="279"/>
      <c r="CH11" s="279"/>
      <c r="CI11" s="279"/>
      <c r="CJ11" s="279"/>
      <c r="CK11" s="279"/>
      <c r="CL11" s="279"/>
      <c r="CM11" s="279"/>
      <c r="CN11" s="279"/>
      <c r="CO11" s="279"/>
      <c r="CP11" s="279"/>
      <c r="CQ11" s="279"/>
      <c r="CR11" s="279"/>
      <c r="CS11" s="279"/>
      <c r="CT11" s="279"/>
      <c r="CU11" s="279"/>
      <c r="CV11" s="279"/>
      <c r="CW11" s="279"/>
      <c r="CX11" s="279"/>
      <c r="CY11" s="279"/>
      <c r="CZ11" s="279"/>
      <c r="DA11" s="279"/>
      <c r="DB11" s="279"/>
      <c r="DC11" s="279"/>
      <c r="DD11" s="279"/>
      <c r="DE11" s="279"/>
      <c r="DF11" s="279"/>
      <c r="DG11" s="279"/>
      <c r="DH11" s="279"/>
    </row>
    <row r="12" spans="1:112" s="252" customFormat="1" ht="15.75">
      <c r="A12" s="596">
        <v>3</v>
      </c>
      <c r="B12" s="272" t="s">
        <v>114</v>
      </c>
      <c r="C12" s="273"/>
      <c r="D12" s="267">
        <v>0</v>
      </c>
      <c r="E12" s="267">
        <v>0</v>
      </c>
      <c r="F12" s="267"/>
      <c r="G12" s="270">
        <f t="shared" si="3"/>
        <v>0</v>
      </c>
      <c r="H12" s="270">
        <f t="shared" si="4"/>
        <v>0</v>
      </c>
      <c r="I12" s="267"/>
      <c r="J12" s="267"/>
      <c r="K12" s="267"/>
      <c r="L12" s="270">
        <f t="shared" si="5"/>
        <v>0</v>
      </c>
      <c r="M12" s="270">
        <f t="shared" si="6"/>
        <v>0</v>
      </c>
      <c r="N12" s="268"/>
      <c r="O12" s="268"/>
      <c r="P12" s="268"/>
      <c r="Q12" s="270">
        <f t="shared" si="0"/>
        <v>0</v>
      </c>
      <c r="R12" s="270">
        <f t="shared" si="7"/>
        <v>0</v>
      </c>
      <c r="S12" s="268">
        <v>0</v>
      </c>
      <c r="T12" s="268">
        <v>0</v>
      </c>
      <c r="U12" s="268"/>
      <c r="V12" s="270">
        <f t="shared" si="16"/>
        <v>0</v>
      </c>
      <c r="W12" s="270">
        <f t="shared" si="17"/>
        <v>0</v>
      </c>
      <c r="X12" s="268">
        <v>0</v>
      </c>
      <c r="Y12" s="268">
        <v>0</v>
      </c>
      <c r="Z12" s="268"/>
      <c r="AA12" s="270">
        <f t="shared" si="8"/>
        <v>0</v>
      </c>
      <c r="AB12" s="270">
        <f t="shared" si="9"/>
        <v>0</v>
      </c>
      <c r="AC12" s="267"/>
      <c r="AD12" s="267"/>
      <c r="AE12" s="267"/>
      <c r="AF12" s="270">
        <f t="shared" si="10"/>
        <v>0</v>
      </c>
      <c r="AG12" s="270">
        <f t="shared" si="11"/>
        <v>0</v>
      </c>
      <c r="AH12" s="268"/>
      <c r="AI12" s="268"/>
      <c r="AJ12" s="268"/>
      <c r="AK12" s="270">
        <f t="shared" si="18"/>
        <v>0</v>
      </c>
      <c r="AL12" s="270">
        <f t="shared" si="19"/>
        <v>0</v>
      </c>
      <c r="AM12" s="268">
        <f t="shared" si="12"/>
        <v>0</v>
      </c>
      <c r="AN12" s="268">
        <f t="shared" si="13"/>
        <v>0</v>
      </c>
      <c r="AO12" s="268">
        <f t="shared" si="20"/>
        <v>0</v>
      </c>
      <c r="AP12" s="270">
        <f t="shared" si="14"/>
        <v>0</v>
      </c>
      <c r="AQ12" s="270">
        <f t="shared" si="15"/>
        <v>0</v>
      </c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79"/>
      <c r="BL12" s="279"/>
      <c r="BM12" s="279"/>
      <c r="BN12" s="279"/>
      <c r="BO12" s="279"/>
      <c r="BP12" s="279"/>
      <c r="BQ12" s="279"/>
      <c r="BR12" s="279"/>
      <c r="BS12" s="279"/>
      <c r="BT12" s="279"/>
      <c r="BU12" s="279"/>
      <c r="BV12" s="279"/>
      <c r="BW12" s="279"/>
      <c r="BX12" s="279"/>
      <c r="BY12" s="279"/>
      <c r="BZ12" s="279"/>
      <c r="CA12" s="279"/>
      <c r="CB12" s="279"/>
      <c r="CC12" s="279"/>
      <c r="CD12" s="279"/>
      <c r="CE12" s="279"/>
      <c r="CF12" s="279"/>
      <c r="CG12" s="279"/>
      <c r="CH12" s="279"/>
      <c r="CI12" s="279"/>
      <c r="CJ12" s="279"/>
      <c r="CK12" s="279"/>
      <c r="CL12" s="279"/>
      <c r="CM12" s="279"/>
      <c r="CN12" s="279"/>
      <c r="CO12" s="279"/>
      <c r="CP12" s="279"/>
      <c r="CQ12" s="279"/>
      <c r="CR12" s="279"/>
      <c r="CS12" s="279"/>
      <c r="CT12" s="279"/>
      <c r="CU12" s="279"/>
      <c r="CV12" s="279"/>
      <c r="CW12" s="279"/>
      <c r="CX12" s="279"/>
      <c r="CY12" s="279"/>
      <c r="CZ12" s="279"/>
      <c r="DA12" s="279"/>
      <c r="DB12" s="279"/>
      <c r="DC12" s="279"/>
      <c r="DD12" s="279"/>
      <c r="DE12" s="279"/>
      <c r="DF12" s="279"/>
      <c r="DG12" s="279"/>
      <c r="DH12" s="279"/>
    </row>
    <row r="13" spans="1:112" s="258" customFormat="1" ht="15.75">
      <c r="A13" s="596"/>
      <c r="B13" s="274" t="s">
        <v>115</v>
      </c>
      <c r="C13" s="275" t="s">
        <v>116</v>
      </c>
      <c r="D13" s="267">
        <v>770.74</v>
      </c>
      <c r="E13" s="267">
        <v>1108</v>
      </c>
      <c r="F13" s="267">
        <v>2088</v>
      </c>
      <c r="G13" s="270">
        <f t="shared" si="3"/>
        <v>43.757946908166161</v>
      </c>
      <c r="H13" s="270">
        <f t="shared" si="4"/>
        <v>88.447653429602866</v>
      </c>
      <c r="I13" s="267">
        <v>2834</v>
      </c>
      <c r="J13" s="267">
        <v>3421</v>
      </c>
      <c r="K13" s="267">
        <v>3624</v>
      </c>
      <c r="L13" s="270">
        <f t="shared" si="5"/>
        <v>20.712773465067031</v>
      </c>
      <c r="M13" s="270">
        <f t="shared" si="6"/>
        <v>5.9339374451914608</v>
      </c>
      <c r="N13" s="268"/>
      <c r="O13" s="268"/>
      <c r="P13" s="268"/>
      <c r="Q13" s="270">
        <f t="shared" si="0"/>
        <v>0</v>
      </c>
      <c r="R13" s="270">
        <f t="shared" si="7"/>
        <v>0</v>
      </c>
      <c r="S13" s="268">
        <v>0</v>
      </c>
      <c r="T13" s="268">
        <v>0</v>
      </c>
      <c r="U13" s="268"/>
      <c r="V13" s="270">
        <f t="shared" si="16"/>
        <v>0</v>
      </c>
      <c r="W13" s="270">
        <f t="shared" si="17"/>
        <v>0</v>
      </c>
      <c r="X13" s="268">
        <v>2511.66</v>
      </c>
      <c r="Y13" s="268">
        <v>1956.81</v>
      </c>
      <c r="Z13" s="268">
        <v>2038.25</v>
      </c>
      <c r="AA13" s="270">
        <f t="shared" si="8"/>
        <v>-22.090967726523488</v>
      </c>
      <c r="AB13" s="270">
        <f t="shared" si="9"/>
        <v>4.1618757058682405</v>
      </c>
      <c r="AC13" s="267">
        <v>28</v>
      </c>
      <c r="AD13" s="267">
        <v>25</v>
      </c>
      <c r="AE13" s="267">
        <v>70</v>
      </c>
      <c r="AF13" s="270">
        <f t="shared" si="10"/>
        <v>-10.714285714285708</v>
      </c>
      <c r="AG13" s="270">
        <f t="shared" si="11"/>
        <v>180</v>
      </c>
      <c r="AH13" s="268">
        <v>2234.8989999999999</v>
      </c>
      <c r="AI13" s="268">
        <v>2666.23</v>
      </c>
      <c r="AJ13" s="268">
        <v>2821.03</v>
      </c>
      <c r="AK13" s="270">
        <f t="shared" si="18"/>
        <v>19.299798335405754</v>
      </c>
      <c r="AL13" s="270">
        <f t="shared" si="19"/>
        <v>5.8059507244311277</v>
      </c>
      <c r="AM13" s="268">
        <f t="shared" si="12"/>
        <v>8379.2989999999991</v>
      </c>
      <c r="AN13" s="268">
        <f t="shared" si="13"/>
        <v>9177.0399999999991</v>
      </c>
      <c r="AO13" s="268">
        <f t="shared" si="20"/>
        <v>10641.28</v>
      </c>
      <c r="AP13" s="270">
        <f t="shared" si="14"/>
        <v>9.520378733352274</v>
      </c>
      <c r="AQ13" s="270">
        <f t="shared" si="15"/>
        <v>15.95547148100043</v>
      </c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79"/>
      <c r="BL13" s="279"/>
      <c r="BM13" s="279"/>
      <c r="BN13" s="279"/>
      <c r="BO13" s="279"/>
      <c r="BP13" s="279"/>
      <c r="BQ13" s="279"/>
      <c r="BR13" s="279"/>
      <c r="BS13" s="279"/>
      <c r="BT13" s="279"/>
      <c r="BU13" s="279"/>
      <c r="BV13" s="279"/>
      <c r="BW13" s="279"/>
      <c r="BX13" s="279"/>
      <c r="BY13" s="279"/>
      <c r="BZ13" s="279"/>
      <c r="CA13" s="279"/>
      <c r="CB13" s="279"/>
      <c r="CC13" s="279"/>
      <c r="CD13" s="279"/>
      <c r="CE13" s="279"/>
      <c r="CF13" s="279"/>
      <c r="CG13" s="279"/>
      <c r="CH13" s="279"/>
      <c r="CI13" s="279"/>
      <c r="CJ13" s="279"/>
      <c r="CK13" s="279"/>
      <c r="CL13" s="279"/>
      <c r="CM13" s="279"/>
      <c r="CN13" s="279"/>
      <c r="CO13" s="279"/>
      <c r="CP13" s="279"/>
      <c r="CQ13" s="279"/>
      <c r="CR13" s="279"/>
      <c r="CS13" s="279"/>
      <c r="CT13" s="279"/>
      <c r="CU13" s="279"/>
      <c r="CV13" s="279"/>
      <c r="CW13" s="279"/>
      <c r="CX13" s="279"/>
      <c r="CY13" s="279"/>
      <c r="CZ13" s="279"/>
      <c r="DA13" s="279"/>
      <c r="DB13" s="279"/>
      <c r="DC13" s="279"/>
      <c r="DD13" s="279"/>
      <c r="DE13" s="279"/>
      <c r="DF13" s="279"/>
      <c r="DG13" s="279"/>
      <c r="DH13" s="279"/>
    </row>
    <row r="14" spans="1:112" s="258" customFormat="1" ht="15.75">
      <c r="A14" s="596"/>
      <c r="B14" s="274" t="s">
        <v>117</v>
      </c>
      <c r="C14" s="275" t="s">
        <v>116</v>
      </c>
      <c r="D14" s="267">
        <v>0</v>
      </c>
      <c r="E14" s="267">
        <v>0</v>
      </c>
      <c r="F14" s="267"/>
      <c r="G14" s="270">
        <f t="shared" si="3"/>
        <v>0</v>
      </c>
      <c r="H14" s="270">
        <f t="shared" si="4"/>
        <v>0</v>
      </c>
      <c r="I14" s="267">
        <v>5850</v>
      </c>
      <c r="J14" s="267">
        <v>5727</v>
      </c>
      <c r="K14" s="267">
        <v>5921</v>
      </c>
      <c r="L14" s="270">
        <f t="shared" si="5"/>
        <v>-2.1025641025641022</v>
      </c>
      <c r="M14" s="270">
        <f t="shared" si="6"/>
        <v>3.3874628950584906</v>
      </c>
      <c r="N14" s="268"/>
      <c r="O14" s="268"/>
      <c r="P14" s="268"/>
      <c r="Q14" s="270">
        <f t="shared" si="0"/>
        <v>0</v>
      </c>
      <c r="R14" s="270">
        <f t="shared" si="7"/>
        <v>0</v>
      </c>
      <c r="S14" s="268">
        <v>0</v>
      </c>
      <c r="T14" s="268">
        <v>0</v>
      </c>
      <c r="U14" s="268"/>
      <c r="V14" s="270">
        <f t="shared" si="16"/>
        <v>0</v>
      </c>
      <c r="W14" s="270">
        <f t="shared" si="17"/>
        <v>0</v>
      </c>
      <c r="X14" s="268">
        <v>37819.599999999999</v>
      </c>
      <c r="Y14" s="268">
        <v>44809.5</v>
      </c>
      <c r="Z14" s="268">
        <v>35237.130000000005</v>
      </c>
      <c r="AA14" s="270">
        <f t="shared" si="8"/>
        <v>18.482215570762264</v>
      </c>
      <c r="AB14" s="270">
        <f t="shared" si="9"/>
        <v>-21.36236735513674</v>
      </c>
      <c r="AC14" s="267">
        <v>11</v>
      </c>
      <c r="AD14" s="267">
        <v>13</v>
      </c>
      <c r="AE14" s="267">
        <v>30</v>
      </c>
      <c r="AF14" s="270">
        <f t="shared" si="10"/>
        <v>18.181818181818187</v>
      </c>
      <c r="AG14" s="270">
        <f t="shared" si="11"/>
        <v>130.76923076923075</v>
      </c>
      <c r="AH14" s="268">
        <v>5810.05</v>
      </c>
      <c r="AI14" s="268">
        <v>6534.81</v>
      </c>
      <c r="AJ14" s="268">
        <v>4238.8999999999996</v>
      </c>
      <c r="AK14" s="270">
        <f t="shared" si="18"/>
        <v>12.474247209576504</v>
      </c>
      <c r="AL14" s="270">
        <f t="shared" si="19"/>
        <v>-35.133538695080659</v>
      </c>
      <c r="AM14" s="268">
        <f t="shared" si="12"/>
        <v>49490.65</v>
      </c>
      <c r="AN14" s="268">
        <f t="shared" si="13"/>
        <v>57084.31</v>
      </c>
      <c r="AO14" s="268">
        <f t="shared" si="20"/>
        <v>45427.030000000006</v>
      </c>
      <c r="AP14" s="270">
        <f t="shared" si="14"/>
        <v>15.343625513101955</v>
      </c>
      <c r="AQ14" s="270">
        <f t="shared" si="15"/>
        <v>-20.42116301309413</v>
      </c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</row>
    <row r="15" spans="1:112" ht="15.75">
      <c r="A15" s="596"/>
      <c r="B15" s="274" t="s">
        <v>118</v>
      </c>
      <c r="C15" s="275" t="s">
        <v>116</v>
      </c>
      <c r="D15" s="267">
        <v>22000</v>
      </c>
      <c r="E15" s="267">
        <v>24275</v>
      </c>
      <c r="F15" s="267">
        <v>19500</v>
      </c>
      <c r="G15" s="270">
        <f t="shared" si="3"/>
        <v>10.340909090909093</v>
      </c>
      <c r="H15" s="270">
        <f t="shared" si="4"/>
        <v>-19.670442842430475</v>
      </c>
      <c r="I15" s="267">
        <v>60520</v>
      </c>
      <c r="J15" s="267">
        <v>50523</v>
      </c>
      <c r="K15" s="267">
        <v>36120</v>
      </c>
      <c r="L15" s="270">
        <f t="shared" si="5"/>
        <v>-16.51850627891605</v>
      </c>
      <c r="M15" s="270">
        <f t="shared" si="6"/>
        <v>-28.507808324921328</v>
      </c>
      <c r="N15" s="268">
        <v>65171.200000000004</v>
      </c>
      <c r="O15" s="268">
        <v>62605.75</v>
      </c>
      <c r="P15" s="268">
        <v>64008</v>
      </c>
      <c r="Q15" s="270">
        <f t="shared" si="0"/>
        <v>-3.9364780762054465</v>
      </c>
      <c r="R15" s="270">
        <f t="shared" si="7"/>
        <v>2.2398102410721208</v>
      </c>
      <c r="S15" s="268">
        <v>0</v>
      </c>
      <c r="T15" s="268">
        <v>0</v>
      </c>
      <c r="U15" s="268"/>
      <c r="V15" s="270">
        <f t="shared" si="16"/>
        <v>0</v>
      </c>
      <c r="W15" s="270">
        <f t="shared" si="17"/>
        <v>0</v>
      </c>
      <c r="X15" s="268">
        <v>20270</v>
      </c>
      <c r="Y15" s="268">
        <v>21265</v>
      </c>
      <c r="Z15" s="268">
        <v>13490</v>
      </c>
      <c r="AA15" s="270">
        <f t="shared" si="8"/>
        <v>4.9087321164282116</v>
      </c>
      <c r="AB15" s="270">
        <f t="shared" si="9"/>
        <v>-36.562426522454736</v>
      </c>
      <c r="AC15" s="267">
        <v>10</v>
      </c>
      <c r="AD15" s="267">
        <v>11</v>
      </c>
      <c r="AE15" s="267">
        <v>15</v>
      </c>
      <c r="AF15" s="270">
        <f t="shared" si="10"/>
        <v>10.000000000000014</v>
      </c>
      <c r="AG15" s="270">
        <f t="shared" si="11"/>
        <v>36.363636363636346</v>
      </c>
      <c r="AH15" s="268"/>
      <c r="AI15" s="268"/>
      <c r="AJ15" s="268"/>
      <c r="AK15" s="270">
        <f t="shared" si="18"/>
        <v>0</v>
      </c>
      <c r="AL15" s="270">
        <f t="shared" si="19"/>
        <v>0</v>
      </c>
      <c r="AM15" s="268">
        <f t="shared" si="12"/>
        <v>167971.20000000001</v>
      </c>
      <c r="AN15" s="268">
        <f t="shared" si="13"/>
        <v>158679.75</v>
      </c>
      <c r="AO15" s="268">
        <f t="shared" si="20"/>
        <v>133133</v>
      </c>
      <c r="AP15" s="270">
        <f t="shared" si="14"/>
        <v>-5.5315732697033866</v>
      </c>
      <c r="AQ15" s="270">
        <f t="shared" si="15"/>
        <v>-16.099565319456318</v>
      </c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</row>
    <row r="16" spans="1:112" s="252" customFormat="1" ht="16.5">
      <c r="A16" s="596">
        <v>4</v>
      </c>
      <c r="B16" s="265" t="s">
        <v>119</v>
      </c>
      <c r="C16" s="266"/>
      <c r="D16" s="267">
        <v>0</v>
      </c>
      <c r="E16" s="267">
        <v>0</v>
      </c>
      <c r="F16" s="267"/>
      <c r="G16" s="270">
        <f t="shared" si="3"/>
        <v>0</v>
      </c>
      <c r="H16" s="270">
        <f t="shared" si="4"/>
        <v>0</v>
      </c>
      <c r="I16" s="267">
        <v>54829.5</v>
      </c>
      <c r="J16" s="267">
        <v>73241.2</v>
      </c>
      <c r="K16" s="267"/>
      <c r="L16" s="270">
        <f t="shared" si="5"/>
        <v>33.579915921173807</v>
      </c>
      <c r="M16" s="270">
        <f t="shared" si="6"/>
        <v>-100</v>
      </c>
      <c r="N16" s="268"/>
      <c r="O16" s="268"/>
      <c r="P16" s="268"/>
      <c r="Q16" s="270">
        <f t="shared" si="0"/>
        <v>0</v>
      </c>
      <c r="R16" s="270">
        <f t="shared" si="7"/>
        <v>0</v>
      </c>
      <c r="S16" s="268">
        <v>0</v>
      </c>
      <c r="T16" s="268">
        <v>0</v>
      </c>
      <c r="U16" s="268"/>
      <c r="V16" s="270">
        <f t="shared" si="16"/>
        <v>0</v>
      </c>
      <c r="W16" s="270">
        <f t="shared" si="17"/>
        <v>0</v>
      </c>
      <c r="X16" s="268">
        <v>0</v>
      </c>
      <c r="Y16" s="268">
        <v>0</v>
      </c>
      <c r="Z16" s="268"/>
      <c r="AA16" s="270">
        <f t="shared" si="8"/>
        <v>0</v>
      </c>
      <c r="AB16" s="270">
        <f t="shared" si="9"/>
        <v>0</v>
      </c>
      <c r="AC16" s="267"/>
      <c r="AD16" s="267"/>
      <c r="AE16" s="267"/>
      <c r="AF16" s="270">
        <f t="shared" si="10"/>
        <v>0</v>
      </c>
      <c r="AG16" s="270">
        <f t="shared" si="11"/>
        <v>0</v>
      </c>
      <c r="AH16" s="268"/>
      <c r="AI16" s="268"/>
      <c r="AJ16" s="268"/>
      <c r="AK16" s="270">
        <f t="shared" si="18"/>
        <v>0</v>
      </c>
      <c r="AL16" s="270">
        <f t="shared" si="19"/>
        <v>0</v>
      </c>
      <c r="AM16" s="268">
        <f t="shared" si="12"/>
        <v>54829.5</v>
      </c>
      <c r="AN16" s="268">
        <f t="shared" si="13"/>
        <v>73241.2</v>
      </c>
      <c r="AO16" s="268">
        <f t="shared" si="20"/>
        <v>0</v>
      </c>
      <c r="AP16" s="270">
        <f t="shared" si="14"/>
        <v>33.579915921173807</v>
      </c>
      <c r="AQ16" s="270">
        <f t="shared" si="15"/>
        <v>-100</v>
      </c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</row>
    <row r="17" spans="1:112" ht="16.5">
      <c r="A17" s="596"/>
      <c r="B17" s="271" t="s">
        <v>120</v>
      </c>
      <c r="C17" s="269" t="s">
        <v>47</v>
      </c>
      <c r="D17" s="267">
        <v>7034.75</v>
      </c>
      <c r="E17" s="267">
        <v>6272.02</v>
      </c>
      <c r="F17" s="267">
        <v>6690.37</v>
      </c>
      <c r="G17" s="270">
        <f t="shared" si="3"/>
        <v>-10.84231849035146</v>
      </c>
      <c r="H17" s="270">
        <f t="shared" si="4"/>
        <v>6.6700999040181443</v>
      </c>
      <c r="I17" s="267">
        <v>0</v>
      </c>
      <c r="J17" s="267">
        <v>0</v>
      </c>
      <c r="K17" s="267"/>
      <c r="L17" s="270">
        <f t="shared" si="5"/>
        <v>0</v>
      </c>
      <c r="M17" s="270">
        <f t="shared" si="6"/>
        <v>0</v>
      </c>
      <c r="N17" s="268"/>
      <c r="O17" s="268"/>
      <c r="P17" s="268"/>
      <c r="Q17" s="270">
        <f t="shared" si="0"/>
        <v>0</v>
      </c>
      <c r="R17" s="270">
        <f t="shared" si="7"/>
        <v>0</v>
      </c>
      <c r="S17" s="268">
        <v>7438</v>
      </c>
      <c r="T17" s="268">
        <v>6489</v>
      </c>
      <c r="U17" s="268">
        <v>6431</v>
      </c>
      <c r="V17" s="270">
        <f t="shared" si="16"/>
        <v>-12.758806130680284</v>
      </c>
      <c r="W17" s="270">
        <f t="shared" si="17"/>
        <v>-0.89382031129603945</v>
      </c>
      <c r="X17" s="268">
        <v>0</v>
      </c>
      <c r="Y17" s="268">
        <v>0</v>
      </c>
      <c r="Z17" s="268"/>
      <c r="AA17" s="270">
        <f t="shared" si="8"/>
        <v>0</v>
      </c>
      <c r="AB17" s="270">
        <f t="shared" si="9"/>
        <v>0</v>
      </c>
      <c r="AC17" s="267"/>
      <c r="AD17" s="267"/>
      <c r="AE17" s="267"/>
      <c r="AF17" s="270">
        <f t="shared" si="10"/>
        <v>0</v>
      </c>
      <c r="AG17" s="270">
        <f t="shared" si="11"/>
        <v>0</v>
      </c>
      <c r="AH17" s="268"/>
      <c r="AI17" s="268"/>
      <c r="AJ17" s="268"/>
      <c r="AK17" s="270">
        <f t="shared" si="18"/>
        <v>0</v>
      </c>
      <c r="AL17" s="270">
        <f t="shared" si="19"/>
        <v>0</v>
      </c>
      <c r="AM17" s="268">
        <f t="shared" si="12"/>
        <v>14472.75</v>
      </c>
      <c r="AN17" s="268">
        <f t="shared" si="13"/>
        <v>12761.02</v>
      </c>
      <c r="AO17" s="268">
        <f t="shared" si="20"/>
        <v>13121.369999999999</v>
      </c>
      <c r="AP17" s="270">
        <f t="shared" si="14"/>
        <v>-11.82726157779274</v>
      </c>
      <c r="AQ17" s="270">
        <f t="shared" si="15"/>
        <v>2.8238338314648672</v>
      </c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</row>
    <row r="18" spans="1:112" ht="16.5">
      <c r="A18" s="596"/>
      <c r="B18" s="271" t="s">
        <v>121</v>
      </c>
      <c r="C18" s="269" t="s">
        <v>47</v>
      </c>
      <c r="D18" s="267">
        <v>0</v>
      </c>
      <c r="E18" s="267">
        <v>0</v>
      </c>
      <c r="F18" s="267">
        <v>0</v>
      </c>
      <c r="G18" s="270">
        <f t="shared" si="3"/>
        <v>0</v>
      </c>
      <c r="H18" s="270">
        <f t="shared" si="4"/>
        <v>0</v>
      </c>
      <c r="I18" s="267">
        <v>0</v>
      </c>
      <c r="J18" s="267">
        <v>0</v>
      </c>
      <c r="K18" s="267"/>
      <c r="L18" s="270">
        <f t="shared" si="5"/>
        <v>0</v>
      </c>
      <c r="M18" s="270">
        <f t="shared" si="6"/>
        <v>0</v>
      </c>
      <c r="N18" s="268"/>
      <c r="O18" s="268"/>
      <c r="P18" s="268"/>
      <c r="Q18" s="270">
        <f t="shared" si="0"/>
        <v>0</v>
      </c>
      <c r="R18" s="270">
        <f t="shared" si="7"/>
        <v>0</v>
      </c>
      <c r="S18" s="268">
        <v>0</v>
      </c>
      <c r="T18" s="268">
        <v>0</v>
      </c>
      <c r="U18" s="268"/>
      <c r="V18" s="270">
        <f t="shared" si="16"/>
        <v>0</v>
      </c>
      <c r="W18" s="270">
        <f t="shared" si="17"/>
        <v>0</v>
      </c>
      <c r="X18" s="268">
        <v>0</v>
      </c>
      <c r="Y18" s="268">
        <v>0</v>
      </c>
      <c r="Z18" s="268"/>
      <c r="AA18" s="270">
        <f t="shared" si="8"/>
        <v>0</v>
      </c>
      <c r="AB18" s="270">
        <f t="shared" si="9"/>
        <v>0</v>
      </c>
      <c r="AC18" s="267"/>
      <c r="AD18" s="267"/>
      <c r="AE18" s="267"/>
      <c r="AF18" s="270">
        <f t="shared" si="10"/>
        <v>0</v>
      </c>
      <c r="AG18" s="270">
        <f t="shared" si="11"/>
        <v>0</v>
      </c>
      <c r="AH18" s="268"/>
      <c r="AI18" s="268"/>
      <c r="AJ18" s="268"/>
      <c r="AK18" s="270">
        <f t="shared" si="18"/>
        <v>0</v>
      </c>
      <c r="AL18" s="270">
        <f t="shared" si="19"/>
        <v>0</v>
      </c>
      <c r="AM18" s="268">
        <f t="shared" si="12"/>
        <v>0</v>
      </c>
      <c r="AN18" s="268">
        <f t="shared" si="13"/>
        <v>0</v>
      </c>
      <c r="AO18" s="268">
        <f t="shared" si="20"/>
        <v>0</v>
      </c>
      <c r="AP18" s="270">
        <f t="shared" si="14"/>
        <v>0</v>
      </c>
      <c r="AQ18" s="270">
        <f t="shared" si="15"/>
        <v>0</v>
      </c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</row>
    <row r="19" spans="1:112" s="258" customFormat="1" ht="16.5">
      <c r="A19" s="596"/>
      <c r="B19" s="271" t="s">
        <v>122</v>
      </c>
      <c r="C19" s="269" t="s">
        <v>47</v>
      </c>
      <c r="D19" s="267">
        <v>8621.7000000000007</v>
      </c>
      <c r="E19" s="267">
        <v>11401.4</v>
      </c>
      <c r="F19" s="267">
        <v>13751.7</v>
      </c>
      <c r="G19" s="270">
        <f t="shared" si="3"/>
        <v>32.240741385109629</v>
      </c>
      <c r="H19" s="270">
        <f t="shared" si="4"/>
        <v>20.614135106215031</v>
      </c>
      <c r="I19" s="267">
        <v>47049.7</v>
      </c>
      <c r="J19" s="267">
        <v>50806.100000000006</v>
      </c>
      <c r="K19" s="267">
        <v>61819.35</v>
      </c>
      <c r="L19" s="270">
        <f t="shared" si="5"/>
        <v>7.983897878201148</v>
      </c>
      <c r="M19" s="270">
        <f t="shared" si="6"/>
        <v>21.677023034635596</v>
      </c>
      <c r="N19" s="268"/>
      <c r="O19" s="268"/>
      <c r="P19" s="268"/>
      <c r="Q19" s="270">
        <f t="shared" si="0"/>
        <v>0</v>
      </c>
      <c r="R19" s="270">
        <f t="shared" si="7"/>
        <v>0</v>
      </c>
      <c r="S19" s="268">
        <v>0</v>
      </c>
      <c r="T19" s="268">
        <v>0</v>
      </c>
      <c r="U19" s="268"/>
      <c r="V19" s="270">
        <f t="shared" si="16"/>
        <v>0</v>
      </c>
      <c r="W19" s="270">
        <f t="shared" si="17"/>
        <v>0</v>
      </c>
      <c r="X19" s="268">
        <v>0</v>
      </c>
      <c r="Y19" s="268">
        <v>0</v>
      </c>
      <c r="Z19" s="268"/>
      <c r="AA19" s="270">
        <f t="shared" si="8"/>
        <v>0</v>
      </c>
      <c r="AB19" s="270">
        <f t="shared" si="9"/>
        <v>0</v>
      </c>
      <c r="AC19" s="267"/>
      <c r="AD19" s="267"/>
      <c r="AE19" s="267"/>
      <c r="AF19" s="270">
        <f t="shared" si="10"/>
        <v>0</v>
      </c>
      <c r="AG19" s="270">
        <f t="shared" si="11"/>
        <v>0</v>
      </c>
      <c r="AH19" s="268">
        <v>28220.799999999999</v>
      </c>
      <c r="AI19" s="268">
        <v>36889.9</v>
      </c>
      <c r="AJ19" s="268">
        <v>46875.1</v>
      </c>
      <c r="AK19" s="270">
        <f t="shared" si="18"/>
        <v>30.718831500170097</v>
      </c>
      <c r="AL19" s="270">
        <f t="shared" si="19"/>
        <v>27.06757134066504</v>
      </c>
      <c r="AM19" s="268">
        <f t="shared" si="12"/>
        <v>83892.2</v>
      </c>
      <c r="AN19" s="268">
        <f t="shared" si="13"/>
        <v>99097.400000000009</v>
      </c>
      <c r="AO19" s="268">
        <f t="shared" si="20"/>
        <v>122446.15</v>
      </c>
      <c r="AP19" s="270">
        <f t="shared" si="14"/>
        <v>18.124688588450425</v>
      </c>
      <c r="AQ19" s="270">
        <f t="shared" si="15"/>
        <v>23.561415334811997</v>
      </c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</row>
    <row r="20" spans="1:112" s="258" customFormat="1" ht="16.5">
      <c r="A20" s="596"/>
      <c r="B20" s="271" t="s">
        <v>123</v>
      </c>
      <c r="C20" s="269" t="s">
        <v>47</v>
      </c>
      <c r="D20" s="267">
        <v>0</v>
      </c>
      <c r="E20" s="267">
        <v>0</v>
      </c>
      <c r="F20" s="267">
        <v>0</v>
      </c>
      <c r="G20" s="270">
        <f t="shared" si="3"/>
        <v>0</v>
      </c>
      <c r="H20" s="270">
        <f t="shared" si="4"/>
        <v>0</v>
      </c>
      <c r="I20" s="267">
        <v>0</v>
      </c>
      <c r="J20" s="267">
        <v>0</v>
      </c>
      <c r="K20" s="267"/>
      <c r="L20" s="270">
        <f t="shared" si="5"/>
        <v>0</v>
      </c>
      <c r="M20" s="270">
        <f t="shared" si="6"/>
        <v>0</v>
      </c>
      <c r="N20" s="268"/>
      <c r="O20" s="268"/>
      <c r="P20" s="268"/>
      <c r="Q20" s="270">
        <f t="shared" si="0"/>
        <v>0</v>
      </c>
      <c r="R20" s="270">
        <f t="shared" si="7"/>
        <v>0</v>
      </c>
      <c r="S20" s="268">
        <v>6017</v>
      </c>
      <c r="T20" s="268">
        <v>6028</v>
      </c>
      <c r="U20" s="268">
        <v>6915.38</v>
      </c>
      <c r="V20" s="270">
        <f t="shared" si="16"/>
        <v>0.18281535648993952</v>
      </c>
      <c r="W20" s="270">
        <f t="shared" si="17"/>
        <v>14.720968812209705</v>
      </c>
      <c r="X20" s="268">
        <v>0</v>
      </c>
      <c r="Y20" s="268">
        <v>0</v>
      </c>
      <c r="Z20" s="268"/>
      <c r="AA20" s="270">
        <f t="shared" si="8"/>
        <v>0</v>
      </c>
      <c r="AB20" s="270">
        <f t="shared" si="9"/>
        <v>0</v>
      </c>
      <c r="AC20" s="267"/>
      <c r="AD20" s="267"/>
      <c r="AE20" s="267"/>
      <c r="AF20" s="270">
        <f t="shared" si="10"/>
        <v>0</v>
      </c>
      <c r="AG20" s="270">
        <f t="shared" si="11"/>
        <v>0</v>
      </c>
      <c r="AH20" s="268"/>
      <c r="AI20" s="268"/>
      <c r="AJ20" s="268"/>
      <c r="AK20" s="270">
        <f t="shared" si="18"/>
        <v>0</v>
      </c>
      <c r="AL20" s="270">
        <f t="shared" si="19"/>
        <v>0</v>
      </c>
      <c r="AM20" s="268">
        <f t="shared" si="12"/>
        <v>6017</v>
      </c>
      <c r="AN20" s="268">
        <f t="shared" si="13"/>
        <v>6028</v>
      </c>
      <c r="AO20" s="268">
        <f t="shared" si="20"/>
        <v>6915.38</v>
      </c>
      <c r="AP20" s="270">
        <f t="shared" si="14"/>
        <v>0.18281535648993952</v>
      </c>
      <c r="AQ20" s="270">
        <f t="shared" si="15"/>
        <v>14.720968812209705</v>
      </c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</row>
    <row r="21" spans="1:112" ht="16.5">
      <c r="A21" s="596"/>
      <c r="B21" s="271" t="s">
        <v>124</v>
      </c>
      <c r="C21" s="269" t="s">
        <v>47</v>
      </c>
      <c r="D21" s="267">
        <v>25331</v>
      </c>
      <c r="E21" s="267">
        <v>24681</v>
      </c>
      <c r="F21" s="267">
        <v>22755</v>
      </c>
      <c r="G21" s="270">
        <f t="shared" si="3"/>
        <v>-2.5660258181674607</v>
      </c>
      <c r="H21" s="270">
        <f t="shared" si="4"/>
        <v>-7.8035735991248316</v>
      </c>
      <c r="I21" s="267">
        <v>0</v>
      </c>
      <c r="J21" s="267">
        <v>0</v>
      </c>
      <c r="K21" s="267"/>
      <c r="L21" s="270">
        <f t="shared" si="5"/>
        <v>0</v>
      </c>
      <c r="M21" s="270">
        <f t="shared" si="6"/>
        <v>0</v>
      </c>
      <c r="N21" s="268">
        <v>32356.791000000001</v>
      </c>
      <c r="O21" s="268">
        <v>31198.86</v>
      </c>
      <c r="P21" s="268">
        <v>29486.94</v>
      </c>
      <c r="Q21" s="270">
        <f t="shared" si="0"/>
        <v>-3.578633616664888</v>
      </c>
      <c r="R21" s="270">
        <f t="shared" si="7"/>
        <v>-5.4871235679765249</v>
      </c>
      <c r="S21" s="268">
        <v>6806</v>
      </c>
      <c r="T21" s="268">
        <v>6570.6</v>
      </c>
      <c r="U21" s="268">
        <v>5565</v>
      </c>
      <c r="V21" s="270">
        <f t="shared" si="16"/>
        <v>-3.458712900382011</v>
      </c>
      <c r="W21" s="270">
        <f t="shared" si="17"/>
        <v>-15.304538398319792</v>
      </c>
      <c r="X21" s="268">
        <v>8541</v>
      </c>
      <c r="Y21" s="268">
        <v>8821.2900000000009</v>
      </c>
      <c r="Z21" s="268">
        <v>7820</v>
      </c>
      <c r="AA21" s="270">
        <f t="shared" si="8"/>
        <v>3.2817000351247145</v>
      </c>
      <c r="AB21" s="270">
        <f t="shared" si="9"/>
        <v>-11.35083417504697</v>
      </c>
      <c r="AC21" s="267"/>
      <c r="AD21" s="267"/>
      <c r="AE21" s="267"/>
      <c r="AF21" s="270">
        <f t="shared" si="10"/>
        <v>0</v>
      </c>
      <c r="AG21" s="270">
        <f t="shared" si="11"/>
        <v>0</v>
      </c>
      <c r="AH21" s="268"/>
      <c r="AI21" s="268"/>
      <c r="AJ21" s="268"/>
      <c r="AK21" s="270">
        <f t="shared" si="18"/>
        <v>0</v>
      </c>
      <c r="AL21" s="270">
        <f t="shared" si="19"/>
        <v>0</v>
      </c>
      <c r="AM21" s="268">
        <f t="shared" si="12"/>
        <v>73034.790999999997</v>
      </c>
      <c r="AN21" s="268">
        <f t="shared" si="13"/>
        <v>71271.75</v>
      </c>
      <c r="AO21" s="268">
        <f t="shared" si="20"/>
        <v>65626.94</v>
      </c>
      <c r="AP21" s="270">
        <f t="shared" si="14"/>
        <v>-2.4139741838927051</v>
      </c>
      <c r="AQ21" s="270">
        <f t="shared" si="15"/>
        <v>-7.9201226292324804</v>
      </c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</row>
    <row r="22" spans="1:112" ht="16.5">
      <c r="A22" s="596"/>
      <c r="B22" s="271" t="s">
        <v>125</v>
      </c>
      <c r="C22" s="269" t="s">
        <v>47</v>
      </c>
      <c r="D22" s="267">
        <v>5019</v>
      </c>
      <c r="E22" s="267">
        <v>4725.91</v>
      </c>
      <c r="F22" s="267">
        <v>5232.26</v>
      </c>
      <c r="G22" s="270">
        <f t="shared" si="3"/>
        <v>-5.839609483960956</v>
      </c>
      <c r="H22" s="270">
        <f t="shared" si="4"/>
        <v>10.71433861415052</v>
      </c>
      <c r="I22" s="267">
        <v>0</v>
      </c>
      <c r="J22" s="267">
        <v>0</v>
      </c>
      <c r="K22" s="267"/>
      <c r="L22" s="270">
        <f t="shared" si="5"/>
        <v>0</v>
      </c>
      <c r="M22" s="270">
        <f t="shared" si="6"/>
        <v>0</v>
      </c>
      <c r="N22" s="268"/>
      <c r="O22" s="268"/>
      <c r="P22" s="268"/>
      <c r="Q22" s="270">
        <f t="shared" si="0"/>
        <v>0</v>
      </c>
      <c r="R22" s="270">
        <f t="shared" si="7"/>
        <v>0</v>
      </c>
      <c r="S22" s="268">
        <v>0</v>
      </c>
      <c r="T22" s="268">
        <v>0</v>
      </c>
      <c r="U22" s="268"/>
      <c r="V22" s="270">
        <f t="shared" si="16"/>
        <v>0</v>
      </c>
      <c r="W22" s="270">
        <f t="shared" si="17"/>
        <v>0</v>
      </c>
      <c r="X22" s="268"/>
      <c r="Y22" s="268"/>
      <c r="Z22" s="268"/>
      <c r="AA22" s="270">
        <f t="shared" si="8"/>
        <v>0</v>
      </c>
      <c r="AB22" s="270">
        <f t="shared" si="9"/>
        <v>0</v>
      </c>
      <c r="AC22" s="267">
        <v>20</v>
      </c>
      <c r="AD22" s="267">
        <v>22</v>
      </c>
      <c r="AE22" s="267">
        <v>23</v>
      </c>
      <c r="AF22" s="270">
        <f t="shared" si="10"/>
        <v>10.000000000000014</v>
      </c>
      <c r="AG22" s="270">
        <f t="shared" si="11"/>
        <v>4.5454545454545467</v>
      </c>
      <c r="AH22" s="268"/>
      <c r="AI22" s="268"/>
      <c r="AJ22" s="268"/>
      <c r="AK22" s="270">
        <f t="shared" si="18"/>
        <v>0</v>
      </c>
      <c r="AL22" s="270">
        <f t="shared" si="19"/>
        <v>0</v>
      </c>
      <c r="AM22" s="268">
        <f t="shared" si="12"/>
        <v>5039</v>
      </c>
      <c r="AN22" s="268">
        <f t="shared" si="13"/>
        <v>4747.91</v>
      </c>
      <c r="AO22" s="268">
        <f t="shared" si="20"/>
        <v>5255.26</v>
      </c>
      <c r="AP22" s="270">
        <f t="shared" si="14"/>
        <v>-5.7767414169478002</v>
      </c>
      <c r="AQ22" s="270">
        <f t="shared" si="15"/>
        <v>10.685754363498901</v>
      </c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  <c r="CJ22" s="279"/>
      <c r="CK22" s="279"/>
      <c r="CL22" s="279"/>
      <c r="CM22" s="279"/>
      <c r="CN22" s="279"/>
      <c r="CO22" s="279"/>
      <c r="CP22" s="279"/>
      <c r="CQ22" s="279"/>
      <c r="CR22" s="279"/>
      <c r="CS22" s="279"/>
      <c r="CT22" s="279"/>
      <c r="CU22" s="279"/>
      <c r="CV22" s="279"/>
      <c r="CW22" s="279"/>
      <c r="CX22" s="279"/>
      <c r="CY22" s="279"/>
      <c r="CZ22" s="279"/>
      <c r="DA22" s="279"/>
      <c r="DB22" s="279"/>
      <c r="DC22" s="279"/>
      <c r="DD22" s="279"/>
      <c r="DE22" s="279"/>
      <c r="DF22" s="279"/>
      <c r="DG22" s="279"/>
      <c r="DH22" s="279"/>
    </row>
    <row r="23" spans="1:112" s="252" customFormat="1" ht="16.5">
      <c r="A23" s="596">
        <v>5</v>
      </c>
      <c r="B23" s="265" t="s">
        <v>126</v>
      </c>
      <c r="C23" s="273"/>
      <c r="D23" s="267">
        <v>0</v>
      </c>
      <c r="E23" s="267">
        <v>0</v>
      </c>
      <c r="F23" s="267"/>
      <c r="G23" s="270">
        <f t="shared" si="3"/>
        <v>0</v>
      </c>
      <c r="H23" s="270">
        <f t="shared" si="4"/>
        <v>0</v>
      </c>
      <c r="I23" s="267"/>
      <c r="J23" s="267"/>
      <c r="K23" s="267"/>
      <c r="L23" s="270">
        <f t="shared" si="5"/>
        <v>0</v>
      </c>
      <c r="M23" s="270">
        <f t="shared" si="6"/>
        <v>0</v>
      </c>
      <c r="N23" s="268"/>
      <c r="O23" s="268"/>
      <c r="P23" s="268"/>
      <c r="Q23" s="270">
        <f t="shared" si="0"/>
        <v>0</v>
      </c>
      <c r="R23" s="270">
        <f t="shared" si="7"/>
        <v>0</v>
      </c>
      <c r="S23" s="268">
        <v>0</v>
      </c>
      <c r="T23" s="268">
        <v>0</v>
      </c>
      <c r="U23" s="268"/>
      <c r="V23" s="270">
        <f t="shared" si="16"/>
        <v>0</v>
      </c>
      <c r="W23" s="270">
        <f t="shared" si="17"/>
        <v>0</v>
      </c>
      <c r="X23" s="268">
        <v>0</v>
      </c>
      <c r="Y23" s="268">
        <v>0</v>
      </c>
      <c r="Z23" s="268"/>
      <c r="AA23" s="270">
        <f t="shared" si="8"/>
        <v>0</v>
      </c>
      <c r="AB23" s="270">
        <f t="shared" si="9"/>
        <v>0</v>
      </c>
      <c r="AC23" s="267"/>
      <c r="AD23" s="267"/>
      <c r="AE23" s="267"/>
      <c r="AF23" s="270">
        <f t="shared" si="10"/>
        <v>0</v>
      </c>
      <c r="AG23" s="270">
        <f t="shared" si="11"/>
        <v>0</v>
      </c>
      <c r="AH23" s="268"/>
      <c r="AI23" s="268"/>
      <c r="AJ23" s="268"/>
      <c r="AK23" s="270">
        <f t="shared" si="18"/>
        <v>0</v>
      </c>
      <c r="AL23" s="270">
        <f t="shared" si="19"/>
        <v>0</v>
      </c>
      <c r="AM23" s="268">
        <f t="shared" si="12"/>
        <v>0</v>
      </c>
      <c r="AN23" s="268">
        <f t="shared" si="13"/>
        <v>0</v>
      </c>
      <c r="AO23" s="268">
        <f t="shared" si="20"/>
        <v>0</v>
      </c>
      <c r="AP23" s="270">
        <f t="shared" si="14"/>
        <v>0</v>
      </c>
      <c r="AQ23" s="270">
        <f t="shared" si="15"/>
        <v>0</v>
      </c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279"/>
      <c r="BC23" s="279"/>
      <c r="BD23" s="279"/>
      <c r="BE23" s="279"/>
      <c r="BF23" s="279"/>
      <c r="BG23" s="279"/>
      <c r="BH23" s="279"/>
      <c r="BI23" s="279"/>
      <c r="BJ23" s="279"/>
      <c r="BK23" s="279"/>
      <c r="BL23" s="279"/>
      <c r="BM23" s="279"/>
      <c r="BN23" s="279"/>
      <c r="BO23" s="279"/>
      <c r="BP23" s="279"/>
      <c r="BQ23" s="279"/>
      <c r="BR23" s="279"/>
      <c r="BS23" s="279"/>
      <c r="BT23" s="279"/>
      <c r="BU23" s="279"/>
      <c r="BV23" s="279"/>
      <c r="BW23" s="279"/>
      <c r="BX23" s="279"/>
      <c r="BY23" s="279"/>
      <c r="BZ23" s="279"/>
      <c r="CA23" s="279"/>
      <c r="CB23" s="279"/>
      <c r="CC23" s="279"/>
      <c r="CD23" s="279"/>
      <c r="CE23" s="279"/>
      <c r="CF23" s="279"/>
      <c r="CG23" s="279"/>
      <c r="CH23" s="279"/>
      <c r="CI23" s="279"/>
      <c r="CJ23" s="279"/>
      <c r="CK23" s="279"/>
      <c r="CL23" s="279"/>
      <c r="CM23" s="279"/>
      <c r="CN23" s="279"/>
      <c r="CO23" s="279"/>
      <c r="CP23" s="279"/>
      <c r="CQ23" s="279"/>
      <c r="CR23" s="279"/>
      <c r="CS23" s="279"/>
      <c r="CT23" s="279"/>
      <c r="CU23" s="279"/>
      <c r="CV23" s="279"/>
      <c r="CW23" s="279"/>
      <c r="CX23" s="279"/>
      <c r="CY23" s="279"/>
      <c r="CZ23" s="279"/>
      <c r="DA23" s="279"/>
      <c r="DB23" s="279"/>
      <c r="DC23" s="279"/>
      <c r="DD23" s="279"/>
      <c r="DE23" s="279"/>
      <c r="DF23" s="279"/>
      <c r="DG23" s="279"/>
      <c r="DH23" s="279"/>
    </row>
    <row r="24" spans="1:112" ht="16.5">
      <c r="A24" s="596"/>
      <c r="B24" s="271" t="s">
        <v>127</v>
      </c>
      <c r="C24" s="275" t="s">
        <v>45</v>
      </c>
      <c r="D24" s="267">
        <v>0</v>
      </c>
      <c r="E24" s="267">
        <v>0</v>
      </c>
      <c r="F24" s="267"/>
      <c r="G24" s="270">
        <f t="shared" si="3"/>
        <v>0</v>
      </c>
      <c r="H24" s="270">
        <f t="shared" si="4"/>
        <v>0</v>
      </c>
      <c r="I24" s="267">
        <v>13959.24</v>
      </c>
      <c r="J24" s="267">
        <v>14666</v>
      </c>
      <c r="K24" s="267">
        <v>16768.78</v>
      </c>
      <c r="L24" s="270">
        <f t="shared" si="5"/>
        <v>5.0630263538702565</v>
      </c>
      <c r="M24" s="270">
        <f t="shared" si="6"/>
        <v>14.337788081276415</v>
      </c>
      <c r="N24" s="268"/>
      <c r="O24" s="268"/>
      <c r="P24" s="268"/>
      <c r="Q24" s="270">
        <f t="shared" si="0"/>
        <v>0</v>
      </c>
      <c r="R24" s="270">
        <f t="shared" si="7"/>
        <v>0</v>
      </c>
      <c r="S24" s="268">
        <v>0</v>
      </c>
      <c r="T24" s="268">
        <v>0</v>
      </c>
      <c r="U24" s="268"/>
      <c r="V24" s="270">
        <f t="shared" si="16"/>
        <v>0</v>
      </c>
      <c r="W24" s="270">
        <f t="shared" si="17"/>
        <v>0</v>
      </c>
      <c r="X24" s="268">
        <v>20175.400000000001</v>
      </c>
      <c r="Y24" s="268">
        <v>19163.45</v>
      </c>
      <c r="Z24" s="268">
        <v>21089.489999999998</v>
      </c>
      <c r="AA24" s="270">
        <f t="shared" si="8"/>
        <v>-5.0157617692833867</v>
      </c>
      <c r="AB24" s="270">
        <f t="shared" si="9"/>
        <v>10.050591099201853</v>
      </c>
      <c r="AC24" s="267"/>
      <c r="AD24" s="267"/>
      <c r="AE24" s="267"/>
      <c r="AF24" s="270">
        <f t="shared" si="10"/>
        <v>0</v>
      </c>
      <c r="AG24" s="270">
        <f t="shared" si="11"/>
        <v>0</v>
      </c>
      <c r="AH24" s="268"/>
      <c r="AI24" s="268"/>
      <c r="AJ24" s="268"/>
      <c r="AK24" s="270">
        <f t="shared" si="18"/>
        <v>0</v>
      </c>
      <c r="AL24" s="270">
        <f t="shared" si="19"/>
        <v>0</v>
      </c>
      <c r="AM24" s="268">
        <f t="shared" si="12"/>
        <v>34134.639999999999</v>
      </c>
      <c r="AN24" s="268">
        <f t="shared" si="13"/>
        <v>33829.449999999997</v>
      </c>
      <c r="AO24" s="268">
        <f t="shared" si="20"/>
        <v>37858.269999999997</v>
      </c>
      <c r="AP24" s="270">
        <f t="shared" si="14"/>
        <v>-0.89407710173595945</v>
      </c>
      <c r="AQ24" s="270">
        <f t="shared" si="15"/>
        <v>11.909209283627135</v>
      </c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279"/>
      <c r="BN24" s="279"/>
      <c r="BO24" s="279"/>
      <c r="BP24" s="279"/>
      <c r="BQ24" s="279"/>
      <c r="BR24" s="279"/>
      <c r="BS24" s="279"/>
      <c r="BT24" s="279"/>
      <c r="BU24" s="279"/>
      <c r="BV24" s="279"/>
      <c r="BW24" s="279"/>
      <c r="BX24" s="279"/>
      <c r="BY24" s="279"/>
      <c r="BZ24" s="279"/>
      <c r="CA24" s="279"/>
      <c r="CB24" s="279"/>
      <c r="CC24" s="279"/>
      <c r="CD24" s="279"/>
      <c r="CE24" s="279"/>
      <c r="CF24" s="279"/>
      <c r="CG24" s="279"/>
      <c r="CH24" s="279"/>
      <c r="CI24" s="279"/>
      <c r="CJ24" s="279"/>
      <c r="CK24" s="279"/>
      <c r="CL24" s="279"/>
      <c r="CM24" s="279"/>
      <c r="CN24" s="279"/>
      <c r="CO24" s="279"/>
      <c r="CP24" s="279"/>
      <c r="CQ24" s="279"/>
      <c r="CR24" s="279"/>
      <c r="CS24" s="279"/>
      <c r="CT24" s="279"/>
      <c r="CU24" s="279"/>
      <c r="CV24" s="279"/>
      <c r="CW24" s="279"/>
      <c r="CX24" s="279"/>
      <c r="CY24" s="279"/>
      <c r="CZ24" s="279"/>
      <c r="DA24" s="279"/>
      <c r="DB24" s="279"/>
      <c r="DC24" s="279"/>
      <c r="DD24" s="279"/>
      <c r="DE24" s="279"/>
      <c r="DF24" s="279"/>
      <c r="DG24" s="279"/>
      <c r="DH24" s="279"/>
    </row>
    <row r="25" spans="1:112" s="258" customFormat="1" ht="16.5">
      <c r="A25" s="596"/>
      <c r="B25" s="271" t="s">
        <v>128</v>
      </c>
      <c r="C25" s="275" t="s">
        <v>45</v>
      </c>
      <c r="D25" s="267">
        <v>0</v>
      </c>
      <c r="E25" s="267">
        <v>0</v>
      </c>
      <c r="F25" s="267"/>
      <c r="G25" s="270">
        <f t="shared" si="3"/>
        <v>0</v>
      </c>
      <c r="H25" s="270">
        <f t="shared" si="4"/>
        <v>0</v>
      </c>
      <c r="I25" s="267">
        <v>0</v>
      </c>
      <c r="J25" s="267">
        <v>0</v>
      </c>
      <c r="K25" s="267">
        <v>0</v>
      </c>
      <c r="L25" s="270">
        <f t="shared" si="5"/>
        <v>0</v>
      </c>
      <c r="M25" s="270">
        <f t="shared" si="6"/>
        <v>0</v>
      </c>
      <c r="N25" s="268">
        <v>19506.784</v>
      </c>
      <c r="O25" s="268">
        <v>21604.563999999998</v>
      </c>
      <c r="P25" s="268">
        <v>19319.72</v>
      </c>
      <c r="Q25" s="270">
        <f t="shared" si="0"/>
        <v>10.754104828350989</v>
      </c>
      <c r="R25" s="270">
        <f t="shared" si="7"/>
        <v>-10.57574686533826</v>
      </c>
      <c r="S25" s="268">
        <v>86232</v>
      </c>
      <c r="T25" s="268">
        <v>104646</v>
      </c>
      <c r="U25" s="268">
        <v>104455</v>
      </c>
      <c r="V25" s="270">
        <f t="shared" si="16"/>
        <v>21.354021708878363</v>
      </c>
      <c r="W25" s="270">
        <f t="shared" si="17"/>
        <v>-0.18252011543680169</v>
      </c>
      <c r="X25" s="268">
        <v>0</v>
      </c>
      <c r="Y25" s="268">
        <v>0</v>
      </c>
      <c r="Z25" s="268"/>
      <c r="AA25" s="270">
        <f t="shared" si="8"/>
        <v>0</v>
      </c>
      <c r="AB25" s="270">
        <f t="shared" si="9"/>
        <v>0</v>
      </c>
      <c r="AC25" s="267"/>
      <c r="AD25" s="267"/>
      <c r="AE25" s="267"/>
      <c r="AF25" s="270">
        <f t="shared" si="10"/>
        <v>0</v>
      </c>
      <c r="AG25" s="270">
        <f t="shared" si="11"/>
        <v>0</v>
      </c>
      <c r="AH25" s="268"/>
      <c r="AI25" s="268"/>
      <c r="AJ25" s="268"/>
      <c r="AK25" s="270">
        <f t="shared" si="18"/>
        <v>0</v>
      </c>
      <c r="AL25" s="270">
        <f t="shared" si="19"/>
        <v>0</v>
      </c>
      <c r="AM25" s="268">
        <f t="shared" si="12"/>
        <v>105738.784</v>
      </c>
      <c r="AN25" s="268">
        <f t="shared" si="13"/>
        <v>126250.564</v>
      </c>
      <c r="AO25" s="268">
        <f t="shared" si="20"/>
        <v>123774.72</v>
      </c>
      <c r="AP25" s="270">
        <f t="shared" si="14"/>
        <v>19.398539707057722</v>
      </c>
      <c r="AQ25" s="270">
        <f t="shared" si="15"/>
        <v>-1.9610557937784705</v>
      </c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279"/>
      <c r="BN25" s="279"/>
      <c r="BO25" s="279"/>
      <c r="BP25" s="279"/>
      <c r="BQ25" s="279"/>
      <c r="BR25" s="279"/>
      <c r="BS25" s="279"/>
      <c r="BT25" s="279"/>
      <c r="BU25" s="279"/>
      <c r="BV25" s="279"/>
      <c r="BW25" s="279"/>
      <c r="BX25" s="279"/>
      <c r="BY25" s="279"/>
      <c r="BZ25" s="279"/>
      <c r="CA25" s="279"/>
      <c r="CB25" s="279"/>
      <c r="CC25" s="279"/>
      <c r="CD25" s="279"/>
      <c r="CE25" s="279"/>
      <c r="CF25" s="279"/>
      <c r="CG25" s="279"/>
      <c r="CH25" s="279"/>
      <c r="CI25" s="279"/>
      <c r="CJ25" s="279"/>
      <c r="CK25" s="279"/>
      <c r="CL25" s="279"/>
      <c r="CM25" s="279"/>
      <c r="CN25" s="279"/>
      <c r="CO25" s="279"/>
      <c r="CP25" s="279"/>
      <c r="CQ25" s="279"/>
      <c r="CR25" s="279"/>
      <c r="CS25" s="279"/>
      <c r="CT25" s="279"/>
      <c r="CU25" s="279"/>
      <c r="CV25" s="279"/>
      <c r="CW25" s="279"/>
      <c r="CX25" s="279"/>
      <c r="CY25" s="279"/>
      <c r="CZ25" s="279"/>
      <c r="DA25" s="279"/>
      <c r="DB25" s="279"/>
      <c r="DC25" s="279"/>
      <c r="DD25" s="279"/>
      <c r="DE25" s="279"/>
      <c r="DF25" s="279"/>
      <c r="DG25" s="279"/>
      <c r="DH25" s="279"/>
    </row>
    <row r="26" spans="1:112" s="258" customFormat="1" ht="16.5">
      <c r="A26" s="596"/>
      <c r="B26" s="271" t="s">
        <v>129</v>
      </c>
      <c r="C26" s="275" t="s">
        <v>45</v>
      </c>
      <c r="D26" s="267">
        <v>0</v>
      </c>
      <c r="E26" s="267">
        <v>0</v>
      </c>
      <c r="F26" s="267"/>
      <c r="G26" s="270">
        <f t="shared" si="3"/>
        <v>0</v>
      </c>
      <c r="H26" s="270">
        <f t="shared" si="4"/>
        <v>0</v>
      </c>
      <c r="I26" s="267">
        <v>77525.679999999993</v>
      </c>
      <c r="J26" s="267">
        <v>112332.99</v>
      </c>
      <c r="K26" s="267">
        <v>108041.92</v>
      </c>
      <c r="L26" s="270">
        <f t="shared" si="5"/>
        <v>44.897780967545231</v>
      </c>
      <c r="M26" s="270">
        <f t="shared" si="6"/>
        <v>-3.8199552954123419</v>
      </c>
      <c r="N26" s="268">
        <v>145487.63</v>
      </c>
      <c r="O26" s="268">
        <v>196414.58</v>
      </c>
      <c r="P26" s="268">
        <v>190928.32</v>
      </c>
      <c r="Q26" s="270">
        <f t="shared" si="0"/>
        <v>35.004316174509114</v>
      </c>
      <c r="R26" s="270">
        <f t="shared" si="7"/>
        <v>-2.7932040482941574</v>
      </c>
      <c r="S26" s="268">
        <v>0</v>
      </c>
      <c r="T26" s="268">
        <v>0</v>
      </c>
      <c r="U26" s="268"/>
      <c r="V26" s="270">
        <f t="shared" si="16"/>
        <v>0</v>
      </c>
      <c r="W26" s="270">
        <f t="shared" si="17"/>
        <v>0</v>
      </c>
      <c r="X26" s="268">
        <v>0</v>
      </c>
      <c r="Y26" s="268">
        <v>0</v>
      </c>
      <c r="Z26" s="268"/>
      <c r="AA26" s="270">
        <f t="shared" si="8"/>
        <v>0</v>
      </c>
      <c r="AB26" s="270">
        <f t="shared" si="9"/>
        <v>0</v>
      </c>
      <c r="AC26" s="267"/>
      <c r="AD26" s="267"/>
      <c r="AE26" s="267"/>
      <c r="AF26" s="270">
        <f t="shared" si="10"/>
        <v>0</v>
      </c>
      <c r="AG26" s="270">
        <f t="shared" si="11"/>
        <v>0</v>
      </c>
      <c r="AH26" s="268"/>
      <c r="AI26" s="268"/>
      <c r="AJ26" s="268"/>
      <c r="AK26" s="270">
        <f t="shared" si="18"/>
        <v>0</v>
      </c>
      <c r="AL26" s="270">
        <f t="shared" si="19"/>
        <v>0</v>
      </c>
      <c r="AM26" s="268">
        <f t="shared" si="12"/>
        <v>223013.31</v>
      </c>
      <c r="AN26" s="268">
        <f t="shared" si="13"/>
        <v>308747.57</v>
      </c>
      <c r="AO26" s="268">
        <f t="shared" si="20"/>
        <v>298970.23999999999</v>
      </c>
      <c r="AP26" s="270">
        <f t="shared" si="14"/>
        <v>38.443561956010626</v>
      </c>
      <c r="AQ26" s="270">
        <f t="shared" si="15"/>
        <v>-3.166771482606336</v>
      </c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E26" s="279"/>
      <c r="BF26" s="279"/>
      <c r="BG26" s="279"/>
      <c r="BH26" s="279"/>
      <c r="BI26" s="279"/>
      <c r="BJ26" s="279"/>
      <c r="BK26" s="279"/>
      <c r="BL26" s="279"/>
      <c r="BM26" s="279"/>
      <c r="BN26" s="279"/>
      <c r="BO26" s="279"/>
      <c r="BP26" s="279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79"/>
      <c r="CB26" s="279"/>
      <c r="CC26" s="279"/>
      <c r="CD26" s="279"/>
      <c r="CE26" s="279"/>
      <c r="CF26" s="279"/>
      <c r="CG26" s="279"/>
      <c r="CH26" s="279"/>
      <c r="CI26" s="279"/>
      <c r="CJ26" s="279"/>
      <c r="CK26" s="279"/>
      <c r="CL26" s="279"/>
      <c r="CM26" s="279"/>
      <c r="CN26" s="279"/>
      <c r="CO26" s="279"/>
      <c r="CP26" s="279"/>
      <c r="CQ26" s="279"/>
      <c r="CR26" s="279"/>
      <c r="CS26" s="279"/>
      <c r="CT26" s="279"/>
      <c r="CU26" s="279"/>
      <c r="CV26" s="279"/>
      <c r="CW26" s="279"/>
      <c r="CX26" s="279"/>
      <c r="CY26" s="279"/>
      <c r="CZ26" s="279"/>
      <c r="DA26" s="279"/>
      <c r="DB26" s="279"/>
      <c r="DC26" s="279"/>
      <c r="DD26" s="279"/>
      <c r="DE26" s="279"/>
      <c r="DF26" s="279"/>
      <c r="DG26" s="279"/>
      <c r="DH26" s="279"/>
    </row>
    <row r="27" spans="1:112" s="252" customFormat="1" ht="16.5">
      <c r="A27" s="596">
        <v>6</v>
      </c>
      <c r="B27" s="265" t="s">
        <v>130</v>
      </c>
      <c r="C27" s="269"/>
      <c r="D27" s="267">
        <v>0</v>
      </c>
      <c r="E27" s="267">
        <v>0</v>
      </c>
      <c r="F27" s="267"/>
      <c r="G27" s="270">
        <f t="shared" si="3"/>
        <v>0</v>
      </c>
      <c r="H27" s="270">
        <f t="shared" si="4"/>
        <v>0</v>
      </c>
      <c r="I27" s="267"/>
      <c r="J27" s="267"/>
      <c r="K27" s="267"/>
      <c r="L27" s="270">
        <f t="shared" si="5"/>
        <v>0</v>
      </c>
      <c r="M27" s="270">
        <f t="shared" si="6"/>
        <v>0</v>
      </c>
      <c r="N27" s="268"/>
      <c r="O27" s="268"/>
      <c r="P27" s="268"/>
      <c r="Q27" s="270">
        <f t="shared" si="0"/>
        <v>0</v>
      </c>
      <c r="R27" s="270">
        <f t="shared" si="7"/>
        <v>0</v>
      </c>
      <c r="S27" s="268">
        <v>0</v>
      </c>
      <c r="T27" s="268">
        <v>0</v>
      </c>
      <c r="U27" s="268"/>
      <c r="V27" s="270">
        <f t="shared" si="16"/>
        <v>0</v>
      </c>
      <c r="W27" s="270">
        <f t="shared" si="17"/>
        <v>0</v>
      </c>
      <c r="X27" s="268">
        <v>0</v>
      </c>
      <c r="Y27" s="268">
        <v>0</v>
      </c>
      <c r="Z27" s="268"/>
      <c r="AA27" s="270">
        <f t="shared" si="8"/>
        <v>0</v>
      </c>
      <c r="AB27" s="270">
        <f t="shared" si="9"/>
        <v>0</v>
      </c>
      <c r="AC27" s="267"/>
      <c r="AD27" s="267"/>
      <c r="AE27" s="267"/>
      <c r="AF27" s="270">
        <f t="shared" si="10"/>
        <v>0</v>
      </c>
      <c r="AG27" s="270">
        <f t="shared" si="11"/>
        <v>0</v>
      </c>
      <c r="AH27" s="268"/>
      <c r="AI27" s="268"/>
      <c r="AJ27" s="268"/>
      <c r="AK27" s="270">
        <f t="shared" si="18"/>
        <v>0</v>
      </c>
      <c r="AL27" s="270">
        <f t="shared" si="19"/>
        <v>0</v>
      </c>
      <c r="AM27" s="268">
        <f t="shared" si="12"/>
        <v>0</v>
      </c>
      <c r="AN27" s="268">
        <f t="shared" si="13"/>
        <v>0</v>
      </c>
      <c r="AO27" s="268">
        <f t="shared" si="20"/>
        <v>0</v>
      </c>
      <c r="AP27" s="270">
        <f t="shared" si="14"/>
        <v>0</v>
      </c>
      <c r="AQ27" s="270">
        <f t="shared" si="15"/>
        <v>0</v>
      </c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  <c r="BC27" s="279"/>
      <c r="BD27" s="279"/>
      <c r="BE27" s="279"/>
      <c r="BF27" s="279"/>
      <c r="BG27" s="279"/>
      <c r="BH27" s="279"/>
      <c r="BI27" s="279"/>
      <c r="BJ27" s="279"/>
      <c r="BK27" s="279"/>
      <c r="BL27" s="279"/>
      <c r="BM27" s="279"/>
      <c r="BN27" s="279"/>
      <c r="BO27" s="279"/>
      <c r="BP27" s="279"/>
      <c r="BQ27" s="279"/>
      <c r="BR27" s="279"/>
      <c r="BS27" s="279"/>
      <c r="BT27" s="279"/>
      <c r="BU27" s="279"/>
      <c r="BV27" s="279"/>
      <c r="BW27" s="279"/>
      <c r="BX27" s="279"/>
      <c r="BY27" s="279"/>
      <c r="BZ27" s="279"/>
      <c r="CA27" s="279"/>
      <c r="CB27" s="279"/>
      <c r="CC27" s="279"/>
      <c r="CD27" s="279"/>
      <c r="CE27" s="279"/>
      <c r="CF27" s="279"/>
      <c r="CG27" s="279"/>
      <c r="CH27" s="279"/>
      <c r="CI27" s="279"/>
      <c r="CJ27" s="279"/>
      <c r="CK27" s="279"/>
      <c r="CL27" s="279"/>
      <c r="CM27" s="279"/>
      <c r="CN27" s="279"/>
      <c r="CO27" s="279"/>
      <c r="CP27" s="279"/>
      <c r="CQ27" s="279"/>
      <c r="CR27" s="279"/>
      <c r="CS27" s="279"/>
      <c r="CT27" s="279"/>
      <c r="CU27" s="279"/>
      <c r="CV27" s="279"/>
      <c r="CW27" s="279"/>
      <c r="CX27" s="279"/>
      <c r="CY27" s="279"/>
      <c r="CZ27" s="279"/>
      <c r="DA27" s="279"/>
      <c r="DB27" s="279"/>
      <c r="DC27" s="279"/>
      <c r="DD27" s="279"/>
      <c r="DE27" s="279"/>
      <c r="DF27" s="279"/>
      <c r="DG27" s="279"/>
      <c r="DH27" s="279"/>
    </row>
    <row r="28" spans="1:112" ht="16.5">
      <c r="A28" s="596"/>
      <c r="B28" s="271" t="s">
        <v>131</v>
      </c>
      <c r="C28" s="275" t="s">
        <v>132</v>
      </c>
      <c r="D28" s="267">
        <v>0</v>
      </c>
      <c r="E28" s="267">
        <v>0</v>
      </c>
      <c r="F28" s="267"/>
      <c r="G28" s="270">
        <f t="shared" si="3"/>
        <v>0</v>
      </c>
      <c r="H28" s="270">
        <f t="shared" si="4"/>
        <v>0</v>
      </c>
      <c r="I28" s="267">
        <v>5729.3</v>
      </c>
      <c r="J28" s="267">
        <v>5187.62</v>
      </c>
      <c r="K28" s="267">
        <v>5462.83</v>
      </c>
      <c r="L28" s="270">
        <f t="shared" si="5"/>
        <v>-9.4545581484649119</v>
      </c>
      <c r="M28" s="270">
        <f t="shared" si="6"/>
        <v>5.3051302909619409</v>
      </c>
      <c r="N28" s="268">
        <v>1201.29</v>
      </c>
      <c r="O28" s="268">
        <v>1068.51</v>
      </c>
      <c r="P28" s="268">
        <v>1073.8800000000001</v>
      </c>
      <c r="Q28" s="270">
        <f t="shared" si="0"/>
        <v>-11.053117898259373</v>
      </c>
      <c r="R28" s="270">
        <f t="shared" si="7"/>
        <v>0.50256899795041932</v>
      </c>
      <c r="S28" s="268">
        <v>3414</v>
      </c>
      <c r="T28" s="268">
        <v>3376</v>
      </c>
      <c r="U28" s="268">
        <v>3492</v>
      </c>
      <c r="V28" s="270">
        <f t="shared" si="16"/>
        <v>-1.1130638547158753</v>
      </c>
      <c r="W28" s="270">
        <f t="shared" si="17"/>
        <v>3.4360189573459792</v>
      </c>
      <c r="X28" s="268">
        <v>0</v>
      </c>
      <c r="Y28" s="268">
        <v>0</v>
      </c>
      <c r="Z28" s="268"/>
      <c r="AA28" s="270">
        <f t="shared" si="8"/>
        <v>0</v>
      </c>
      <c r="AB28" s="270">
        <f t="shared" si="9"/>
        <v>0</v>
      </c>
      <c r="AC28" s="267"/>
      <c r="AD28" s="267"/>
      <c r="AE28" s="267"/>
      <c r="AF28" s="270">
        <f t="shared" si="10"/>
        <v>0</v>
      </c>
      <c r="AG28" s="270">
        <f t="shared" si="11"/>
        <v>0</v>
      </c>
      <c r="AH28" s="268"/>
      <c r="AI28" s="268"/>
      <c r="AJ28" s="268"/>
      <c r="AK28" s="270">
        <f t="shared" si="18"/>
        <v>0</v>
      </c>
      <c r="AL28" s="270">
        <f t="shared" si="19"/>
        <v>0</v>
      </c>
      <c r="AM28" s="268">
        <f t="shared" si="12"/>
        <v>10344.59</v>
      </c>
      <c r="AN28" s="268">
        <f t="shared" si="13"/>
        <v>9632.130000000001</v>
      </c>
      <c r="AO28" s="268">
        <f t="shared" si="20"/>
        <v>10028.709999999999</v>
      </c>
      <c r="AP28" s="270">
        <f t="shared" si="14"/>
        <v>-6.8872715110023535</v>
      </c>
      <c r="AQ28" s="270">
        <f t="shared" si="15"/>
        <v>4.1172617063930659</v>
      </c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79"/>
      <c r="BG28" s="279"/>
      <c r="BH28" s="279"/>
      <c r="BI28" s="279"/>
      <c r="BJ28" s="279"/>
      <c r="BK28" s="279"/>
      <c r="BL28" s="279"/>
      <c r="BM28" s="279"/>
      <c r="BN28" s="279"/>
      <c r="BO28" s="279"/>
      <c r="BP28" s="279"/>
      <c r="BQ28" s="279"/>
      <c r="BR28" s="279"/>
      <c r="BS28" s="279"/>
      <c r="BT28" s="279"/>
      <c r="BU28" s="279"/>
      <c r="BV28" s="279"/>
      <c r="BW28" s="279"/>
      <c r="BX28" s="279"/>
      <c r="BY28" s="279"/>
      <c r="BZ28" s="279"/>
      <c r="CA28" s="279"/>
      <c r="CB28" s="279"/>
      <c r="CC28" s="279"/>
      <c r="CD28" s="279"/>
      <c r="CE28" s="279"/>
      <c r="CF28" s="279"/>
      <c r="CG28" s="279"/>
      <c r="CH28" s="279"/>
      <c r="CI28" s="279"/>
      <c r="CJ28" s="279"/>
      <c r="CK28" s="279"/>
      <c r="CL28" s="279"/>
      <c r="CM28" s="279"/>
      <c r="CN28" s="279"/>
      <c r="CO28" s="279"/>
      <c r="CP28" s="279"/>
      <c r="CQ28" s="279"/>
      <c r="CR28" s="279"/>
      <c r="CS28" s="279"/>
      <c r="CT28" s="279"/>
      <c r="CU28" s="279"/>
      <c r="CV28" s="279"/>
      <c r="CW28" s="279"/>
      <c r="CX28" s="279"/>
      <c r="CY28" s="279"/>
      <c r="CZ28" s="279"/>
      <c r="DA28" s="279"/>
      <c r="DB28" s="279"/>
      <c r="DC28" s="279"/>
      <c r="DD28" s="279"/>
      <c r="DE28" s="279"/>
      <c r="DF28" s="279"/>
      <c r="DG28" s="279"/>
      <c r="DH28" s="279"/>
    </row>
    <row r="29" spans="1:112" s="252" customFormat="1" ht="16.5">
      <c r="A29" s="596">
        <v>7</v>
      </c>
      <c r="B29" s="265" t="s">
        <v>133</v>
      </c>
      <c r="C29" s="275"/>
      <c r="D29" s="267">
        <v>0</v>
      </c>
      <c r="E29" s="267">
        <v>0</v>
      </c>
      <c r="F29" s="267"/>
      <c r="G29" s="270">
        <f t="shared" si="3"/>
        <v>0</v>
      </c>
      <c r="H29" s="270">
        <f t="shared" si="4"/>
        <v>0</v>
      </c>
      <c r="I29" s="267"/>
      <c r="J29" s="267"/>
      <c r="K29" s="267"/>
      <c r="L29" s="270">
        <f t="shared" si="5"/>
        <v>0</v>
      </c>
      <c r="M29" s="270">
        <f t="shared" si="6"/>
        <v>0</v>
      </c>
      <c r="N29" s="268"/>
      <c r="O29" s="268"/>
      <c r="P29" s="268"/>
      <c r="Q29" s="270">
        <f t="shared" si="0"/>
        <v>0</v>
      </c>
      <c r="R29" s="270">
        <f t="shared" si="7"/>
        <v>0</v>
      </c>
      <c r="S29" s="268">
        <v>0</v>
      </c>
      <c r="T29" s="268">
        <v>0</v>
      </c>
      <c r="U29" s="268"/>
      <c r="V29" s="270">
        <f t="shared" si="16"/>
        <v>0</v>
      </c>
      <c r="W29" s="270">
        <f t="shared" si="17"/>
        <v>0</v>
      </c>
      <c r="X29" s="268">
        <v>0</v>
      </c>
      <c r="Y29" s="268">
        <v>0</v>
      </c>
      <c r="Z29" s="268"/>
      <c r="AA29" s="270">
        <f t="shared" si="8"/>
        <v>0</v>
      </c>
      <c r="AB29" s="270">
        <f t="shared" si="9"/>
        <v>0</v>
      </c>
      <c r="AC29" s="267"/>
      <c r="AD29" s="267"/>
      <c r="AE29" s="267"/>
      <c r="AF29" s="270">
        <f t="shared" si="10"/>
        <v>0</v>
      </c>
      <c r="AG29" s="270">
        <f t="shared" si="11"/>
        <v>0</v>
      </c>
      <c r="AH29" s="268"/>
      <c r="AI29" s="268"/>
      <c r="AJ29" s="268"/>
      <c r="AK29" s="270">
        <f t="shared" si="18"/>
        <v>0</v>
      </c>
      <c r="AL29" s="270">
        <f t="shared" si="19"/>
        <v>0</v>
      </c>
      <c r="AM29" s="268">
        <f t="shared" si="12"/>
        <v>0</v>
      </c>
      <c r="AN29" s="268">
        <f t="shared" si="13"/>
        <v>0</v>
      </c>
      <c r="AO29" s="268">
        <f t="shared" si="20"/>
        <v>0</v>
      </c>
      <c r="AP29" s="270">
        <f t="shared" si="14"/>
        <v>0</v>
      </c>
      <c r="AQ29" s="270">
        <f t="shared" si="15"/>
        <v>0</v>
      </c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279"/>
      <c r="BK29" s="279"/>
      <c r="BL29" s="279"/>
      <c r="BM29" s="279"/>
      <c r="BN29" s="279"/>
      <c r="BO29" s="279"/>
      <c r="BP29" s="279"/>
      <c r="BQ29" s="279"/>
      <c r="BR29" s="279"/>
      <c r="BS29" s="279"/>
      <c r="BT29" s="279"/>
      <c r="BU29" s="279"/>
      <c r="BV29" s="279"/>
      <c r="BW29" s="279"/>
      <c r="BX29" s="279"/>
      <c r="BY29" s="279"/>
      <c r="BZ29" s="279"/>
      <c r="CA29" s="279"/>
      <c r="CB29" s="279"/>
      <c r="CC29" s="279"/>
      <c r="CD29" s="279"/>
      <c r="CE29" s="279"/>
      <c r="CF29" s="279"/>
      <c r="CG29" s="279"/>
      <c r="CH29" s="279"/>
      <c r="CI29" s="279"/>
      <c r="CJ29" s="279"/>
      <c r="CK29" s="279"/>
      <c r="CL29" s="279"/>
      <c r="CM29" s="279"/>
      <c r="CN29" s="279"/>
      <c r="CO29" s="279"/>
      <c r="CP29" s="279"/>
      <c r="CQ29" s="279"/>
      <c r="CR29" s="279"/>
      <c r="CS29" s="279"/>
      <c r="CT29" s="279"/>
      <c r="CU29" s="279"/>
      <c r="CV29" s="279"/>
      <c r="CW29" s="279"/>
      <c r="CX29" s="279"/>
      <c r="CY29" s="279"/>
      <c r="CZ29" s="279"/>
      <c r="DA29" s="279"/>
      <c r="DB29" s="279"/>
      <c r="DC29" s="279"/>
      <c r="DD29" s="279"/>
      <c r="DE29" s="279"/>
      <c r="DF29" s="279"/>
      <c r="DG29" s="279"/>
      <c r="DH29" s="279"/>
    </row>
    <row r="30" spans="1:112" s="258" customFormat="1" ht="16.5">
      <c r="A30" s="596"/>
      <c r="B30" s="271" t="s">
        <v>134</v>
      </c>
      <c r="C30" s="275" t="s">
        <v>47</v>
      </c>
      <c r="D30" s="267">
        <v>26105</v>
      </c>
      <c r="E30" s="267">
        <v>26784</v>
      </c>
      <c r="F30" s="267">
        <v>29905</v>
      </c>
      <c r="G30" s="270">
        <f t="shared" si="3"/>
        <v>2.6010342846198</v>
      </c>
      <c r="H30" s="270">
        <f t="shared" si="4"/>
        <v>11.652479091995232</v>
      </c>
      <c r="I30" s="267">
        <v>504</v>
      </c>
      <c r="J30" s="267">
        <v>419</v>
      </c>
      <c r="K30" s="267">
        <v>455</v>
      </c>
      <c r="L30" s="270">
        <f t="shared" si="5"/>
        <v>-16.865079365079367</v>
      </c>
      <c r="M30" s="270">
        <f t="shared" si="6"/>
        <v>8.5918854415274524</v>
      </c>
      <c r="N30" s="268"/>
      <c r="O30" s="268"/>
      <c r="P30" s="268"/>
      <c r="Q30" s="270">
        <f t="shared" si="0"/>
        <v>0</v>
      </c>
      <c r="R30" s="270">
        <f t="shared" si="7"/>
        <v>0</v>
      </c>
      <c r="S30" s="268">
        <v>0</v>
      </c>
      <c r="T30" s="268">
        <v>0</v>
      </c>
      <c r="U30" s="268"/>
      <c r="V30" s="270">
        <f t="shared" si="16"/>
        <v>0</v>
      </c>
      <c r="W30" s="270">
        <f t="shared" si="17"/>
        <v>0</v>
      </c>
      <c r="X30" s="268">
        <v>0</v>
      </c>
      <c r="Y30" s="268">
        <v>0</v>
      </c>
      <c r="Z30" s="268"/>
      <c r="AA30" s="270">
        <f t="shared" si="8"/>
        <v>0</v>
      </c>
      <c r="AB30" s="270">
        <f t="shared" si="9"/>
        <v>0</v>
      </c>
      <c r="AC30" s="267"/>
      <c r="AD30" s="267"/>
      <c r="AE30" s="267"/>
      <c r="AF30" s="270">
        <f t="shared" si="10"/>
        <v>0</v>
      </c>
      <c r="AG30" s="270">
        <f t="shared" si="11"/>
        <v>0</v>
      </c>
      <c r="AH30" s="268"/>
      <c r="AI30" s="268"/>
      <c r="AJ30" s="268"/>
      <c r="AK30" s="270">
        <f t="shared" si="18"/>
        <v>0</v>
      </c>
      <c r="AL30" s="270">
        <f t="shared" si="19"/>
        <v>0</v>
      </c>
      <c r="AM30" s="268">
        <f t="shared" si="12"/>
        <v>26609</v>
      </c>
      <c r="AN30" s="268">
        <f t="shared" si="13"/>
        <v>27203</v>
      </c>
      <c r="AO30" s="268">
        <f t="shared" si="20"/>
        <v>30360</v>
      </c>
      <c r="AP30" s="270">
        <f t="shared" si="14"/>
        <v>2.2323274080198416</v>
      </c>
      <c r="AQ30" s="270">
        <f t="shared" si="15"/>
        <v>11.605337646583095</v>
      </c>
      <c r="AR30" s="279"/>
      <c r="AS30" s="279"/>
      <c r="AT30" s="279"/>
      <c r="AU30" s="279"/>
      <c r="AV30" s="279"/>
      <c r="AW30" s="279"/>
      <c r="AX30" s="279"/>
      <c r="AY30" s="279"/>
      <c r="AZ30" s="279"/>
      <c r="BA30" s="279"/>
      <c r="BB30" s="279"/>
      <c r="BC30" s="279"/>
      <c r="BD30" s="279"/>
      <c r="BE30" s="279"/>
      <c r="BF30" s="279"/>
      <c r="BG30" s="279"/>
      <c r="BH30" s="279"/>
      <c r="BI30" s="279"/>
      <c r="BJ30" s="279"/>
      <c r="BK30" s="279"/>
      <c r="BL30" s="279"/>
      <c r="BM30" s="279"/>
      <c r="BN30" s="279"/>
      <c r="BO30" s="279"/>
      <c r="BP30" s="279"/>
      <c r="BQ30" s="279"/>
      <c r="BR30" s="279"/>
      <c r="BS30" s="279"/>
      <c r="BT30" s="279"/>
      <c r="BU30" s="279"/>
      <c r="BV30" s="279"/>
      <c r="BW30" s="279"/>
      <c r="BX30" s="279"/>
      <c r="BY30" s="279"/>
      <c r="BZ30" s="279"/>
      <c r="CA30" s="279"/>
      <c r="CB30" s="279"/>
      <c r="CC30" s="279"/>
      <c r="CD30" s="279"/>
      <c r="CE30" s="279"/>
      <c r="CF30" s="279"/>
      <c r="CG30" s="279"/>
      <c r="CH30" s="279"/>
      <c r="CI30" s="279"/>
      <c r="CJ30" s="279"/>
      <c r="CK30" s="279"/>
      <c r="CL30" s="279"/>
      <c r="CM30" s="279"/>
      <c r="CN30" s="279"/>
      <c r="CO30" s="279"/>
      <c r="CP30" s="279"/>
      <c r="CQ30" s="279"/>
      <c r="CR30" s="279"/>
      <c r="CS30" s="279"/>
      <c r="CT30" s="279"/>
      <c r="CU30" s="279"/>
      <c r="CV30" s="279"/>
      <c r="CW30" s="279"/>
      <c r="CX30" s="279"/>
      <c r="CY30" s="279"/>
      <c r="CZ30" s="279"/>
      <c r="DA30" s="279"/>
      <c r="DB30" s="279"/>
      <c r="DC30" s="279"/>
      <c r="DD30" s="279"/>
      <c r="DE30" s="279"/>
      <c r="DF30" s="279"/>
      <c r="DG30" s="279"/>
      <c r="DH30" s="279"/>
    </row>
    <row r="31" spans="1:112" ht="16.5">
      <c r="A31" s="596"/>
      <c r="B31" s="271" t="s">
        <v>135</v>
      </c>
      <c r="C31" s="269" t="s">
        <v>136</v>
      </c>
      <c r="D31" s="267">
        <v>4995</v>
      </c>
      <c r="E31" s="267">
        <v>6612</v>
      </c>
      <c r="F31" s="267">
        <v>6774</v>
      </c>
      <c r="G31" s="270">
        <f t="shared" si="3"/>
        <v>32.372372372372382</v>
      </c>
      <c r="H31" s="270">
        <f t="shared" si="4"/>
        <v>2.4500907441016295</v>
      </c>
      <c r="I31" s="267">
        <v>10900.4</v>
      </c>
      <c r="J31" s="267">
        <v>12252.821</v>
      </c>
      <c r="K31" s="267">
        <v>7481.384</v>
      </c>
      <c r="L31" s="270">
        <f t="shared" si="5"/>
        <v>12.407076804520926</v>
      </c>
      <c r="M31" s="270">
        <f t="shared" si="6"/>
        <v>-38.941538442453371</v>
      </c>
      <c r="N31" s="268"/>
      <c r="O31" s="268"/>
      <c r="P31" s="268"/>
      <c r="Q31" s="270">
        <f t="shared" si="0"/>
        <v>0</v>
      </c>
      <c r="R31" s="270">
        <f t="shared" si="7"/>
        <v>0</v>
      </c>
      <c r="S31" s="268">
        <v>0</v>
      </c>
      <c r="T31" s="268">
        <v>0</v>
      </c>
      <c r="U31" s="268"/>
      <c r="V31" s="270">
        <f t="shared" si="16"/>
        <v>0</v>
      </c>
      <c r="W31" s="270">
        <f t="shared" si="17"/>
        <v>0</v>
      </c>
      <c r="X31" s="268">
        <v>19068</v>
      </c>
      <c r="Y31" s="268">
        <v>10394</v>
      </c>
      <c r="Z31" s="268">
        <v>6353</v>
      </c>
      <c r="AA31" s="270">
        <f t="shared" si="8"/>
        <v>-45.489825886301659</v>
      </c>
      <c r="AB31" s="270">
        <f t="shared" si="9"/>
        <v>-38.878198960939002</v>
      </c>
      <c r="AC31" s="267"/>
      <c r="AD31" s="267"/>
      <c r="AE31" s="267"/>
      <c r="AF31" s="270">
        <f t="shared" si="10"/>
        <v>0</v>
      </c>
      <c r="AG31" s="270">
        <f t="shared" si="11"/>
        <v>0</v>
      </c>
      <c r="AH31" s="268"/>
      <c r="AI31" s="268"/>
      <c r="AJ31" s="268"/>
      <c r="AK31" s="270">
        <f t="shared" si="18"/>
        <v>0</v>
      </c>
      <c r="AL31" s="270">
        <f t="shared" si="19"/>
        <v>0</v>
      </c>
      <c r="AM31" s="268">
        <f t="shared" si="12"/>
        <v>34963.4</v>
      </c>
      <c r="AN31" s="268">
        <f t="shared" si="13"/>
        <v>29258.821</v>
      </c>
      <c r="AO31" s="268">
        <f t="shared" si="20"/>
        <v>20608.383999999998</v>
      </c>
      <c r="AP31" s="270">
        <f t="shared" si="14"/>
        <v>-16.315858869560742</v>
      </c>
      <c r="AQ31" s="270">
        <f t="shared" si="15"/>
        <v>-29.565227525743438</v>
      </c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  <c r="BJ31" s="279"/>
      <c r="BK31" s="279"/>
      <c r="BL31" s="279"/>
      <c r="BM31" s="279"/>
      <c r="BN31" s="279"/>
      <c r="BO31" s="279"/>
      <c r="BP31" s="279"/>
      <c r="BQ31" s="279"/>
      <c r="BR31" s="279"/>
      <c r="BS31" s="279"/>
      <c r="BT31" s="279"/>
      <c r="BU31" s="279"/>
      <c r="BV31" s="279"/>
      <c r="BW31" s="279"/>
      <c r="BX31" s="279"/>
      <c r="BY31" s="279"/>
      <c r="BZ31" s="279"/>
      <c r="CA31" s="279"/>
      <c r="CB31" s="279"/>
      <c r="CC31" s="279"/>
      <c r="CD31" s="279"/>
      <c r="CE31" s="279"/>
      <c r="CF31" s="279"/>
      <c r="CG31" s="279"/>
      <c r="CH31" s="279"/>
      <c r="CI31" s="279"/>
      <c r="CJ31" s="279"/>
      <c r="CK31" s="279"/>
      <c r="CL31" s="279"/>
      <c r="CM31" s="279"/>
      <c r="CN31" s="279"/>
      <c r="CO31" s="279"/>
      <c r="CP31" s="279"/>
      <c r="CQ31" s="279"/>
      <c r="CR31" s="279"/>
      <c r="CS31" s="279"/>
      <c r="CT31" s="279"/>
      <c r="CU31" s="279"/>
      <c r="CV31" s="279"/>
      <c r="CW31" s="279"/>
      <c r="CX31" s="279"/>
      <c r="CY31" s="279"/>
      <c r="CZ31" s="279"/>
      <c r="DA31" s="279"/>
      <c r="DB31" s="279"/>
      <c r="DC31" s="279"/>
      <c r="DD31" s="279"/>
      <c r="DE31" s="279"/>
      <c r="DF31" s="279"/>
      <c r="DG31" s="279"/>
      <c r="DH31" s="279"/>
    </row>
    <row r="32" spans="1:112" ht="16.5">
      <c r="A32" s="596"/>
      <c r="B32" s="271" t="s">
        <v>137</v>
      </c>
      <c r="C32" s="269" t="s">
        <v>136</v>
      </c>
      <c r="D32" s="267">
        <v>0</v>
      </c>
      <c r="E32" s="267">
        <v>0</v>
      </c>
      <c r="F32" s="267">
        <v>0</v>
      </c>
      <c r="G32" s="270">
        <f t="shared" si="3"/>
        <v>0</v>
      </c>
      <c r="H32" s="270">
        <f t="shared" si="4"/>
        <v>0</v>
      </c>
      <c r="I32" s="267">
        <v>0</v>
      </c>
      <c r="J32" s="267">
        <v>0</v>
      </c>
      <c r="K32" s="267"/>
      <c r="L32" s="270">
        <f t="shared" si="5"/>
        <v>0</v>
      </c>
      <c r="M32" s="270">
        <f t="shared" si="6"/>
        <v>0</v>
      </c>
      <c r="N32" s="268"/>
      <c r="O32" s="268"/>
      <c r="P32" s="268"/>
      <c r="Q32" s="270">
        <f t="shared" si="0"/>
        <v>0</v>
      </c>
      <c r="R32" s="270">
        <f t="shared" si="7"/>
        <v>0</v>
      </c>
      <c r="S32" s="268">
        <v>0</v>
      </c>
      <c r="T32" s="268">
        <v>0</v>
      </c>
      <c r="U32" s="268"/>
      <c r="V32" s="270">
        <f t="shared" si="16"/>
        <v>0</v>
      </c>
      <c r="W32" s="270">
        <f t="shared" si="17"/>
        <v>0</v>
      </c>
      <c r="X32" s="268">
        <v>0</v>
      </c>
      <c r="Y32" s="268">
        <v>0</v>
      </c>
      <c r="Z32" s="268"/>
      <c r="AA32" s="270">
        <f t="shared" si="8"/>
        <v>0</v>
      </c>
      <c r="AB32" s="270">
        <f t="shared" si="9"/>
        <v>0</v>
      </c>
      <c r="AC32" s="267"/>
      <c r="AD32" s="267"/>
      <c r="AE32" s="267"/>
      <c r="AF32" s="270">
        <f t="shared" si="10"/>
        <v>0</v>
      </c>
      <c r="AG32" s="270">
        <f t="shared" si="11"/>
        <v>0</v>
      </c>
      <c r="AH32" s="268"/>
      <c r="AI32" s="268"/>
      <c r="AJ32" s="268"/>
      <c r="AK32" s="270">
        <f t="shared" si="18"/>
        <v>0</v>
      </c>
      <c r="AL32" s="270">
        <f t="shared" si="19"/>
        <v>0</v>
      </c>
      <c r="AM32" s="268">
        <f t="shared" si="12"/>
        <v>0</v>
      </c>
      <c r="AN32" s="268">
        <f t="shared" si="13"/>
        <v>0</v>
      </c>
      <c r="AO32" s="268">
        <f t="shared" si="20"/>
        <v>0</v>
      </c>
      <c r="AP32" s="270">
        <f t="shared" si="14"/>
        <v>0</v>
      </c>
      <c r="AQ32" s="270">
        <f t="shared" si="15"/>
        <v>0</v>
      </c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79"/>
      <c r="BG32" s="279"/>
      <c r="BH32" s="279"/>
      <c r="BI32" s="279"/>
      <c r="BJ32" s="279"/>
      <c r="BK32" s="279"/>
      <c r="BL32" s="279"/>
      <c r="BM32" s="279"/>
      <c r="BN32" s="279"/>
      <c r="BO32" s="279"/>
      <c r="BP32" s="279"/>
      <c r="BQ32" s="279"/>
      <c r="BR32" s="279"/>
      <c r="BS32" s="279"/>
      <c r="BT32" s="279"/>
      <c r="BU32" s="279"/>
      <c r="BV32" s="279"/>
      <c r="BW32" s="279"/>
      <c r="BX32" s="279"/>
      <c r="BY32" s="279"/>
      <c r="BZ32" s="279"/>
      <c r="CA32" s="279"/>
      <c r="CB32" s="279"/>
      <c r="CC32" s="279"/>
      <c r="CD32" s="279"/>
      <c r="CE32" s="279"/>
      <c r="CF32" s="279"/>
      <c r="CG32" s="279"/>
      <c r="CH32" s="279"/>
      <c r="CI32" s="279"/>
      <c r="CJ32" s="279"/>
      <c r="CK32" s="279"/>
      <c r="CL32" s="279"/>
      <c r="CM32" s="279"/>
      <c r="CN32" s="279"/>
      <c r="CO32" s="279"/>
      <c r="CP32" s="279"/>
      <c r="CQ32" s="279"/>
      <c r="CR32" s="279"/>
      <c r="CS32" s="279"/>
      <c r="CT32" s="279"/>
      <c r="CU32" s="279"/>
      <c r="CV32" s="279"/>
      <c r="CW32" s="279"/>
      <c r="CX32" s="279"/>
      <c r="CY32" s="279"/>
      <c r="CZ32" s="279"/>
      <c r="DA32" s="279"/>
      <c r="DB32" s="279"/>
      <c r="DC32" s="279"/>
      <c r="DD32" s="279"/>
      <c r="DE32" s="279"/>
      <c r="DF32" s="279"/>
      <c r="DG32" s="279"/>
      <c r="DH32" s="279"/>
    </row>
    <row r="33" spans="1:112" ht="16.5">
      <c r="A33" s="596"/>
      <c r="B33" s="271" t="s">
        <v>411</v>
      </c>
      <c r="C33" s="269" t="s">
        <v>136</v>
      </c>
      <c r="D33" s="267">
        <v>0</v>
      </c>
      <c r="E33" s="267">
        <v>0</v>
      </c>
      <c r="F33" s="267">
        <v>0</v>
      </c>
      <c r="G33" s="270">
        <f t="shared" si="3"/>
        <v>0</v>
      </c>
      <c r="H33" s="270">
        <f t="shared" si="4"/>
        <v>0</v>
      </c>
      <c r="I33" s="267"/>
      <c r="J33" s="267"/>
      <c r="K33" s="267"/>
      <c r="L33" s="270">
        <f t="shared" si="5"/>
        <v>0</v>
      </c>
      <c r="M33" s="270">
        <f t="shared" si="6"/>
        <v>0</v>
      </c>
      <c r="N33" s="268"/>
      <c r="O33" s="268"/>
      <c r="P33" s="268"/>
      <c r="Q33" s="270">
        <f t="shared" si="0"/>
        <v>0</v>
      </c>
      <c r="R33" s="270">
        <f t="shared" si="7"/>
        <v>0</v>
      </c>
      <c r="S33" s="268"/>
      <c r="T33" s="268"/>
      <c r="U33" s="268"/>
      <c r="V33" s="270">
        <f t="shared" si="16"/>
        <v>0</v>
      </c>
      <c r="W33" s="270">
        <f t="shared" si="17"/>
        <v>0</v>
      </c>
      <c r="X33" s="268"/>
      <c r="Y33" s="268"/>
      <c r="Z33" s="268"/>
      <c r="AA33" s="270">
        <f t="shared" si="8"/>
        <v>0</v>
      </c>
      <c r="AB33" s="270">
        <f t="shared" si="9"/>
        <v>0</v>
      </c>
      <c r="AC33" s="267"/>
      <c r="AD33" s="267"/>
      <c r="AE33" s="267"/>
      <c r="AF33" s="270">
        <f t="shared" si="10"/>
        <v>0</v>
      </c>
      <c r="AG33" s="270">
        <f t="shared" si="11"/>
        <v>0</v>
      </c>
      <c r="AH33" s="268"/>
      <c r="AI33" s="268"/>
      <c r="AJ33" s="268"/>
      <c r="AK33" s="270">
        <f t="shared" si="18"/>
        <v>0</v>
      </c>
      <c r="AL33" s="270">
        <f t="shared" si="19"/>
        <v>0</v>
      </c>
      <c r="AM33" s="268">
        <f t="shared" si="12"/>
        <v>0</v>
      </c>
      <c r="AN33" s="268">
        <f t="shared" si="13"/>
        <v>0</v>
      </c>
      <c r="AO33" s="268">
        <f t="shared" si="20"/>
        <v>0</v>
      </c>
      <c r="AP33" s="270">
        <f t="shared" si="14"/>
        <v>0</v>
      </c>
      <c r="AQ33" s="270">
        <f t="shared" si="15"/>
        <v>0</v>
      </c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279"/>
      <c r="BK33" s="279"/>
      <c r="BL33" s="279"/>
      <c r="BM33" s="279"/>
      <c r="BN33" s="279"/>
      <c r="BO33" s="279"/>
      <c r="BP33" s="279"/>
      <c r="BQ33" s="279"/>
      <c r="BR33" s="279"/>
      <c r="BS33" s="279"/>
      <c r="BT33" s="279"/>
      <c r="BU33" s="279"/>
      <c r="BV33" s="279"/>
      <c r="BW33" s="279"/>
      <c r="BX33" s="279"/>
      <c r="BY33" s="279"/>
      <c r="BZ33" s="279"/>
      <c r="CA33" s="279"/>
      <c r="CB33" s="279"/>
      <c r="CC33" s="279"/>
      <c r="CD33" s="279"/>
      <c r="CE33" s="279"/>
      <c r="CF33" s="279"/>
      <c r="CG33" s="279"/>
      <c r="CH33" s="279"/>
      <c r="CI33" s="279"/>
      <c r="CJ33" s="279"/>
      <c r="CK33" s="279"/>
      <c r="CL33" s="279"/>
      <c r="CM33" s="279"/>
      <c r="CN33" s="279"/>
      <c r="CO33" s="279"/>
      <c r="CP33" s="279"/>
      <c r="CQ33" s="279"/>
      <c r="CR33" s="279"/>
      <c r="CS33" s="279"/>
      <c r="CT33" s="279"/>
      <c r="CU33" s="279"/>
      <c r="CV33" s="279"/>
      <c r="CW33" s="279"/>
      <c r="CX33" s="279"/>
      <c r="CY33" s="279"/>
      <c r="CZ33" s="279"/>
      <c r="DA33" s="279"/>
      <c r="DB33" s="279"/>
      <c r="DC33" s="279"/>
      <c r="DD33" s="279"/>
      <c r="DE33" s="279"/>
      <c r="DF33" s="279"/>
      <c r="DG33" s="279"/>
      <c r="DH33" s="279"/>
    </row>
    <row r="34" spans="1:112" ht="16.5">
      <c r="A34" s="596"/>
      <c r="B34" s="271" t="s">
        <v>138</v>
      </c>
      <c r="C34" s="275" t="s">
        <v>139</v>
      </c>
      <c r="D34" s="267">
        <v>0</v>
      </c>
      <c r="E34" s="267">
        <v>0</v>
      </c>
      <c r="F34" s="267">
        <v>0</v>
      </c>
      <c r="G34" s="270">
        <f t="shared" si="3"/>
        <v>0</v>
      </c>
      <c r="H34" s="270">
        <f t="shared" si="4"/>
        <v>0</v>
      </c>
      <c r="I34" s="267">
        <v>0</v>
      </c>
      <c r="J34" s="267">
        <v>0</v>
      </c>
      <c r="K34" s="267"/>
      <c r="L34" s="270">
        <f t="shared" si="5"/>
        <v>0</v>
      </c>
      <c r="M34" s="270">
        <f t="shared" si="6"/>
        <v>0</v>
      </c>
      <c r="N34" s="268">
        <v>27654</v>
      </c>
      <c r="O34" s="268">
        <v>30569</v>
      </c>
      <c r="P34" s="268">
        <v>35620</v>
      </c>
      <c r="Q34" s="270">
        <f t="shared" si="0"/>
        <v>10.540970564836911</v>
      </c>
      <c r="R34" s="270">
        <f t="shared" si="7"/>
        <v>16.523275213451541</v>
      </c>
      <c r="S34" s="268">
        <v>0</v>
      </c>
      <c r="T34" s="268">
        <v>0</v>
      </c>
      <c r="U34" s="268"/>
      <c r="V34" s="270">
        <f t="shared" si="16"/>
        <v>0</v>
      </c>
      <c r="W34" s="270">
        <f t="shared" si="17"/>
        <v>0</v>
      </c>
      <c r="X34" s="268">
        <v>0</v>
      </c>
      <c r="Y34" s="268">
        <v>0</v>
      </c>
      <c r="Z34" s="268"/>
      <c r="AA34" s="270">
        <f t="shared" si="8"/>
        <v>0</v>
      </c>
      <c r="AB34" s="270">
        <f t="shared" si="9"/>
        <v>0</v>
      </c>
      <c r="AC34" s="268"/>
      <c r="AD34" s="268"/>
      <c r="AE34" s="268"/>
      <c r="AF34" s="270">
        <f t="shared" si="10"/>
        <v>0</v>
      </c>
      <c r="AG34" s="270">
        <f t="shared" si="11"/>
        <v>0</v>
      </c>
      <c r="AH34" s="268"/>
      <c r="AI34" s="268"/>
      <c r="AJ34" s="268"/>
      <c r="AK34" s="270">
        <f t="shared" si="18"/>
        <v>0</v>
      </c>
      <c r="AL34" s="270">
        <f t="shared" si="19"/>
        <v>0</v>
      </c>
      <c r="AM34" s="268">
        <f t="shared" si="12"/>
        <v>27654</v>
      </c>
      <c r="AN34" s="268">
        <f t="shared" si="13"/>
        <v>30569</v>
      </c>
      <c r="AO34" s="268">
        <f t="shared" si="20"/>
        <v>35620</v>
      </c>
      <c r="AP34" s="270">
        <f t="shared" si="14"/>
        <v>10.540970564836911</v>
      </c>
      <c r="AQ34" s="270">
        <f t="shared" si="15"/>
        <v>16.523275213451541</v>
      </c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279"/>
      <c r="BK34" s="279"/>
      <c r="BL34" s="279"/>
      <c r="BM34" s="279"/>
      <c r="BN34" s="279"/>
      <c r="BO34" s="279"/>
      <c r="BP34" s="279"/>
      <c r="BQ34" s="279"/>
      <c r="BR34" s="279"/>
      <c r="BS34" s="279"/>
      <c r="BT34" s="279"/>
      <c r="BU34" s="279"/>
      <c r="BV34" s="279"/>
      <c r="BW34" s="279"/>
      <c r="BX34" s="279"/>
      <c r="BY34" s="279"/>
      <c r="BZ34" s="279"/>
      <c r="CA34" s="279"/>
      <c r="CB34" s="279"/>
      <c r="CC34" s="279"/>
      <c r="CD34" s="279"/>
      <c r="CE34" s="279"/>
      <c r="CF34" s="279"/>
      <c r="CG34" s="279"/>
      <c r="CH34" s="279"/>
      <c r="CI34" s="279"/>
      <c r="CJ34" s="279"/>
      <c r="CK34" s="279"/>
      <c r="CL34" s="279"/>
      <c r="CM34" s="279"/>
      <c r="CN34" s="279"/>
      <c r="CO34" s="279"/>
      <c r="CP34" s="279"/>
      <c r="CQ34" s="279"/>
      <c r="CR34" s="279"/>
      <c r="CS34" s="279"/>
      <c r="CT34" s="279"/>
      <c r="CU34" s="279"/>
      <c r="CV34" s="279"/>
      <c r="CW34" s="279"/>
      <c r="CX34" s="279"/>
      <c r="CY34" s="279"/>
      <c r="CZ34" s="279"/>
      <c r="DA34" s="279"/>
      <c r="DB34" s="279"/>
      <c r="DC34" s="279"/>
      <c r="DD34" s="279"/>
      <c r="DE34" s="279"/>
      <c r="DF34" s="279"/>
      <c r="DG34" s="279"/>
      <c r="DH34" s="279"/>
    </row>
    <row r="35" spans="1:112" ht="16.5">
      <c r="A35" s="596"/>
      <c r="B35" s="271" t="s">
        <v>142</v>
      </c>
      <c r="C35" s="275" t="s">
        <v>143</v>
      </c>
      <c r="D35" s="267">
        <v>395.75</v>
      </c>
      <c r="E35" s="267">
        <v>40</v>
      </c>
      <c r="F35" s="267">
        <v>51.3</v>
      </c>
      <c r="G35" s="270">
        <f t="shared" si="3"/>
        <v>-89.892608970309539</v>
      </c>
      <c r="H35" s="270">
        <f t="shared" si="4"/>
        <v>28.25</v>
      </c>
      <c r="I35" s="267"/>
      <c r="J35" s="267"/>
      <c r="K35" s="267"/>
      <c r="L35" s="270">
        <f t="shared" si="5"/>
        <v>0</v>
      </c>
      <c r="M35" s="270">
        <f t="shared" si="6"/>
        <v>0</v>
      </c>
      <c r="N35" s="268">
        <v>290.7</v>
      </c>
      <c r="O35" s="268">
        <v>257.262</v>
      </c>
      <c r="P35" s="268">
        <v>240.04300000000001</v>
      </c>
      <c r="Q35" s="270">
        <f t="shared" si="0"/>
        <v>-11.502579979360164</v>
      </c>
      <c r="R35" s="270">
        <f t="shared" si="7"/>
        <v>-6.6931766059503559</v>
      </c>
      <c r="S35" s="268"/>
      <c r="T35" s="268"/>
      <c r="U35" s="268"/>
      <c r="V35" s="270">
        <f t="shared" si="16"/>
        <v>0</v>
      </c>
      <c r="W35" s="270">
        <f t="shared" si="17"/>
        <v>0</v>
      </c>
      <c r="X35" s="268"/>
      <c r="Y35" s="268"/>
      <c r="Z35" s="268"/>
      <c r="AA35" s="270">
        <f t="shared" si="8"/>
        <v>0</v>
      </c>
      <c r="AB35" s="270">
        <f t="shared" si="9"/>
        <v>0</v>
      </c>
      <c r="AC35" s="268"/>
      <c r="AD35" s="268"/>
      <c r="AE35" s="268"/>
      <c r="AF35" s="270">
        <f t="shared" si="10"/>
        <v>0</v>
      </c>
      <c r="AG35" s="270">
        <f t="shared" si="11"/>
        <v>0</v>
      </c>
      <c r="AH35" s="268"/>
      <c r="AI35" s="268"/>
      <c r="AJ35" s="268"/>
      <c r="AK35" s="270">
        <f t="shared" si="18"/>
        <v>0</v>
      </c>
      <c r="AL35" s="270">
        <f t="shared" si="19"/>
        <v>0</v>
      </c>
      <c r="AM35" s="268">
        <f t="shared" si="12"/>
        <v>686.45</v>
      </c>
      <c r="AN35" s="268">
        <f t="shared" si="13"/>
        <v>297.262</v>
      </c>
      <c r="AO35" s="268">
        <f t="shared" si="20"/>
        <v>291.34300000000002</v>
      </c>
      <c r="AP35" s="270">
        <f t="shared" si="14"/>
        <v>-56.695753514458445</v>
      </c>
      <c r="AQ35" s="270">
        <f t="shared" si="15"/>
        <v>-1.9911727701488928</v>
      </c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279"/>
      <c r="BN35" s="279"/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F35" s="279"/>
      <c r="CG35" s="279"/>
      <c r="CH35" s="279"/>
      <c r="CI35" s="279"/>
      <c r="CJ35" s="279"/>
      <c r="CK35" s="279"/>
      <c r="CL35" s="279"/>
      <c r="CM35" s="279"/>
      <c r="CN35" s="279"/>
      <c r="CO35" s="279"/>
      <c r="CP35" s="279"/>
      <c r="CQ35" s="279"/>
      <c r="CR35" s="279"/>
      <c r="CS35" s="279"/>
      <c r="CT35" s="279"/>
      <c r="CU35" s="279"/>
      <c r="CV35" s="279"/>
      <c r="CW35" s="279"/>
      <c r="CX35" s="279"/>
      <c r="CY35" s="279"/>
      <c r="CZ35" s="279"/>
      <c r="DA35" s="279"/>
      <c r="DB35" s="279"/>
      <c r="DC35" s="279"/>
      <c r="DD35" s="279"/>
      <c r="DE35" s="279"/>
      <c r="DF35" s="279"/>
      <c r="DG35" s="279"/>
      <c r="DH35" s="279"/>
    </row>
    <row r="36" spans="1:112" ht="16.5">
      <c r="A36" s="596"/>
      <c r="B36" s="271" t="s">
        <v>144</v>
      </c>
      <c r="C36" s="275" t="s">
        <v>143</v>
      </c>
      <c r="D36" s="267">
        <v>0</v>
      </c>
      <c r="E36" s="267">
        <v>0</v>
      </c>
      <c r="F36" s="267">
        <v>0</v>
      </c>
      <c r="G36" s="270">
        <f t="shared" si="3"/>
        <v>0</v>
      </c>
      <c r="H36" s="270">
        <f t="shared" si="4"/>
        <v>0</v>
      </c>
      <c r="I36" s="267"/>
      <c r="J36" s="267"/>
      <c r="K36" s="267"/>
      <c r="L36" s="270">
        <f t="shared" si="5"/>
        <v>0</v>
      </c>
      <c r="M36" s="270">
        <f t="shared" si="6"/>
        <v>0</v>
      </c>
      <c r="N36" s="268"/>
      <c r="O36" s="268"/>
      <c r="P36" s="268"/>
      <c r="Q36" s="270">
        <f t="shared" si="0"/>
        <v>0</v>
      </c>
      <c r="R36" s="270">
        <f t="shared" si="7"/>
        <v>0</v>
      </c>
      <c r="S36" s="268"/>
      <c r="T36" s="268"/>
      <c r="U36" s="268"/>
      <c r="V36" s="270">
        <f t="shared" si="16"/>
        <v>0</v>
      </c>
      <c r="W36" s="270">
        <f t="shared" si="17"/>
        <v>0</v>
      </c>
      <c r="X36" s="268"/>
      <c r="Y36" s="268"/>
      <c r="Z36" s="268"/>
      <c r="AA36" s="270">
        <f t="shared" si="8"/>
        <v>0</v>
      </c>
      <c r="AB36" s="270">
        <f t="shared" si="9"/>
        <v>0</v>
      </c>
      <c r="AC36" s="267">
        <v>36</v>
      </c>
      <c r="AD36" s="267">
        <v>43</v>
      </c>
      <c r="AE36" s="267">
        <v>40</v>
      </c>
      <c r="AF36" s="270">
        <f t="shared" si="10"/>
        <v>19.444444444444443</v>
      </c>
      <c r="AG36" s="270">
        <f t="shared" si="11"/>
        <v>-6.9767441860465169</v>
      </c>
      <c r="AH36" s="268"/>
      <c r="AI36" s="268"/>
      <c r="AJ36" s="268"/>
      <c r="AK36" s="270">
        <f t="shared" si="18"/>
        <v>0</v>
      </c>
      <c r="AL36" s="270">
        <f t="shared" si="19"/>
        <v>0</v>
      </c>
      <c r="AM36" s="268">
        <f t="shared" si="12"/>
        <v>36</v>
      </c>
      <c r="AN36" s="268">
        <f t="shared" si="13"/>
        <v>43</v>
      </c>
      <c r="AO36" s="268">
        <f t="shared" si="20"/>
        <v>40</v>
      </c>
      <c r="AP36" s="270">
        <f t="shared" si="14"/>
        <v>19.444444444444443</v>
      </c>
      <c r="AQ36" s="270">
        <f t="shared" si="15"/>
        <v>-6.9767441860465169</v>
      </c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79"/>
      <c r="CC36" s="279"/>
      <c r="CD36" s="279"/>
      <c r="CE36" s="279"/>
      <c r="CF36" s="279"/>
      <c r="CG36" s="279"/>
      <c r="CH36" s="279"/>
      <c r="CI36" s="279"/>
      <c r="CJ36" s="279"/>
      <c r="CK36" s="279"/>
      <c r="CL36" s="279"/>
      <c r="CM36" s="279"/>
      <c r="CN36" s="279"/>
      <c r="CO36" s="279"/>
      <c r="CP36" s="279"/>
      <c r="CQ36" s="279"/>
      <c r="CR36" s="279"/>
      <c r="CS36" s="279"/>
      <c r="CT36" s="279"/>
      <c r="CU36" s="279"/>
      <c r="CV36" s="279"/>
      <c r="CW36" s="279"/>
      <c r="CX36" s="279"/>
      <c r="CY36" s="279"/>
      <c r="CZ36" s="279"/>
      <c r="DA36" s="279"/>
      <c r="DB36" s="279"/>
      <c r="DC36" s="279"/>
      <c r="DD36" s="279"/>
      <c r="DE36" s="279"/>
      <c r="DF36" s="279"/>
      <c r="DG36" s="279"/>
      <c r="DH36" s="279"/>
    </row>
    <row r="37" spans="1:112" s="252" customFormat="1" ht="16.5">
      <c r="A37" s="596">
        <v>8</v>
      </c>
      <c r="B37" s="265" t="s">
        <v>428</v>
      </c>
      <c r="C37" s="275"/>
      <c r="D37" s="267">
        <v>0</v>
      </c>
      <c r="E37" s="267">
        <v>0</v>
      </c>
      <c r="F37" s="267"/>
      <c r="G37" s="270">
        <f t="shared" si="3"/>
        <v>0</v>
      </c>
      <c r="H37" s="270">
        <f t="shared" si="4"/>
        <v>0</v>
      </c>
      <c r="I37" s="267">
        <v>0</v>
      </c>
      <c r="J37" s="267">
        <v>0</v>
      </c>
      <c r="K37" s="267"/>
      <c r="L37" s="270">
        <f t="shared" si="5"/>
        <v>0</v>
      </c>
      <c r="M37" s="270">
        <f t="shared" si="6"/>
        <v>0</v>
      </c>
      <c r="N37" s="268"/>
      <c r="O37" s="268"/>
      <c r="P37" s="268"/>
      <c r="Q37" s="270">
        <f t="shared" si="0"/>
        <v>0</v>
      </c>
      <c r="R37" s="270">
        <f t="shared" si="7"/>
        <v>0</v>
      </c>
      <c r="S37" s="268">
        <v>0</v>
      </c>
      <c r="T37" s="268">
        <v>0</v>
      </c>
      <c r="U37" s="268"/>
      <c r="V37" s="270">
        <f t="shared" si="16"/>
        <v>0</v>
      </c>
      <c r="W37" s="270">
        <f t="shared" si="17"/>
        <v>0</v>
      </c>
      <c r="X37" s="268">
        <v>0</v>
      </c>
      <c r="Y37" s="268">
        <v>0</v>
      </c>
      <c r="Z37" s="268"/>
      <c r="AA37" s="270">
        <f t="shared" si="8"/>
        <v>0</v>
      </c>
      <c r="AB37" s="270">
        <f t="shared" si="9"/>
        <v>0</v>
      </c>
      <c r="AC37" s="268"/>
      <c r="AD37" s="268"/>
      <c r="AE37" s="268"/>
      <c r="AF37" s="270">
        <f t="shared" si="10"/>
        <v>0</v>
      </c>
      <c r="AG37" s="270">
        <f t="shared" si="11"/>
        <v>0</v>
      </c>
      <c r="AH37" s="268"/>
      <c r="AI37" s="268"/>
      <c r="AJ37" s="268"/>
      <c r="AK37" s="270">
        <f t="shared" si="18"/>
        <v>0</v>
      </c>
      <c r="AL37" s="270">
        <f t="shared" si="19"/>
        <v>0</v>
      </c>
      <c r="AM37" s="268">
        <f t="shared" si="12"/>
        <v>0</v>
      </c>
      <c r="AN37" s="268">
        <f t="shared" si="13"/>
        <v>0</v>
      </c>
      <c r="AO37" s="268">
        <f t="shared" si="20"/>
        <v>0</v>
      </c>
      <c r="AP37" s="270">
        <f t="shared" si="14"/>
        <v>0</v>
      </c>
      <c r="AQ37" s="270">
        <f t="shared" si="15"/>
        <v>0</v>
      </c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279"/>
      <c r="BC37" s="279"/>
      <c r="BD37" s="279"/>
      <c r="BE37" s="279"/>
      <c r="BF37" s="279"/>
      <c r="BG37" s="279"/>
      <c r="BH37" s="279"/>
      <c r="BI37" s="279"/>
      <c r="BJ37" s="279"/>
      <c r="BK37" s="279"/>
      <c r="BL37" s="279"/>
      <c r="BM37" s="279"/>
      <c r="BN37" s="279"/>
      <c r="BO37" s="279"/>
      <c r="BP37" s="279"/>
      <c r="BQ37" s="279"/>
      <c r="BR37" s="279"/>
      <c r="BS37" s="279"/>
      <c r="BT37" s="279"/>
      <c r="BU37" s="279"/>
      <c r="BV37" s="279"/>
      <c r="BW37" s="279"/>
      <c r="BX37" s="279"/>
      <c r="BY37" s="279"/>
      <c r="BZ37" s="279"/>
      <c r="CA37" s="279"/>
      <c r="CB37" s="279"/>
      <c r="CC37" s="279"/>
      <c r="CD37" s="279"/>
      <c r="CE37" s="279"/>
      <c r="CF37" s="279"/>
      <c r="CG37" s="279"/>
      <c r="CH37" s="279"/>
      <c r="CI37" s="279"/>
      <c r="CJ37" s="279"/>
      <c r="CK37" s="279"/>
      <c r="CL37" s="279"/>
      <c r="CM37" s="279"/>
      <c r="CN37" s="279"/>
      <c r="CO37" s="279"/>
      <c r="CP37" s="279"/>
      <c r="CQ37" s="279"/>
      <c r="CR37" s="279"/>
      <c r="CS37" s="279"/>
      <c r="CT37" s="279"/>
      <c r="CU37" s="279"/>
      <c r="CV37" s="279"/>
      <c r="CW37" s="279"/>
      <c r="CX37" s="279"/>
      <c r="CY37" s="279"/>
      <c r="CZ37" s="279"/>
      <c r="DA37" s="279"/>
      <c r="DB37" s="279"/>
      <c r="DC37" s="279"/>
      <c r="DD37" s="279"/>
      <c r="DE37" s="279"/>
      <c r="DF37" s="279"/>
      <c r="DG37" s="279"/>
      <c r="DH37" s="279"/>
    </row>
    <row r="38" spans="1:112" ht="16.5">
      <c r="A38" s="596"/>
      <c r="B38" s="271" t="s">
        <v>431</v>
      </c>
      <c r="C38" s="275" t="s">
        <v>140</v>
      </c>
      <c r="D38" s="267">
        <v>0</v>
      </c>
      <c r="E38" s="267">
        <v>0</v>
      </c>
      <c r="F38" s="267"/>
      <c r="G38" s="270">
        <f t="shared" si="3"/>
        <v>0</v>
      </c>
      <c r="H38" s="270">
        <f t="shared" si="4"/>
        <v>0</v>
      </c>
      <c r="I38" s="267">
        <v>0</v>
      </c>
      <c r="J38" s="267">
        <v>0</v>
      </c>
      <c r="K38" s="267"/>
      <c r="L38" s="270">
        <f t="shared" si="5"/>
        <v>0</v>
      </c>
      <c r="M38" s="270">
        <f t="shared" si="6"/>
        <v>0</v>
      </c>
      <c r="N38" s="268"/>
      <c r="O38" s="268"/>
      <c r="P38" s="268"/>
      <c r="Q38" s="270">
        <f t="shared" si="0"/>
        <v>0</v>
      </c>
      <c r="R38" s="270">
        <f t="shared" si="7"/>
        <v>0</v>
      </c>
      <c r="S38" s="268">
        <v>0</v>
      </c>
      <c r="T38" s="268">
        <v>0</v>
      </c>
      <c r="U38" s="268"/>
      <c r="V38" s="270">
        <f t="shared" si="16"/>
        <v>0</v>
      </c>
      <c r="W38" s="270">
        <f t="shared" si="17"/>
        <v>0</v>
      </c>
      <c r="X38" s="268">
        <v>0</v>
      </c>
      <c r="Y38" s="268">
        <v>0</v>
      </c>
      <c r="Z38" s="268"/>
      <c r="AA38" s="270">
        <f t="shared" si="8"/>
        <v>0</v>
      </c>
      <c r="AB38" s="270">
        <f t="shared" si="9"/>
        <v>0</v>
      </c>
      <c r="AC38" s="268"/>
      <c r="AD38" s="268"/>
      <c r="AE38" s="268"/>
      <c r="AF38" s="270">
        <f t="shared" si="10"/>
        <v>0</v>
      </c>
      <c r="AG38" s="270">
        <f t="shared" si="11"/>
        <v>0</v>
      </c>
      <c r="AH38" s="268"/>
      <c r="AI38" s="268"/>
      <c r="AJ38" s="268"/>
      <c r="AK38" s="270">
        <f t="shared" si="18"/>
        <v>0</v>
      </c>
      <c r="AL38" s="270">
        <f t="shared" si="19"/>
        <v>0</v>
      </c>
      <c r="AM38" s="268">
        <f t="shared" si="12"/>
        <v>0</v>
      </c>
      <c r="AN38" s="268">
        <f t="shared" si="13"/>
        <v>0</v>
      </c>
      <c r="AO38" s="268">
        <f t="shared" si="20"/>
        <v>0</v>
      </c>
      <c r="AP38" s="270">
        <f t="shared" si="14"/>
        <v>0</v>
      </c>
      <c r="AQ38" s="270">
        <f t="shared" si="15"/>
        <v>0</v>
      </c>
      <c r="AR38" s="279"/>
      <c r="AS38" s="279"/>
      <c r="AT38" s="279"/>
      <c r="AU38" s="279"/>
      <c r="AV38" s="279"/>
      <c r="AW38" s="279"/>
      <c r="AX38" s="279"/>
      <c r="AY38" s="279"/>
      <c r="AZ38" s="279"/>
      <c r="BA38" s="279"/>
      <c r="BB38" s="279"/>
      <c r="BC38" s="279"/>
      <c r="BD38" s="279"/>
      <c r="BE38" s="279"/>
      <c r="BF38" s="279"/>
      <c r="BG38" s="279"/>
      <c r="BH38" s="279"/>
      <c r="BI38" s="279"/>
      <c r="BJ38" s="279"/>
      <c r="BK38" s="279"/>
      <c r="BL38" s="279"/>
      <c r="BM38" s="279"/>
      <c r="BN38" s="279"/>
      <c r="BO38" s="279"/>
      <c r="BP38" s="279"/>
      <c r="BQ38" s="279"/>
      <c r="BR38" s="279"/>
      <c r="BS38" s="279"/>
      <c r="BT38" s="279"/>
      <c r="BU38" s="279"/>
      <c r="BV38" s="279"/>
      <c r="BW38" s="279"/>
      <c r="BX38" s="279"/>
      <c r="BY38" s="279"/>
      <c r="BZ38" s="279"/>
      <c r="CA38" s="279"/>
      <c r="CB38" s="279"/>
      <c r="CC38" s="279"/>
      <c r="CD38" s="279"/>
      <c r="CE38" s="279"/>
      <c r="CF38" s="279"/>
      <c r="CG38" s="279"/>
      <c r="CH38" s="279"/>
      <c r="CI38" s="279"/>
      <c r="CJ38" s="279"/>
      <c r="CK38" s="279"/>
      <c r="CL38" s="279"/>
      <c r="CM38" s="279"/>
      <c r="CN38" s="279"/>
      <c r="CO38" s="279"/>
      <c r="CP38" s="279"/>
      <c r="CQ38" s="279"/>
      <c r="CR38" s="279"/>
      <c r="CS38" s="279"/>
      <c r="CT38" s="279"/>
      <c r="CU38" s="279"/>
      <c r="CV38" s="279"/>
      <c r="CW38" s="279"/>
      <c r="CX38" s="279"/>
      <c r="CY38" s="279"/>
      <c r="CZ38" s="279"/>
      <c r="DA38" s="279"/>
      <c r="DB38" s="279"/>
      <c r="DC38" s="279"/>
      <c r="DD38" s="279"/>
      <c r="DE38" s="279"/>
      <c r="DF38" s="279"/>
      <c r="DG38" s="279"/>
      <c r="DH38" s="279"/>
    </row>
    <row r="39" spans="1:112" ht="16.5">
      <c r="A39" s="596"/>
      <c r="B39" s="271" t="s">
        <v>414</v>
      </c>
      <c r="C39" s="275" t="s">
        <v>140</v>
      </c>
      <c r="D39" s="267">
        <v>0</v>
      </c>
      <c r="E39" s="267">
        <v>0</v>
      </c>
      <c r="F39" s="267"/>
      <c r="G39" s="270">
        <f t="shared" si="3"/>
        <v>0</v>
      </c>
      <c r="H39" s="270">
        <f t="shared" si="4"/>
        <v>0</v>
      </c>
      <c r="I39" s="267">
        <v>0</v>
      </c>
      <c r="J39" s="267">
        <v>0</v>
      </c>
      <c r="K39" s="267"/>
      <c r="L39" s="270">
        <f t="shared" si="5"/>
        <v>0</v>
      </c>
      <c r="M39" s="270">
        <f t="shared" si="6"/>
        <v>0</v>
      </c>
      <c r="N39" s="268"/>
      <c r="O39" s="268"/>
      <c r="P39" s="268"/>
      <c r="Q39" s="270">
        <f t="shared" si="0"/>
        <v>0</v>
      </c>
      <c r="R39" s="270">
        <f t="shared" si="7"/>
        <v>0</v>
      </c>
      <c r="S39" s="268">
        <v>0</v>
      </c>
      <c r="T39" s="268">
        <v>0</v>
      </c>
      <c r="U39" s="268"/>
      <c r="V39" s="270">
        <f t="shared" si="16"/>
        <v>0</v>
      </c>
      <c r="W39" s="270">
        <f t="shared" si="17"/>
        <v>0</v>
      </c>
      <c r="X39" s="268">
        <v>0</v>
      </c>
      <c r="Y39" s="268">
        <v>0</v>
      </c>
      <c r="Z39" s="268"/>
      <c r="AA39" s="270">
        <f t="shared" si="8"/>
        <v>0</v>
      </c>
      <c r="AB39" s="270">
        <f t="shared" si="9"/>
        <v>0</v>
      </c>
      <c r="AC39" s="268"/>
      <c r="AD39" s="268"/>
      <c r="AE39" s="268"/>
      <c r="AF39" s="270">
        <f t="shared" si="10"/>
        <v>0</v>
      </c>
      <c r="AG39" s="270">
        <f t="shared" si="11"/>
        <v>0</v>
      </c>
      <c r="AH39" s="268"/>
      <c r="AI39" s="268"/>
      <c r="AJ39" s="268"/>
      <c r="AK39" s="270">
        <f t="shared" si="18"/>
        <v>0</v>
      </c>
      <c r="AL39" s="270">
        <f t="shared" si="19"/>
        <v>0</v>
      </c>
      <c r="AM39" s="268">
        <f t="shared" si="12"/>
        <v>0</v>
      </c>
      <c r="AN39" s="268">
        <f t="shared" si="13"/>
        <v>0</v>
      </c>
      <c r="AO39" s="268">
        <f t="shared" si="20"/>
        <v>0</v>
      </c>
      <c r="AP39" s="270">
        <f t="shared" si="14"/>
        <v>0</v>
      </c>
      <c r="AQ39" s="270">
        <f t="shared" si="15"/>
        <v>0</v>
      </c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</row>
    <row r="40" spans="1:112" s="258" customFormat="1" ht="16.5">
      <c r="A40" s="596"/>
      <c r="B40" s="271" t="s">
        <v>141</v>
      </c>
      <c r="C40" s="275" t="s">
        <v>47</v>
      </c>
      <c r="D40" s="267">
        <v>39745</v>
      </c>
      <c r="E40" s="267">
        <v>40119</v>
      </c>
      <c r="F40" s="267">
        <v>26091</v>
      </c>
      <c r="G40" s="270">
        <f t="shared" si="3"/>
        <v>0.94099886778211328</v>
      </c>
      <c r="H40" s="270">
        <f t="shared" si="4"/>
        <v>-34.965976220743286</v>
      </c>
      <c r="I40" s="267"/>
      <c r="J40" s="267"/>
      <c r="K40" s="267"/>
      <c r="L40" s="270">
        <f t="shared" si="5"/>
        <v>0</v>
      </c>
      <c r="M40" s="270">
        <f t="shared" si="6"/>
        <v>0</v>
      </c>
      <c r="N40" s="268"/>
      <c r="O40" s="268"/>
      <c r="P40" s="268"/>
      <c r="Q40" s="270">
        <f t="shared" si="0"/>
        <v>0</v>
      </c>
      <c r="R40" s="270">
        <f t="shared" si="7"/>
        <v>0</v>
      </c>
      <c r="S40" s="268"/>
      <c r="T40" s="268"/>
      <c r="U40" s="268"/>
      <c r="V40" s="270">
        <f t="shared" si="16"/>
        <v>0</v>
      </c>
      <c r="W40" s="270">
        <f t="shared" si="17"/>
        <v>0</v>
      </c>
      <c r="X40" s="268"/>
      <c r="Y40" s="268"/>
      <c r="Z40" s="268"/>
      <c r="AA40" s="270">
        <f t="shared" si="8"/>
        <v>0</v>
      </c>
      <c r="AB40" s="270">
        <f t="shared" si="9"/>
        <v>0</v>
      </c>
      <c r="AC40" s="268"/>
      <c r="AD40" s="268"/>
      <c r="AE40" s="268"/>
      <c r="AF40" s="270">
        <f t="shared" si="10"/>
        <v>0</v>
      </c>
      <c r="AG40" s="270">
        <f t="shared" si="11"/>
        <v>0</v>
      </c>
      <c r="AH40" s="268"/>
      <c r="AI40" s="268"/>
      <c r="AJ40" s="268"/>
      <c r="AK40" s="270">
        <f t="shared" si="18"/>
        <v>0</v>
      </c>
      <c r="AL40" s="270">
        <f t="shared" si="19"/>
        <v>0</v>
      </c>
      <c r="AM40" s="268">
        <f t="shared" si="12"/>
        <v>39745</v>
      </c>
      <c r="AN40" s="268">
        <f t="shared" si="13"/>
        <v>40119</v>
      </c>
      <c r="AO40" s="268">
        <f t="shared" si="20"/>
        <v>26091</v>
      </c>
      <c r="AP40" s="270">
        <f t="shared" si="14"/>
        <v>0.94099886778211328</v>
      </c>
      <c r="AQ40" s="270">
        <f t="shared" si="15"/>
        <v>-34.965976220743286</v>
      </c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</row>
    <row r="41" spans="1:112" s="252" customFormat="1" ht="16.5">
      <c r="A41" s="596">
        <v>9</v>
      </c>
      <c r="B41" s="265" t="s">
        <v>145</v>
      </c>
      <c r="C41" s="269"/>
      <c r="D41" s="267">
        <v>0</v>
      </c>
      <c r="E41" s="267">
        <v>0</v>
      </c>
      <c r="F41" s="267"/>
      <c r="G41" s="270">
        <f t="shared" si="3"/>
        <v>0</v>
      </c>
      <c r="H41" s="270">
        <f t="shared" si="4"/>
        <v>0</v>
      </c>
      <c r="I41" s="267"/>
      <c r="J41" s="267"/>
      <c r="K41" s="267"/>
      <c r="L41" s="270">
        <f t="shared" si="5"/>
        <v>0</v>
      </c>
      <c r="M41" s="270">
        <f t="shared" si="6"/>
        <v>0</v>
      </c>
      <c r="N41" s="268"/>
      <c r="O41" s="268"/>
      <c r="P41" s="268"/>
      <c r="Q41" s="270">
        <f t="shared" si="0"/>
        <v>0</v>
      </c>
      <c r="R41" s="270">
        <f t="shared" si="7"/>
        <v>0</v>
      </c>
      <c r="S41" s="268">
        <v>0</v>
      </c>
      <c r="T41" s="268">
        <v>0</v>
      </c>
      <c r="U41" s="268"/>
      <c r="V41" s="270">
        <f t="shared" si="16"/>
        <v>0</v>
      </c>
      <c r="W41" s="270">
        <f t="shared" si="17"/>
        <v>0</v>
      </c>
      <c r="X41" s="268">
        <v>0</v>
      </c>
      <c r="Y41" s="268">
        <v>0</v>
      </c>
      <c r="Z41" s="268"/>
      <c r="AA41" s="270">
        <f t="shared" si="8"/>
        <v>0</v>
      </c>
      <c r="AB41" s="270">
        <f t="shared" si="9"/>
        <v>0</v>
      </c>
      <c r="AC41" s="268"/>
      <c r="AD41" s="268"/>
      <c r="AE41" s="268"/>
      <c r="AF41" s="270">
        <f t="shared" si="10"/>
        <v>0</v>
      </c>
      <c r="AG41" s="270">
        <f t="shared" si="11"/>
        <v>0</v>
      </c>
      <c r="AH41" s="268"/>
      <c r="AI41" s="268"/>
      <c r="AJ41" s="268"/>
      <c r="AK41" s="270">
        <f t="shared" si="18"/>
        <v>0</v>
      </c>
      <c r="AL41" s="270">
        <f t="shared" si="19"/>
        <v>0</v>
      </c>
      <c r="AM41" s="268">
        <f t="shared" si="12"/>
        <v>0</v>
      </c>
      <c r="AN41" s="268">
        <f t="shared" si="13"/>
        <v>0</v>
      </c>
      <c r="AO41" s="268">
        <f t="shared" si="20"/>
        <v>0</v>
      </c>
      <c r="AP41" s="270">
        <f t="shared" si="14"/>
        <v>0</v>
      </c>
      <c r="AQ41" s="270">
        <f t="shared" si="15"/>
        <v>0</v>
      </c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</row>
    <row r="42" spans="1:112" s="258" customFormat="1" ht="16.5">
      <c r="A42" s="596"/>
      <c r="B42" s="271" t="s">
        <v>416</v>
      </c>
      <c r="C42" s="271" t="s">
        <v>147</v>
      </c>
      <c r="D42" s="267">
        <v>1842</v>
      </c>
      <c r="E42" s="267">
        <v>3430</v>
      </c>
      <c r="F42" s="267">
        <v>2887.85</v>
      </c>
      <c r="G42" s="270">
        <f t="shared" si="3"/>
        <v>86.210640608034737</v>
      </c>
      <c r="H42" s="270">
        <f t="shared" si="4"/>
        <v>-15.806122448979593</v>
      </c>
      <c r="I42" s="267"/>
      <c r="J42" s="267"/>
      <c r="K42" s="267"/>
      <c r="L42" s="270">
        <f t="shared" si="5"/>
        <v>0</v>
      </c>
      <c r="M42" s="270">
        <f t="shared" si="6"/>
        <v>0</v>
      </c>
      <c r="N42" s="268"/>
      <c r="O42" s="268"/>
      <c r="P42" s="268"/>
      <c r="Q42" s="270">
        <f t="shared" si="0"/>
        <v>0</v>
      </c>
      <c r="R42" s="270">
        <f t="shared" si="7"/>
        <v>0</v>
      </c>
      <c r="S42" s="268"/>
      <c r="T42" s="268"/>
      <c r="U42" s="268"/>
      <c r="V42" s="270">
        <f t="shared" si="16"/>
        <v>0</v>
      </c>
      <c r="W42" s="270">
        <f t="shared" si="17"/>
        <v>0</v>
      </c>
      <c r="X42" s="268"/>
      <c r="Y42" s="268"/>
      <c r="Z42" s="268"/>
      <c r="AA42" s="270">
        <f t="shared" si="8"/>
        <v>0</v>
      </c>
      <c r="AB42" s="270">
        <f t="shared" si="9"/>
        <v>0</v>
      </c>
      <c r="AC42" s="268"/>
      <c r="AD42" s="268"/>
      <c r="AE42" s="268"/>
      <c r="AF42" s="270">
        <f t="shared" si="10"/>
        <v>0</v>
      </c>
      <c r="AG42" s="270">
        <f t="shared" si="11"/>
        <v>0</v>
      </c>
      <c r="AH42" s="268"/>
      <c r="AI42" s="268"/>
      <c r="AJ42" s="268"/>
      <c r="AK42" s="270">
        <f t="shared" si="18"/>
        <v>0</v>
      </c>
      <c r="AL42" s="270">
        <f t="shared" si="19"/>
        <v>0</v>
      </c>
      <c r="AM42" s="268">
        <f t="shared" si="12"/>
        <v>1842</v>
      </c>
      <c r="AN42" s="268">
        <f t="shared" si="13"/>
        <v>3430</v>
      </c>
      <c r="AO42" s="268">
        <f t="shared" si="20"/>
        <v>2887.85</v>
      </c>
      <c r="AP42" s="270">
        <f t="shared" si="14"/>
        <v>86.210640608034737</v>
      </c>
      <c r="AQ42" s="270">
        <f t="shared" si="15"/>
        <v>-15.806122448979593</v>
      </c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</row>
    <row r="43" spans="1:112" s="258" customFormat="1" ht="16.5">
      <c r="A43" s="596"/>
      <c r="B43" s="271" t="s">
        <v>146</v>
      </c>
      <c r="C43" s="269" t="s">
        <v>147</v>
      </c>
      <c r="D43" s="267">
        <v>0</v>
      </c>
      <c r="E43" s="267">
        <v>0</v>
      </c>
      <c r="F43" s="267"/>
      <c r="G43" s="270">
        <f t="shared" si="3"/>
        <v>0</v>
      </c>
      <c r="H43" s="270">
        <f t="shared" si="4"/>
        <v>0</v>
      </c>
      <c r="I43" s="267">
        <v>829</v>
      </c>
      <c r="J43" s="267">
        <v>1256</v>
      </c>
      <c r="K43" s="267">
        <v>2854</v>
      </c>
      <c r="L43" s="270">
        <f t="shared" si="5"/>
        <v>51.507840772014475</v>
      </c>
      <c r="M43" s="270">
        <f t="shared" si="6"/>
        <v>127.22929936305732</v>
      </c>
      <c r="N43" s="268"/>
      <c r="O43" s="268"/>
      <c r="P43" s="268"/>
      <c r="Q43" s="270">
        <f t="shared" si="0"/>
        <v>0</v>
      </c>
      <c r="R43" s="270">
        <f t="shared" si="7"/>
        <v>0</v>
      </c>
      <c r="S43" s="268">
        <v>0</v>
      </c>
      <c r="T43" s="268">
        <v>0</v>
      </c>
      <c r="U43" s="268"/>
      <c r="V43" s="270">
        <f t="shared" si="16"/>
        <v>0</v>
      </c>
      <c r="W43" s="270">
        <f t="shared" si="17"/>
        <v>0</v>
      </c>
      <c r="X43" s="268">
        <v>0</v>
      </c>
      <c r="Y43" s="268">
        <v>0</v>
      </c>
      <c r="Z43" s="268"/>
      <c r="AA43" s="270">
        <f t="shared" si="8"/>
        <v>0</v>
      </c>
      <c r="AB43" s="270">
        <f t="shared" si="9"/>
        <v>0</v>
      </c>
      <c r="AC43" s="268"/>
      <c r="AD43" s="268"/>
      <c r="AE43" s="268"/>
      <c r="AF43" s="270">
        <f t="shared" si="10"/>
        <v>0</v>
      </c>
      <c r="AG43" s="270">
        <f t="shared" si="11"/>
        <v>0</v>
      </c>
      <c r="AH43" s="268"/>
      <c r="AI43" s="268"/>
      <c r="AJ43" s="268"/>
      <c r="AK43" s="270">
        <f t="shared" si="18"/>
        <v>0</v>
      </c>
      <c r="AL43" s="270">
        <f t="shared" si="19"/>
        <v>0</v>
      </c>
      <c r="AM43" s="268">
        <f t="shared" si="12"/>
        <v>829</v>
      </c>
      <c r="AN43" s="268">
        <f t="shared" si="13"/>
        <v>1256</v>
      </c>
      <c r="AO43" s="268">
        <f t="shared" si="20"/>
        <v>2854</v>
      </c>
      <c r="AP43" s="270">
        <f t="shared" si="14"/>
        <v>51.507840772014475</v>
      </c>
      <c r="AQ43" s="270">
        <f t="shared" si="15"/>
        <v>127.22929936305732</v>
      </c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</row>
    <row r="44" spans="1:112" s="252" customFormat="1" ht="16.5">
      <c r="A44" s="596">
        <v>10</v>
      </c>
      <c r="B44" s="265" t="s">
        <v>148</v>
      </c>
      <c r="C44" s="269"/>
      <c r="D44" s="267">
        <v>0</v>
      </c>
      <c r="E44" s="267">
        <v>0</v>
      </c>
      <c r="F44" s="267"/>
      <c r="G44" s="270">
        <f t="shared" si="3"/>
        <v>0</v>
      </c>
      <c r="H44" s="270">
        <f t="shared" si="4"/>
        <v>0</v>
      </c>
      <c r="I44" s="267"/>
      <c r="J44" s="267">
        <v>0</v>
      </c>
      <c r="K44" s="267"/>
      <c r="L44" s="270">
        <f t="shared" si="5"/>
        <v>0</v>
      </c>
      <c r="M44" s="270">
        <f t="shared" si="6"/>
        <v>0</v>
      </c>
      <c r="N44" s="268"/>
      <c r="O44" s="268"/>
      <c r="P44" s="268"/>
      <c r="Q44" s="270">
        <f t="shared" si="0"/>
        <v>0</v>
      </c>
      <c r="R44" s="270">
        <f t="shared" si="7"/>
        <v>0</v>
      </c>
      <c r="S44" s="268">
        <v>0</v>
      </c>
      <c r="T44" s="268">
        <v>0</v>
      </c>
      <c r="U44" s="268"/>
      <c r="V44" s="270">
        <f t="shared" si="16"/>
        <v>0</v>
      </c>
      <c r="W44" s="270">
        <f t="shared" si="17"/>
        <v>0</v>
      </c>
      <c r="X44" s="268">
        <v>0</v>
      </c>
      <c r="Y44" s="268">
        <v>0</v>
      </c>
      <c r="Z44" s="268"/>
      <c r="AA44" s="270">
        <f t="shared" si="8"/>
        <v>0</v>
      </c>
      <c r="AB44" s="270">
        <f t="shared" si="9"/>
        <v>0</v>
      </c>
      <c r="AC44" s="268"/>
      <c r="AD44" s="268"/>
      <c r="AE44" s="268"/>
      <c r="AF44" s="270">
        <f t="shared" si="10"/>
        <v>0</v>
      </c>
      <c r="AG44" s="270">
        <f t="shared" si="11"/>
        <v>0</v>
      </c>
      <c r="AH44" s="268"/>
      <c r="AI44" s="268"/>
      <c r="AJ44" s="268"/>
      <c r="AK44" s="270">
        <f t="shared" si="18"/>
        <v>0</v>
      </c>
      <c r="AL44" s="270">
        <f t="shared" si="19"/>
        <v>0</v>
      </c>
      <c r="AM44" s="268">
        <f t="shared" si="12"/>
        <v>0</v>
      </c>
      <c r="AN44" s="268">
        <f t="shared" si="13"/>
        <v>0</v>
      </c>
      <c r="AO44" s="268">
        <f t="shared" si="20"/>
        <v>0</v>
      </c>
      <c r="AP44" s="270">
        <f t="shared" si="14"/>
        <v>0</v>
      </c>
      <c r="AQ44" s="270">
        <f t="shared" si="15"/>
        <v>0</v>
      </c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</row>
    <row r="45" spans="1:112" s="258" customFormat="1" ht="16.5">
      <c r="A45" s="596"/>
      <c r="B45" s="271" t="s">
        <v>149</v>
      </c>
      <c r="C45" s="269" t="s">
        <v>150</v>
      </c>
      <c r="D45" s="267">
        <v>0</v>
      </c>
      <c r="E45" s="267">
        <v>0</v>
      </c>
      <c r="F45" s="267"/>
      <c r="G45" s="270">
        <f t="shared" si="3"/>
        <v>0</v>
      </c>
      <c r="H45" s="270">
        <f t="shared" si="4"/>
        <v>0</v>
      </c>
      <c r="I45" s="267"/>
      <c r="J45" s="267">
        <v>0</v>
      </c>
      <c r="K45" s="267"/>
      <c r="L45" s="270">
        <f t="shared" si="5"/>
        <v>0</v>
      </c>
      <c r="M45" s="270">
        <f t="shared" si="6"/>
        <v>0</v>
      </c>
      <c r="N45" s="268"/>
      <c r="O45" s="268"/>
      <c r="P45" s="268"/>
      <c r="Q45" s="270">
        <f t="shared" si="0"/>
        <v>0</v>
      </c>
      <c r="R45" s="270">
        <f t="shared" si="7"/>
        <v>0</v>
      </c>
      <c r="S45" s="268">
        <v>0</v>
      </c>
      <c r="T45" s="268">
        <v>0</v>
      </c>
      <c r="U45" s="268"/>
      <c r="V45" s="270">
        <f t="shared" si="16"/>
        <v>0</v>
      </c>
      <c r="W45" s="270">
        <f t="shared" si="17"/>
        <v>0</v>
      </c>
      <c r="X45" s="268">
        <v>0</v>
      </c>
      <c r="Y45" s="268">
        <v>0</v>
      </c>
      <c r="Z45" s="268"/>
      <c r="AA45" s="270">
        <f t="shared" si="8"/>
        <v>0</v>
      </c>
      <c r="AB45" s="270">
        <f t="shared" si="9"/>
        <v>0</v>
      </c>
      <c r="AC45" s="267">
        <v>15</v>
      </c>
      <c r="AD45" s="267">
        <v>20</v>
      </c>
      <c r="AE45" s="267">
        <v>15</v>
      </c>
      <c r="AF45" s="270">
        <f t="shared" si="10"/>
        <v>33.333333333333314</v>
      </c>
      <c r="AG45" s="270">
        <f t="shared" si="11"/>
        <v>-25</v>
      </c>
      <c r="AH45" s="268">
        <v>0</v>
      </c>
      <c r="AI45" s="268">
        <v>0</v>
      </c>
      <c r="AJ45" s="268"/>
      <c r="AK45" s="270">
        <f t="shared" si="18"/>
        <v>0</v>
      </c>
      <c r="AL45" s="270">
        <f t="shared" si="19"/>
        <v>0</v>
      </c>
      <c r="AM45" s="268">
        <f t="shared" si="12"/>
        <v>15</v>
      </c>
      <c r="AN45" s="268">
        <f t="shared" si="13"/>
        <v>20</v>
      </c>
      <c r="AO45" s="268">
        <f t="shared" si="20"/>
        <v>15</v>
      </c>
      <c r="AP45" s="270">
        <f t="shared" si="14"/>
        <v>33.333333333333314</v>
      </c>
      <c r="AQ45" s="270">
        <f t="shared" si="15"/>
        <v>-25</v>
      </c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</row>
    <row r="46" spans="1:112" ht="16.5">
      <c r="A46" s="596"/>
      <c r="B46" s="271" t="s">
        <v>427</v>
      </c>
      <c r="C46" s="269" t="s">
        <v>53</v>
      </c>
      <c r="D46" s="267">
        <v>0</v>
      </c>
      <c r="E46" s="267">
        <v>0</v>
      </c>
      <c r="F46" s="267"/>
      <c r="G46" s="270">
        <f t="shared" si="3"/>
        <v>0</v>
      </c>
      <c r="H46" s="270">
        <f t="shared" si="4"/>
        <v>0</v>
      </c>
      <c r="I46" s="267"/>
      <c r="J46" s="267"/>
      <c r="K46" s="267"/>
      <c r="L46" s="270">
        <f t="shared" si="5"/>
        <v>0</v>
      </c>
      <c r="M46" s="270">
        <f t="shared" si="6"/>
        <v>0</v>
      </c>
      <c r="N46" s="268"/>
      <c r="O46" s="268"/>
      <c r="P46" s="268"/>
      <c r="Q46" s="270">
        <f t="shared" si="0"/>
        <v>0</v>
      </c>
      <c r="R46" s="270">
        <f t="shared" si="7"/>
        <v>0</v>
      </c>
      <c r="S46" s="268"/>
      <c r="T46" s="268"/>
      <c r="U46" s="268"/>
      <c r="V46" s="270">
        <f t="shared" si="16"/>
        <v>0</v>
      </c>
      <c r="W46" s="270">
        <f t="shared" si="17"/>
        <v>0</v>
      </c>
      <c r="X46" s="268"/>
      <c r="Y46" s="268"/>
      <c r="Z46" s="268"/>
      <c r="AA46" s="270">
        <f t="shared" si="8"/>
        <v>0</v>
      </c>
      <c r="AB46" s="270">
        <f t="shared" si="9"/>
        <v>0</v>
      </c>
      <c r="AC46" s="268"/>
      <c r="AD46" s="268"/>
      <c r="AE46" s="268"/>
      <c r="AF46" s="270">
        <f t="shared" si="10"/>
        <v>0</v>
      </c>
      <c r="AG46" s="270">
        <f t="shared" si="11"/>
        <v>0</v>
      </c>
      <c r="AH46" s="268"/>
      <c r="AI46" s="268"/>
      <c r="AJ46" s="268"/>
      <c r="AK46" s="270">
        <f t="shared" si="18"/>
        <v>0</v>
      </c>
      <c r="AL46" s="270">
        <f t="shared" si="19"/>
        <v>0</v>
      </c>
      <c r="AM46" s="268">
        <f t="shared" si="12"/>
        <v>0</v>
      </c>
      <c r="AN46" s="268">
        <f t="shared" si="13"/>
        <v>0</v>
      </c>
      <c r="AO46" s="268">
        <f t="shared" si="20"/>
        <v>0</v>
      </c>
      <c r="AP46" s="270">
        <f t="shared" si="14"/>
        <v>0</v>
      </c>
      <c r="AQ46" s="270">
        <f t="shared" si="15"/>
        <v>0</v>
      </c>
      <c r="AR46" s="279"/>
      <c r="AS46" s="279"/>
      <c r="AT46" s="279"/>
      <c r="AU46" s="279"/>
      <c r="AV46" s="279"/>
      <c r="AW46" s="279"/>
      <c r="AX46" s="279"/>
      <c r="AY46" s="279"/>
      <c r="AZ46" s="279"/>
      <c r="BA46" s="279"/>
      <c r="BB46" s="279"/>
      <c r="BC46" s="279"/>
      <c r="BD46" s="279"/>
      <c r="BE46" s="279"/>
      <c r="BF46" s="279"/>
      <c r="BG46" s="279"/>
      <c r="BH46" s="279"/>
      <c r="BI46" s="279"/>
      <c r="BJ46" s="279"/>
      <c r="BK46" s="279"/>
      <c r="BL46" s="279"/>
      <c r="BM46" s="279"/>
      <c r="BN46" s="279"/>
      <c r="BO46" s="279"/>
      <c r="BP46" s="279"/>
      <c r="BQ46" s="279"/>
      <c r="BR46" s="279"/>
      <c r="BS46" s="279"/>
      <c r="BT46" s="279"/>
      <c r="BU46" s="279"/>
      <c r="BV46" s="279"/>
      <c r="BW46" s="279"/>
      <c r="BX46" s="279"/>
      <c r="BY46" s="279"/>
      <c r="BZ46" s="279"/>
      <c r="CA46" s="279"/>
      <c r="CB46" s="279"/>
      <c r="CC46" s="279"/>
      <c r="CD46" s="279"/>
      <c r="CE46" s="279"/>
      <c r="CF46" s="279"/>
      <c r="CG46" s="279"/>
      <c r="CH46" s="279"/>
      <c r="CI46" s="279"/>
      <c r="CJ46" s="279"/>
      <c r="CK46" s="279"/>
      <c r="CL46" s="279"/>
      <c r="CM46" s="279"/>
      <c r="CN46" s="279"/>
      <c r="CO46" s="279"/>
      <c r="CP46" s="279"/>
      <c r="CQ46" s="279"/>
      <c r="CR46" s="279"/>
      <c r="CS46" s="279"/>
      <c r="CT46" s="279"/>
      <c r="CU46" s="279"/>
      <c r="CV46" s="279"/>
      <c r="CW46" s="279"/>
      <c r="CX46" s="279"/>
      <c r="CY46" s="279"/>
      <c r="CZ46" s="279"/>
      <c r="DA46" s="279"/>
      <c r="DB46" s="279"/>
      <c r="DC46" s="279"/>
      <c r="DD46" s="279"/>
      <c r="DE46" s="279"/>
      <c r="DF46" s="279"/>
      <c r="DG46" s="279"/>
      <c r="DH46" s="279"/>
    </row>
    <row r="47" spans="1:112" s="258" customFormat="1" ht="16.5">
      <c r="A47" s="596"/>
      <c r="B47" s="271" t="s">
        <v>151</v>
      </c>
      <c r="C47" s="269" t="s">
        <v>150</v>
      </c>
      <c r="D47" s="267">
        <v>0</v>
      </c>
      <c r="E47" s="267">
        <v>0</v>
      </c>
      <c r="F47" s="267"/>
      <c r="G47" s="270">
        <f t="shared" si="3"/>
        <v>0</v>
      </c>
      <c r="H47" s="270">
        <f t="shared" si="4"/>
        <v>0</v>
      </c>
      <c r="I47" s="267"/>
      <c r="J47" s="267"/>
      <c r="K47" s="267"/>
      <c r="L47" s="270">
        <f t="shared" si="5"/>
        <v>0</v>
      </c>
      <c r="M47" s="270">
        <f t="shared" si="6"/>
        <v>0</v>
      </c>
      <c r="N47" s="268"/>
      <c r="O47" s="268"/>
      <c r="P47" s="268"/>
      <c r="Q47" s="270">
        <f t="shared" si="0"/>
        <v>0</v>
      </c>
      <c r="R47" s="270">
        <f t="shared" si="7"/>
        <v>0</v>
      </c>
      <c r="S47" s="268"/>
      <c r="T47" s="268"/>
      <c r="U47" s="268"/>
      <c r="V47" s="270">
        <f t="shared" si="16"/>
        <v>0</v>
      </c>
      <c r="W47" s="270">
        <f t="shared" si="17"/>
        <v>0</v>
      </c>
      <c r="X47" s="268">
        <v>15636</v>
      </c>
      <c r="Y47" s="268">
        <v>15686.4</v>
      </c>
      <c r="Z47" s="268">
        <v>15287</v>
      </c>
      <c r="AA47" s="270">
        <f t="shared" si="8"/>
        <v>0.32233307751343432</v>
      </c>
      <c r="AB47" s="270">
        <f t="shared" si="9"/>
        <v>-2.5461546307629561</v>
      </c>
      <c r="AC47" s="268"/>
      <c r="AD47" s="268"/>
      <c r="AE47" s="268"/>
      <c r="AF47" s="270">
        <f t="shared" si="10"/>
        <v>0</v>
      </c>
      <c r="AG47" s="270">
        <f t="shared" si="11"/>
        <v>0</v>
      </c>
      <c r="AH47" s="268"/>
      <c r="AI47" s="268"/>
      <c r="AJ47" s="268"/>
      <c r="AK47" s="270">
        <f t="shared" si="18"/>
        <v>0</v>
      </c>
      <c r="AL47" s="270">
        <f t="shared" si="19"/>
        <v>0</v>
      </c>
      <c r="AM47" s="268">
        <f t="shared" si="12"/>
        <v>15636</v>
      </c>
      <c r="AN47" s="268">
        <f t="shared" si="13"/>
        <v>15686.4</v>
      </c>
      <c r="AO47" s="268">
        <f t="shared" si="20"/>
        <v>15287</v>
      </c>
      <c r="AP47" s="270">
        <f t="shared" si="14"/>
        <v>0.32233307751343432</v>
      </c>
      <c r="AQ47" s="270">
        <f t="shared" si="15"/>
        <v>-2.5461546307629561</v>
      </c>
      <c r="AR47" s="279"/>
      <c r="AS47" s="279"/>
      <c r="AT47" s="279"/>
      <c r="AU47" s="279"/>
      <c r="AV47" s="279"/>
      <c r="AW47" s="279"/>
      <c r="AX47" s="279"/>
      <c r="AY47" s="279"/>
      <c r="AZ47" s="279"/>
      <c r="BA47" s="279"/>
      <c r="BB47" s="279"/>
      <c r="BC47" s="279"/>
      <c r="BD47" s="279"/>
      <c r="BE47" s="279"/>
      <c r="BF47" s="279"/>
      <c r="BG47" s="279"/>
      <c r="BH47" s="279"/>
      <c r="BI47" s="279"/>
      <c r="BJ47" s="279"/>
      <c r="BK47" s="279"/>
      <c r="BL47" s="279"/>
      <c r="BM47" s="279"/>
      <c r="BN47" s="279"/>
      <c r="BO47" s="279"/>
      <c r="BP47" s="279"/>
      <c r="BQ47" s="279"/>
      <c r="BR47" s="279"/>
      <c r="BS47" s="279"/>
      <c r="BT47" s="279"/>
      <c r="BU47" s="279"/>
      <c r="BV47" s="279"/>
      <c r="BW47" s="279"/>
      <c r="BX47" s="279"/>
      <c r="BY47" s="279"/>
      <c r="BZ47" s="279"/>
      <c r="CA47" s="279"/>
      <c r="CB47" s="279"/>
      <c r="CC47" s="279"/>
      <c r="CD47" s="279"/>
      <c r="CE47" s="279"/>
      <c r="CF47" s="279"/>
      <c r="CG47" s="279"/>
      <c r="CH47" s="279"/>
      <c r="CI47" s="279"/>
      <c r="CJ47" s="279"/>
      <c r="CK47" s="279"/>
      <c r="CL47" s="279"/>
      <c r="CM47" s="279"/>
      <c r="CN47" s="279"/>
      <c r="CO47" s="279"/>
      <c r="CP47" s="279"/>
      <c r="CQ47" s="279"/>
      <c r="CR47" s="279"/>
      <c r="CS47" s="279"/>
      <c r="CT47" s="279"/>
      <c r="CU47" s="279"/>
      <c r="CV47" s="279"/>
      <c r="CW47" s="279"/>
      <c r="CX47" s="279"/>
      <c r="CY47" s="279"/>
      <c r="CZ47" s="279"/>
      <c r="DA47" s="279"/>
      <c r="DB47" s="279"/>
      <c r="DC47" s="279"/>
      <c r="DD47" s="279"/>
      <c r="DE47" s="279"/>
      <c r="DF47" s="279"/>
      <c r="DG47" s="279"/>
      <c r="DH47" s="279"/>
    </row>
    <row r="48" spans="1:112" s="252" customFormat="1" ht="16.5">
      <c r="A48" s="596">
        <v>11</v>
      </c>
      <c r="B48" s="265" t="s">
        <v>152</v>
      </c>
      <c r="C48" s="269"/>
      <c r="D48" s="267">
        <v>0</v>
      </c>
      <c r="E48" s="267">
        <v>0</v>
      </c>
      <c r="F48" s="267"/>
      <c r="G48" s="270">
        <f t="shared" si="3"/>
        <v>0</v>
      </c>
      <c r="H48" s="270">
        <f t="shared" si="4"/>
        <v>0</v>
      </c>
      <c r="I48" s="267"/>
      <c r="J48" s="267"/>
      <c r="K48" s="267"/>
      <c r="L48" s="270">
        <f t="shared" si="5"/>
        <v>0</v>
      </c>
      <c r="M48" s="270">
        <f t="shared" si="6"/>
        <v>0</v>
      </c>
      <c r="N48" s="268"/>
      <c r="O48" s="268"/>
      <c r="P48" s="268"/>
      <c r="Q48" s="270">
        <f t="shared" si="0"/>
        <v>0</v>
      </c>
      <c r="R48" s="270">
        <f t="shared" si="7"/>
        <v>0</v>
      </c>
      <c r="S48" s="268">
        <v>0</v>
      </c>
      <c r="T48" s="268">
        <v>0</v>
      </c>
      <c r="U48" s="268"/>
      <c r="V48" s="270">
        <f t="shared" si="16"/>
        <v>0</v>
      </c>
      <c r="W48" s="270">
        <f t="shared" si="17"/>
        <v>0</v>
      </c>
      <c r="X48" s="268">
        <v>0</v>
      </c>
      <c r="Y48" s="268">
        <v>0</v>
      </c>
      <c r="Z48" s="268"/>
      <c r="AA48" s="270">
        <f t="shared" si="8"/>
        <v>0</v>
      </c>
      <c r="AB48" s="270">
        <f t="shared" si="9"/>
        <v>0</v>
      </c>
      <c r="AC48" s="268"/>
      <c r="AD48" s="268"/>
      <c r="AE48" s="268"/>
      <c r="AF48" s="270">
        <f t="shared" si="10"/>
        <v>0</v>
      </c>
      <c r="AG48" s="270">
        <f t="shared" si="11"/>
        <v>0</v>
      </c>
      <c r="AH48" s="268"/>
      <c r="AI48" s="268"/>
      <c r="AJ48" s="268"/>
      <c r="AK48" s="270">
        <f t="shared" si="18"/>
        <v>0</v>
      </c>
      <c r="AL48" s="270">
        <f t="shared" si="19"/>
        <v>0</v>
      </c>
      <c r="AM48" s="268">
        <f t="shared" si="12"/>
        <v>0</v>
      </c>
      <c r="AN48" s="268">
        <f t="shared" si="13"/>
        <v>0</v>
      </c>
      <c r="AO48" s="268">
        <f t="shared" si="20"/>
        <v>0</v>
      </c>
      <c r="AP48" s="270">
        <f t="shared" si="14"/>
        <v>0</v>
      </c>
      <c r="AQ48" s="270">
        <f t="shared" si="15"/>
        <v>0</v>
      </c>
      <c r="AR48" s="279"/>
      <c r="AS48" s="279"/>
      <c r="AT48" s="279"/>
      <c r="AU48" s="279"/>
      <c r="AV48" s="279"/>
      <c r="AW48" s="279"/>
      <c r="AX48" s="279"/>
      <c r="AY48" s="279"/>
      <c r="AZ48" s="279"/>
      <c r="BA48" s="279"/>
      <c r="BB48" s="279"/>
      <c r="BC48" s="279"/>
      <c r="BD48" s="279"/>
      <c r="BE48" s="279"/>
      <c r="BF48" s="279"/>
      <c r="BG48" s="279"/>
      <c r="BH48" s="279"/>
      <c r="BI48" s="279"/>
      <c r="BJ48" s="279"/>
      <c r="BK48" s="279"/>
      <c r="BL48" s="279"/>
      <c r="BM48" s="279"/>
      <c r="BN48" s="279"/>
      <c r="BO48" s="279"/>
      <c r="BP48" s="279"/>
      <c r="BQ48" s="279"/>
      <c r="BR48" s="279"/>
      <c r="BS48" s="279"/>
      <c r="BT48" s="279"/>
      <c r="BU48" s="279"/>
      <c r="BV48" s="279"/>
      <c r="BW48" s="279"/>
      <c r="BX48" s="279"/>
      <c r="BY48" s="279"/>
      <c r="BZ48" s="279"/>
      <c r="CA48" s="279"/>
      <c r="CB48" s="279"/>
      <c r="CC48" s="279"/>
      <c r="CD48" s="279"/>
      <c r="CE48" s="279"/>
      <c r="CF48" s="279"/>
      <c r="CG48" s="279"/>
      <c r="CH48" s="279"/>
      <c r="CI48" s="279"/>
      <c r="CJ48" s="279"/>
      <c r="CK48" s="279"/>
      <c r="CL48" s="279"/>
      <c r="CM48" s="279"/>
      <c r="CN48" s="279"/>
      <c r="CO48" s="279"/>
      <c r="CP48" s="279"/>
      <c r="CQ48" s="279"/>
      <c r="CR48" s="279"/>
      <c r="CS48" s="279"/>
      <c r="CT48" s="279"/>
      <c r="CU48" s="279"/>
      <c r="CV48" s="279"/>
      <c r="CW48" s="279"/>
      <c r="CX48" s="279"/>
      <c r="CY48" s="279"/>
      <c r="CZ48" s="279"/>
      <c r="DA48" s="279"/>
      <c r="DB48" s="279"/>
      <c r="DC48" s="279"/>
      <c r="DD48" s="279"/>
      <c r="DE48" s="279"/>
      <c r="DF48" s="279"/>
      <c r="DG48" s="279"/>
      <c r="DH48" s="279"/>
    </row>
    <row r="49" spans="1:112" s="258" customFormat="1" ht="16.5">
      <c r="A49" s="596"/>
      <c r="B49" s="271" t="s">
        <v>429</v>
      </c>
      <c r="C49" s="275" t="s">
        <v>47</v>
      </c>
      <c r="D49" s="267">
        <v>4236</v>
      </c>
      <c r="E49" s="267">
        <v>6246</v>
      </c>
      <c r="F49" s="267">
        <v>8118</v>
      </c>
      <c r="G49" s="270">
        <f t="shared" si="3"/>
        <v>47.450424929178467</v>
      </c>
      <c r="H49" s="270">
        <f t="shared" si="4"/>
        <v>29.971181556195972</v>
      </c>
      <c r="I49" s="267">
        <v>1313</v>
      </c>
      <c r="J49" s="267">
        <v>1448</v>
      </c>
      <c r="K49" s="267">
        <v>6249</v>
      </c>
      <c r="L49" s="270">
        <f t="shared" si="5"/>
        <v>10.281797410510279</v>
      </c>
      <c r="M49" s="270">
        <f t="shared" si="6"/>
        <v>331.56077348066299</v>
      </c>
      <c r="N49" s="268"/>
      <c r="O49" s="268"/>
      <c r="P49" s="268"/>
      <c r="Q49" s="270">
        <f t="shared" si="0"/>
        <v>0</v>
      </c>
      <c r="R49" s="270">
        <f t="shared" si="7"/>
        <v>0</v>
      </c>
      <c r="S49" s="268">
        <v>0</v>
      </c>
      <c r="T49" s="268">
        <v>0</v>
      </c>
      <c r="U49" s="268"/>
      <c r="V49" s="270">
        <f t="shared" si="16"/>
        <v>0</v>
      </c>
      <c r="W49" s="270">
        <f t="shared" si="17"/>
        <v>0</v>
      </c>
      <c r="X49" s="268">
        <v>1888</v>
      </c>
      <c r="Y49" s="268">
        <v>2800</v>
      </c>
      <c r="Z49" s="268">
        <v>3700</v>
      </c>
      <c r="AA49" s="270">
        <f t="shared" si="8"/>
        <v>48.305084745762713</v>
      </c>
      <c r="AB49" s="270">
        <f t="shared" si="9"/>
        <v>32.142857142857139</v>
      </c>
      <c r="AC49" s="267">
        <v>25</v>
      </c>
      <c r="AD49" s="267">
        <v>35</v>
      </c>
      <c r="AE49" s="267">
        <v>40</v>
      </c>
      <c r="AF49" s="270">
        <f t="shared" si="10"/>
        <v>40</v>
      </c>
      <c r="AG49" s="270">
        <f t="shared" si="11"/>
        <v>14.285714285714278</v>
      </c>
      <c r="AH49" s="268"/>
      <c r="AI49" s="268"/>
      <c r="AJ49" s="268"/>
      <c r="AK49" s="270">
        <f t="shared" si="18"/>
        <v>0</v>
      </c>
      <c r="AL49" s="270">
        <f t="shared" si="19"/>
        <v>0</v>
      </c>
      <c r="AM49" s="268">
        <f t="shared" si="12"/>
        <v>7462</v>
      </c>
      <c r="AN49" s="268">
        <f t="shared" si="13"/>
        <v>10529</v>
      </c>
      <c r="AO49" s="268">
        <f t="shared" si="20"/>
        <v>18107</v>
      </c>
      <c r="AP49" s="270">
        <f t="shared" si="14"/>
        <v>41.101581345483794</v>
      </c>
      <c r="AQ49" s="270">
        <f t="shared" si="15"/>
        <v>71.972646975021377</v>
      </c>
      <c r="AR49" s="279"/>
      <c r="AS49" s="279"/>
      <c r="AT49" s="279"/>
      <c r="AU49" s="279"/>
      <c r="AV49" s="279"/>
      <c r="AW49" s="279"/>
      <c r="AX49" s="279"/>
      <c r="AY49" s="279"/>
      <c r="AZ49" s="279"/>
      <c r="BA49" s="279"/>
      <c r="BB49" s="279"/>
      <c r="BC49" s="279"/>
      <c r="BD49" s="279"/>
      <c r="BE49" s="279"/>
      <c r="BF49" s="279"/>
      <c r="BG49" s="279"/>
      <c r="BH49" s="279"/>
      <c r="BI49" s="279"/>
      <c r="BJ49" s="279"/>
      <c r="BK49" s="279"/>
      <c r="BL49" s="279"/>
      <c r="BM49" s="279"/>
      <c r="BN49" s="279"/>
      <c r="BO49" s="279"/>
      <c r="BP49" s="279"/>
      <c r="BQ49" s="279"/>
      <c r="BR49" s="279"/>
      <c r="BS49" s="279"/>
      <c r="BT49" s="279"/>
      <c r="BU49" s="279"/>
      <c r="BV49" s="279"/>
      <c r="BW49" s="279"/>
      <c r="BX49" s="279"/>
      <c r="BY49" s="279"/>
      <c r="BZ49" s="279"/>
      <c r="CA49" s="279"/>
      <c r="CB49" s="279"/>
      <c r="CC49" s="279"/>
      <c r="CD49" s="279"/>
      <c r="CE49" s="279"/>
      <c r="CF49" s="279"/>
      <c r="CG49" s="279"/>
      <c r="CH49" s="279"/>
      <c r="CI49" s="279"/>
      <c r="CJ49" s="279"/>
      <c r="CK49" s="279"/>
      <c r="CL49" s="279"/>
      <c r="CM49" s="279"/>
      <c r="CN49" s="279"/>
      <c r="CO49" s="279"/>
      <c r="CP49" s="279"/>
      <c r="CQ49" s="279"/>
      <c r="CR49" s="279"/>
      <c r="CS49" s="279"/>
      <c r="CT49" s="279"/>
      <c r="CU49" s="279"/>
      <c r="CV49" s="279"/>
      <c r="CW49" s="279"/>
      <c r="CX49" s="279"/>
      <c r="CY49" s="279"/>
      <c r="CZ49" s="279"/>
      <c r="DA49" s="279"/>
      <c r="DB49" s="279"/>
      <c r="DC49" s="279"/>
      <c r="DD49" s="279"/>
      <c r="DE49" s="279"/>
      <c r="DF49" s="279"/>
      <c r="DG49" s="279"/>
      <c r="DH49" s="279"/>
    </row>
    <row r="50" spans="1:112" s="252" customFormat="1" ht="16.5">
      <c r="A50" s="596">
        <v>12</v>
      </c>
      <c r="B50" s="265" t="s">
        <v>154</v>
      </c>
      <c r="C50" s="269"/>
      <c r="D50" s="267">
        <v>0</v>
      </c>
      <c r="E50" s="267">
        <v>0</v>
      </c>
      <c r="F50" s="267"/>
      <c r="G50" s="270">
        <f t="shared" si="3"/>
        <v>0</v>
      </c>
      <c r="H50" s="270">
        <f t="shared" si="4"/>
        <v>0</v>
      </c>
      <c r="I50" s="267">
        <v>0</v>
      </c>
      <c r="J50" s="267">
        <v>0</v>
      </c>
      <c r="K50" s="267"/>
      <c r="L50" s="270">
        <f t="shared" si="5"/>
        <v>0</v>
      </c>
      <c r="M50" s="270">
        <f t="shared" si="6"/>
        <v>0</v>
      </c>
      <c r="N50" s="268"/>
      <c r="O50" s="268"/>
      <c r="P50" s="268"/>
      <c r="Q50" s="270">
        <f t="shared" si="0"/>
        <v>0</v>
      </c>
      <c r="R50" s="270">
        <f t="shared" si="7"/>
        <v>0</v>
      </c>
      <c r="S50" s="268">
        <v>0</v>
      </c>
      <c r="T50" s="268">
        <v>0</v>
      </c>
      <c r="U50" s="268"/>
      <c r="V50" s="270">
        <f t="shared" si="16"/>
        <v>0</v>
      </c>
      <c r="W50" s="270">
        <f t="shared" si="17"/>
        <v>0</v>
      </c>
      <c r="X50" s="268">
        <v>0</v>
      </c>
      <c r="Y50" s="268">
        <v>0</v>
      </c>
      <c r="Z50" s="268"/>
      <c r="AA50" s="270">
        <f t="shared" si="8"/>
        <v>0</v>
      </c>
      <c r="AB50" s="270">
        <f t="shared" si="9"/>
        <v>0</v>
      </c>
      <c r="AC50" s="268"/>
      <c r="AD50" s="268"/>
      <c r="AE50" s="268"/>
      <c r="AF50" s="270">
        <f t="shared" si="10"/>
        <v>0</v>
      </c>
      <c r="AG50" s="270">
        <f t="shared" si="11"/>
        <v>0</v>
      </c>
      <c r="AH50" s="268"/>
      <c r="AI50" s="268"/>
      <c r="AJ50" s="268"/>
      <c r="AK50" s="270">
        <f t="shared" si="18"/>
        <v>0</v>
      </c>
      <c r="AL50" s="270">
        <f t="shared" si="19"/>
        <v>0</v>
      </c>
      <c r="AM50" s="268">
        <f t="shared" si="12"/>
        <v>0</v>
      </c>
      <c r="AN50" s="268">
        <f t="shared" si="13"/>
        <v>0</v>
      </c>
      <c r="AO50" s="268">
        <f t="shared" si="20"/>
        <v>0</v>
      </c>
      <c r="AP50" s="270">
        <f t="shared" si="14"/>
        <v>0</v>
      </c>
      <c r="AQ50" s="270">
        <f t="shared" si="15"/>
        <v>0</v>
      </c>
      <c r="AR50" s="279"/>
      <c r="AS50" s="279"/>
      <c r="AT50" s="279"/>
      <c r="AU50" s="279"/>
      <c r="AV50" s="279"/>
      <c r="AW50" s="279"/>
      <c r="AX50" s="279"/>
      <c r="AY50" s="279"/>
      <c r="AZ50" s="279"/>
      <c r="BA50" s="279"/>
      <c r="BB50" s="279"/>
      <c r="BC50" s="279"/>
      <c r="BD50" s="279"/>
      <c r="BE50" s="279"/>
      <c r="BF50" s="279"/>
      <c r="BG50" s="279"/>
      <c r="BH50" s="279"/>
      <c r="BI50" s="279"/>
      <c r="BJ50" s="279"/>
      <c r="BK50" s="279"/>
      <c r="BL50" s="279"/>
      <c r="BM50" s="279"/>
      <c r="BN50" s="279"/>
      <c r="BO50" s="279"/>
      <c r="BP50" s="279"/>
      <c r="BQ50" s="279"/>
      <c r="BR50" s="279"/>
      <c r="BS50" s="279"/>
      <c r="BT50" s="279"/>
      <c r="BU50" s="279"/>
      <c r="BV50" s="279"/>
      <c r="BW50" s="279"/>
      <c r="BX50" s="279"/>
      <c r="BY50" s="279"/>
      <c r="BZ50" s="279"/>
      <c r="CA50" s="279"/>
      <c r="CB50" s="279"/>
      <c r="CC50" s="279"/>
      <c r="CD50" s="279"/>
      <c r="CE50" s="279"/>
      <c r="CF50" s="279"/>
      <c r="CG50" s="279"/>
      <c r="CH50" s="279"/>
      <c r="CI50" s="279"/>
      <c r="CJ50" s="279"/>
      <c r="CK50" s="279"/>
      <c r="CL50" s="279"/>
      <c r="CM50" s="279"/>
      <c r="CN50" s="279"/>
      <c r="CO50" s="279"/>
      <c r="CP50" s="279"/>
      <c r="CQ50" s="279"/>
      <c r="CR50" s="279"/>
      <c r="CS50" s="279"/>
      <c r="CT50" s="279"/>
      <c r="CU50" s="279"/>
      <c r="CV50" s="279"/>
      <c r="CW50" s="279"/>
      <c r="CX50" s="279"/>
      <c r="CY50" s="279"/>
      <c r="CZ50" s="279"/>
      <c r="DA50" s="279"/>
      <c r="DB50" s="279"/>
      <c r="DC50" s="279"/>
      <c r="DD50" s="279"/>
      <c r="DE50" s="279"/>
      <c r="DF50" s="279"/>
      <c r="DG50" s="279"/>
      <c r="DH50" s="279"/>
    </row>
    <row r="51" spans="1:112" s="258" customFormat="1" ht="16.5">
      <c r="A51" s="596"/>
      <c r="B51" s="271" t="s">
        <v>155</v>
      </c>
      <c r="C51" s="275" t="s">
        <v>47</v>
      </c>
      <c r="D51" s="267">
        <v>0</v>
      </c>
      <c r="E51" s="267">
        <v>0</v>
      </c>
      <c r="F51" s="267"/>
      <c r="G51" s="270">
        <f t="shared" si="3"/>
        <v>0</v>
      </c>
      <c r="H51" s="270">
        <f t="shared" si="4"/>
        <v>0</v>
      </c>
      <c r="I51" s="267">
        <v>0</v>
      </c>
      <c r="J51" s="267">
        <v>0</v>
      </c>
      <c r="K51" s="267"/>
      <c r="L51" s="270">
        <f t="shared" si="5"/>
        <v>0</v>
      </c>
      <c r="M51" s="270">
        <f t="shared" si="6"/>
        <v>0</v>
      </c>
      <c r="N51" s="268"/>
      <c r="O51" s="268"/>
      <c r="P51" s="268"/>
      <c r="Q51" s="270">
        <f t="shared" si="0"/>
        <v>0</v>
      </c>
      <c r="R51" s="270">
        <f t="shared" si="7"/>
        <v>0</v>
      </c>
      <c r="S51" s="268">
        <v>0</v>
      </c>
      <c r="T51" s="268">
        <v>0</v>
      </c>
      <c r="U51" s="268"/>
      <c r="V51" s="270">
        <f t="shared" si="16"/>
        <v>0</v>
      </c>
      <c r="W51" s="270">
        <f t="shared" si="17"/>
        <v>0</v>
      </c>
      <c r="X51" s="268">
        <v>1907.77</v>
      </c>
      <c r="Y51" s="268">
        <v>2648.8</v>
      </c>
      <c r="Z51" s="268">
        <v>3327.5</v>
      </c>
      <c r="AA51" s="270">
        <f t="shared" si="8"/>
        <v>38.842732614518525</v>
      </c>
      <c r="AB51" s="270">
        <f t="shared" si="9"/>
        <v>25.622923588039853</v>
      </c>
      <c r="AC51" s="268"/>
      <c r="AD51" s="268"/>
      <c r="AE51" s="268"/>
      <c r="AF51" s="270">
        <f t="shared" si="10"/>
        <v>0</v>
      </c>
      <c r="AG51" s="270">
        <f t="shared" si="11"/>
        <v>0</v>
      </c>
      <c r="AH51" s="268">
        <v>1278.8</v>
      </c>
      <c r="AI51" s="268">
        <v>1619.6</v>
      </c>
      <c r="AJ51" s="268">
        <v>1346.8</v>
      </c>
      <c r="AK51" s="270">
        <f t="shared" si="18"/>
        <v>26.649984360337811</v>
      </c>
      <c r="AL51" s="270">
        <f t="shared" si="19"/>
        <v>-16.843665102494441</v>
      </c>
      <c r="AM51" s="268">
        <f t="shared" si="12"/>
        <v>3186.5699999999997</v>
      </c>
      <c r="AN51" s="268">
        <f t="shared" si="13"/>
        <v>4268.3999999999996</v>
      </c>
      <c r="AO51" s="268">
        <f t="shared" si="20"/>
        <v>4674.3</v>
      </c>
      <c r="AP51" s="270">
        <f t="shared" si="14"/>
        <v>33.949670021370935</v>
      </c>
      <c r="AQ51" s="270">
        <f t="shared" si="15"/>
        <v>9.5094180489176523</v>
      </c>
      <c r="AR51" s="279"/>
      <c r="AS51" s="279"/>
      <c r="AT51" s="279"/>
      <c r="AU51" s="279"/>
      <c r="AV51" s="279"/>
      <c r="AW51" s="279"/>
      <c r="AX51" s="279"/>
      <c r="AY51" s="279"/>
      <c r="AZ51" s="279"/>
      <c r="BA51" s="279"/>
      <c r="BB51" s="279"/>
      <c r="BC51" s="279"/>
      <c r="BD51" s="279"/>
      <c r="BE51" s="279"/>
      <c r="BF51" s="279"/>
      <c r="BG51" s="279"/>
      <c r="BH51" s="279"/>
      <c r="BI51" s="279"/>
      <c r="BJ51" s="279"/>
      <c r="BK51" s="279"/>
      <c r="BL51" s="279"/>
      <c r="BM51" s="279"/>
      <c r="BN51" s="279"/>
      <c r="BO51" s="279"/>
      <c r="BP51" s="279"/>
      <c r="BQ51" s="279"/>
      <c r="BR51" s="279"/>
      <c r="BS51" s="279"/>
      <c r="BT51" s="279"/>
      <c r="BU51" s="279"/>
      <c r="BV51" s="279"/>
      <c r="BW51" s="279"/>
      <c r="BX51" s="279"/>
      <c r="BY51" s="279"/>
      <c r="BZ51" s="279"/>
      <c r="CA51" s="279"/>
      <c r="CB51" s="279"/>
      <c r="CC51" s="279"/>
      <c r="CD51" s="279"/>
      <c r="CE51" s="279"/>
      <c r="CF51" s="279"/>
      <c r="CG51" s="279"/>
      <c r="CH51" s="279"/>
      <c r="CI51" s="279"/>
      <c r="CJ51" s="279"/>
      <c r="CK51" s="279"/>
      <c r="CL51" s="279"/>
      <c r="CM51" s="279"/>
      <c r="CN51" s="279"/>
      <c r="CO51" s="279"/>
      <c r="CP51" s="279"/>
      <c r="CQ51" s="279"/>
      <c r="CR51" s="279"/>
      <c r="CS51" s="279"/>
      <c r="CT51" s="279"/>
      <c r="CU51" s="279"/>
      <c r="CV51" s="279"/>
      <c r="CW51" s="279"/>
      <c r="CX51" s="279"/>
      <c r="CY51" s="279"/>
      <c r="CZ51" s="279"/>
      <c r="DA51" s="279"/>
      <c r="DB51" s="279"/>
      <c r="DC51" s="279"/>
      <c r="DD51" s="279"/>
      <c r="DE51" s="279"/>
      <c r="DF51" s="279"/>
      <c r="DG51" s="279"/>
      <c r="DH51" s="279"/>
    </row>
    <row r="52" spans="1:112" ht="16.5">
      <c r="A52" s="363"/>
      <c r="B52" s="271" t="s">
        <v>153</v>
      </c>
      <c r="C52" s="275" t="s">
        <v>45</v>
      </c>
      <c r="D52" s="267">
        <v>0</v>
      </c>
      <c r="E52" s="267">
        <v>0</v>
      </c>
      <c r="F52" s="267"/>
      <c r="G52" s="270">
        <f t="shared" si="3"/>
        <v>0</v>
      </c>
      <c r="H52" s="270">
        <f t="shared" si="4"/>
        <v>0</v>
      </c>
      <c r="I52" s="267"/>
      <c r="J52" s="267"/>
      <c r="K52" s="267"/>
      <c r="L52" s="270">
        <f t="shared" si="5"/>
        <v>0</v>
      </c>
      <c r="M52" s="270">
        <f t="shared" si="6"/>
        <v>0</v>
      </c>
      <c r="N52" s="268"/>
      <c r="O52" s="268"/>
      <c r="P52" s="268"/>
      <c r="Q52" s="270">
        <f t="shared" si="0"/>
        <v>0</v>
      </c>
      <c r="R52" s="270">
        <f t="shared" si="7"/>
        <v>0</v>
      </c>
      <c r="S52" s="268"/>
      <c r="T52" s="268"/>
      <c r="U52" s="268"/>
      <c r="V52" s="270">
        <f t="shared" si="16"/>
        <v>0</v>
      </c>
      <c r="W52" s="270">
        <f t="shared" si="17"/>
        <v>0</v>
      </c>
      <c r="X52" s="268"/>
      <c r="Y52" s="268"/>
      <c r="Z52" s="268"/>
      <c r="AA52" s="270">
        <f t="shared" si="8"/>
        <v>0</v>
      </c>
      <c r="AB52" s="270">
        <f t="shared" si="9"/>
        <v>0</v>
      </c>
      <c r="AC52" s="268"/>
      <c r="AD52" s="268"/>
      <c r="AE52" s="268"/>
      <c r="AF52" s="270">
        <f t="shared" si="10"/>
        <v>0</v>
      </c>
      <c r="AG52" s="270">
        <f t="shared" si="11"/>
        <v>0</v>
      </c>
      <c r="AH52" s="268"/>
      <c r="AI52" s="268"/>
      <c r="AJ52" s="268"/>
      <c r="AK52" s="270">
        <f t="shared" si="18"/>
        <v>0</v>
      </c>
      <c r="AL52" s="270">
        <f t="shared" si="19"/>
        <v>0</v>
      </c>
      <c r="AM52" s="268">
        <f t="shared" si="12"/>
        <v>0</v>
      </c>
      <c r="AN52" s="268">
        <f t="shared" si="13"/>
        <v>0</v>
      </c>
      <c r="AO52" s="268">
        <f t="shared" si="20"/>
        <v>0</v>
      </c>
      <c r="AP52" s="270">
        <f t="shared" si="14"/>
        <v>0</v>
      </c>
      <c r="AQ52" s="270">
        <f t="shared" si="15"/>
        <v>0</v>
      </c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279"/>
      <c r="BC52" s="279"/>
      <c r="BD52" s="279"/>
      <c r="BE52" s="279"/>
      <c r="BF52" s="279"/>
      <c r="BG52" s="279"/>
      <c r="BH52" s="279"/>
      <c r="BI52" s="279"/>
      <c r="BJ52" s="279"/>
      <c r="BK52" s="279"/>
      <c r="BL52" s="279"/>
      <c r="BM52" s="279"/>
      <c r="BN52" s="279"/>
      <c r="BO52" s="279"/>
      <c r="BP52" s="279"/>
      <c r="BQ52" s="279"/>
      <c r="BR52" s="279"/>
      <c r="BS52" s="279"/>
      <c r="BT52" s="279"/>
      <c r="BU52" s="279"/>
      <c r="BV52" s="279"/>
      <c r="BW52" s="279"/>
      <c r="BX52" s="279"/>
      <c r="BY52" s="279"/>
      <c r="BZ52" s="279"/>
      <c r="CA52" s="279"/>
      <c r="CB52" s="279"/>
      <c r="CC52" s="279"/>
      <c r="CD52" s="279"/>
      <c r="CE52" s="279"/>
      <c r="CF52" s="279"/>
      <c r="CG52" s="279"/>
      <c r="CH52" s="279"/>
      <c r="CI52" s="279"/>
      <c r="CJ52" s="279"/>
      <c r="CK52" s="279"/>
      <c r="CL52" s="279"/>
      <c r="CM52" s="279"/>
      <c r="CN52" s="279"/>
      <c r="CO52" s="279"/>
      <c r="CP52" s="279"/>
      <c r="CQ52" s="279"/>
      <c r="CR52" s="279"/>
      <c r="CS52" s="279"/>
      <c r="CT52" s="279"/>
      <c r="CU52" s="279"/>
      <c r="CV52" s="279"/>
      <c r="CW52" s="279"/>
      <c r="CX52" s="279"/>
      <c r="CY52" s="279"/>
      <c r="CZ52" s="279"/>
      <c r="DA52" s="279"/>
      <c r="DB52" s="279"/>
      <c r="DC52" s="279"/>
      <c r="DD52" s="279"/>
      <c r="DE52" s="279"/>
      <c r="DF52" s="279"/>
      <c r="DG52" s="279"/>
      <c r="DH52" s="279"/>
    </row>
    <row r="53" spans="1:112" s="252" customFormat="1" ht="16.5">
      <c r="A53" s="596">
        <v>13</v>
      </c>
      <c r="B53" s="265" t="s">
        <v>156</v>
      </c>
      <c r="C53" s="269"/>
      <c r="D53" s="267">
        <v>0</v>
      </c>
      <c r="E53" s="267">
        <v>0</v>
      </c>
      <c r="F53" s="267"/>
      <c r="G53" s="270">
        <f t="shared" si="3"/>
        <v>0</v>
      </c>
      <c r="H53" s="270">
        <f t="shared" si="4"/>
        <v>0</v>
      </c>
      <c r="I53" s="267"/>
      <c r="J53" s="267"/>
      <c r="K53" s="267"/>
      <c r="L53" s="270">
        <f t="shared" si="5"/>
        <v>0</v>
      </c>
      <c r="M53" s="270">
        <f t="shared" si="6"/>
        <v>0</v>
      </c>
      <c r="N53" s="268"/>
      <c r="O53" s="268"/>
      <c r="P53" s="268"/>
      <c r="Q53" s="270">
        <f t="shared" si="0"/>
        <v>0</v>
      </c>
      <c r="R53" s="270">
        <f t="shared" si="7"/>
        <v>0</v>
      </c>
      <c r="S53" s="268">
        <v>0</v>
      </c>
      <c r="T53" s="268">
        <v>0</v>
      </c>
      <c r="U53" s="268"/>
      <c r="V53" s="270">
        <f t="shared" si="16"/>
        <v>0</v>
      </c>
      <c r="W53" s="270">
        <f t="shared" si="17"/>
        <v>0</v>
      </c>
      <c r="X53" s="268">
        <v>0</v>
      </c>
      <c r="Y53" s="268">
        <v>0</v>
      </c>
      <c r="Z53" s="268"/>
      <c r="AA53" s="270">
        <f t="shared" si="8"/>
        <v>0</v>
      </c>
      <c r="AB53" s="270">
        <f t="shared" si="9"/>
        <v>0</v>
      </c>
      <c r="AC53" s="268"/>
      <c r="AD53" s="268"/>
      <c r="AE53" s="268"/>
      <c r="AF53" s="270">
        <f t="shared" si="10"/>
        <v>0</v>
      </c>
      <c r="AG53" s="270">
        <f t="shared" si="11"/>
        <v>0</v>
      </c>
      <c r="AH53" s="268"/>
      <c r="AI53" s="268"/>
      <c r="AJ53" s="268"/>
      <c r="AK53" s="270">
        <f t="shared" si="18"/>
        <v>0</v>
      </c>
      <c r="AL53" s="270">
        <f t="shared" si="19"/>
        <v>0</v>
      </c>
      <c r="AM53" s="268">
        <f t="shared" si="12"/>
        <v>0</v>
      </c>
      <c r="AN53" s="268">
        <f t="shared" si="13"/>
        <v>0</v>
      </c>
      <c r="AO53" s="268">
        <f t="shared" si="20"/>
        <v>0</v>
      </c>
      <c r="AP53" s="270">
        <f t="shared" si="14"/>
        <v>0</v>
      </c>
      <c r="AQ53" s="270">
        <f t="shared" si="15"/>
        <v>0</v>
      </c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  <c r="BE53" s="279"/>
      <c r="BF53" s="279"/>
      <c r="BG53" s="279"/>
      <c r="BH53" s="279"/>
      <c r="BI53" s="279"/>
      <c r="BJ53" s="279"/>
      <c r="BK53" s="279"/>
      <c r="BL53" s="279"/>
      <c r="BM53" s="279"/>
      <c r="BN53" s="279"/>
      <c r="BO53" s="279"/>
      <c r="BP53" s="279"/>
      <c r="BQ53" s="279"/>
      <c r="BR53" s="279"/>
      <c r="BS53" s="279"/>
      <c r="BT53" s="279"/>
      <c r="BU53" s="279"/>
      <c r="BV53" s="279"/>
      <c r="BW53" s="279"/>
      <c r="BX53" s="279"/>
      <c r="BY53" s="279"/>
      <c r="BZ53" s="279"/>
      <c r="CA53" s="279"/>
      <c r="CB53" s="279"/>
      <c r="CC53" s="279"/>
      <c r="CD53" s="279"/>
      <c r="CE53" s="279"/>
      <c r="CF53" s="279"/>
      <c r="CG53" s="279"/>
      <c r="CH53" s="279"/>
      <c r="CI53" s="279"/>
      <c r="CJ53" s="279"/>
      <c r="CK53" s="279"/>
      <c r="CL53" s="279"/>
      <c r="CM53" s="279"/>
      <c r="CN53" s="279"/>
      <c r="CO53" s="279"/>
      <c r="CP53" s="279"/>
      <c r="CQ53" s="279"/>
      <c r="CR53" s="279"/>
      <c r="CS53" s="279"/>
      <c r="CT53" s="279"/>
      <c r="CU53" s="279"/>
      <c r="CV53" s="279"/>
      <c r="CW53" s="279"/>
      <c r="CX53" s="279"/>
      <c r="CY53" s="279"/>
      <c r="CZ53" s="279"/>
      <c r="DA53" s="279"/>
      <c r="DB53" s="279"/>
      <c r="DC53" s="279"/>
      <c r="DD53" s="279"/>
      <c r="DE53" s="279"/>
      <c r="DF53" s="279"/>
      <c r="DG53" s="279"/>
      <c r="DH53" s="279"/>
    </row>
    <row r="54" spans="1:112" s="258" customFormat="1" ht="16.5">
      <c r="A54" s="596"/>
      <c r="B54" s="271" t="s">
        <v>157</v>
      </c>
      <c r="C54" s="269" t="s">
        <v>47</v>
      </c>
      <c r="D54" s="267">
        <v>0</v>
      </c>
      <c r="E54" s="267">
        <v>0</v>
      </c>
      <c r="F54" s="267"/>
      <c r="G54" s="270">
        <f t="shared" si="3"/>
        <v>0</v>
      </c>
      <c r="H54" s="270">
        <f t="shared" si="4"/>
        <v>0</v>
      </c>
      <c r="I54" s="267">
        <v>0</v>
      </c>
      <c r="J54" s="267">
        <v>0</v>
      </c>
      <c r="K54" s="267"/>
      <c r="L54" s="270">
        <f t="shared" si="5"/>
        <v>0</v>
      </c>
      <c r="M54" s="270">
        <f t="shared" si="6"/>
        <v>0</v>
      </c>
      <c r="N54" s="268">
        <v>73179.399999999994</v>
      </c>
      <c r="O54" s="268">
        <v>82132.7</v>
      </c>
      <c r="P54" s="268">
        <v>65063.1</v>
      </c>
      <c r="Q54" s="270">
        <f t="shared" si="0"/>
        <v>12.234727259310702</v>
      </c>
      <c r="R54" s="270">
        <f t="shared" si="7"/>
        <v>-20.782952465948398</v>
      </c>
      <c r="S54" s="268">
        <v>0</v>
      </c>
      <c r="T54" s="268">
        <v>0</v>
      </c>
      <c r="U54" s="268"/>
      <c r="V54" s="270">
        <f t="shared" si="16"/>
        <v>0</v>
      </c>
      <c r="W54" s="270">
        <f t="shared" si="17"/>
        <v>0</v>
      </c>
      <c r="X54" s="268">
        <v>0</v>
      </c>
      <c r="Y54" s="268">
        <v>0</v>
      </c>
      <c r="Z54" s="268"/>
      <c r="AA54" s="270">
        <f t="shared" si="8"/>
        <v>0</v>
      </c>
      <c r="AB54" s="270">
        <f t="shared" si="9"/>
        <v>0</v>
      </c>
      <c r="AC54" s="268"/>
      <c r="AD54" s="268"/>
      <c r="AE54" s="268"/>
      <c r="AF54" s="270">
        <f t="shared" si="10"/>
        <v>0</v>
      </c>
      <c r="AG54" s="270">
        <f t="shared" si="11"/>
        <v>0</v>
      </c>
      <c r="AH54" s="268"/>
      <c r="AI54" s="268"/>
      <c r="AJ54" s="268"/>
      <c r="AK54" s="270">
        <f t="shared" si="18"/>
        <v>0</v>
      </c>
      <c r="AL54" s="270">
        <f t="shared" si="19"/>
        <v>0</v>
      </c>
      <c r="AM54" s="268">
        <f t="shared" si="12"/>
        <v>73179.399999999994</v>
      </c>
      <c r="AN54" s="268">
        <f t="shared" si="13"/>
        <v>82132.7</v>
      </c>
      <c r="AO54" s="268">
        <f t="shared" si="20"/>
        <v>65063.1</v>
      </c>
      <c r="AP54" s="270">
        <f t="shared" si="14"/>
        <v>12.234727259310702</v>
      </c>
      <c r="AQ54" s="270">
        <f t="shared" si="15"/>
        <v>-20.782952465948398</v>
      </c>
      <c r="AR54" s="279"/>
      <c r="AS54" s="279"/>
      <c r="AT54" s="279"/>
      <c r="AU54" s="279"/>
      <c r="AV54" s="279"/>
      <c r="AW54" s="279"/>
      <c r="AX54" s="279"/>
      <c r="AY54" s="279"/>
      <c r="AZ54" s="279"/>
      <c r="BA54" s="279"/>
      <c r="BB54" s="279"/>
      <c r="BC54" s="279"/>
      <c r="BD54" s="279"/>
      <c r="BE54" s="279"/>
      <c r="BF54" s="279"/>
      <c r="BG54" s="279"/>
      <c r="BH54" s="279"/>
      <c r="BI54" s="279"/>
      <c r="BJ54" s="279"/>
      <c r="BK54" s="279"/>
      <c r="BL54" s="279"/>
      <c r="BM54" s="279"/>
      <c r="BN54" s="279"/>
      <c r="BO54" s="279"/>
      <c r="BP54" s="279"/>
      <c r="BQ54" s="279"/>
      <c r="BR54" s="279"/>
      <c r="BS54" s="279"/>
      <c r="BT54" s="279"/>
      <c r="BU54" s="279"/>
      <c r="BV54" s="279"/>
      <c r="BW54" s="279"/>
      <c r="BX54" s="279"/>
      <c r="BY54" s="279"/>
      <c r="BZ54" s="279"/>
      <c r="CA54" s="279"/>
      <c r="CB54" s="279"/>
      <c r="CC54" s="279"/>
      <c r="CD54" s="279"/>
      <c r="CE54" s="279"/>
      <c r="CF54" s="279"/>
      <c r="CG54" s="279"/>
      <c r="CH54" s="279"/>
      <c r="CI54" s="279"/>
      <c r="CJ54" s="279"/>
      <c r="CK54" s="279"/>
      <c r="CL54" s="279"/>
      <c r="CM54" s="279"/>
      <c r="CN54" s="279"/>
      <c r="CO54" s="279"/>
      <c r="CP54" s="279"/>
      <c r="CQ54" s="279"/>
      <c r="CR54" s="279"/>
      <c r="CS54" s="279"/>
      <c r="CT54" s="279"/>
      <c r="CU54" s="279"/>
      <c r="CV54" s="279"/>
      <c r="CW54" s="279"/>
      <c r="CX54" s="279"/>
      <c r="CY54" s="279"/>
      <c r="CZ54" s="279"/>
      <c r="DA54" s="279"/>
      <c r="DB54" s="279"/>
      <c r="DC54" s="279"/>
      <c r="DD54" s="279"/>
      <c r="DE54" s="279"/>
      <c r="DF54" s="279"/>
      <c r="DG54" s="279"/>
      <c r="DH54" s="279"/>
    </row>
    <row r="55" spans="1:112" s="258" customFormat="1" ht="15.75">
      <c r="A55" s="596"/>
      <c r="B55" s="276" t="s">
        <v>158</v>
      </c>
      <c r="C55" s="269" t="s">
        <v>143</v>
      </c>
      <c r="D55" s="267">
        <v>0</v>
      </c>
      <c r="E55" s="267">
        <v>0</v>
      </c>
      <c r="F55" s="267"/>
      <c r="G55" s="270">
        <f t="shared" si="3"/>
        <v>0</v>
      </c>
      <c r="H55" s="270">
        <f t="shared" si="4"/>
        <v>0</v>
      </c>
      <c r="I55" s="267">
        <v>56794</v>
      </c>
      <c r="J55" s="267">
        <v>64456</v>
      </c>
      <c r="K55" s="267">
        <v>57325</v>
      </c>
      <c r="L55" s="270">
        <f t="shared" si="5"/>
        <v>13.490861710744099</v>
      </c>
      <c r="M55" s="270">
        <f t="shared" si="6"/>
        <v>-11.063361052500937</v>
      </c>
      <c r="N55" s="268">
        <v>308080.96000000002</v>
      </c>
      <c r="O55" s="268">
        <v>374914.38699999999</v>
      </c>
      <c r="P55" s="268">
        <v>395208.55499999999</v>
      </c>
      <c r="Q55" s="270">
        <f t="shared" si="0"/>
        <v>21.693462328863149</v>
      </c>
      <c r="R55" s="270">
        <f t="shared" si="7"/>
        <v>5.4130139316312693</v>
      </c>
      <c r="S55" s="268">
        <v>191480</v>
      </c>
      <c r="T55" s="268">
        <v>197670</v>
      </c>
      <c r="U55" s="268">
        <v>203860</v>
      </c>
      <c r="V55" s="270">
        <f t="shared" si="16"/>
        <v>3.2327135993315324</v>
      </c>
      <c r="W55" s="270">
        <f t="shared" si="17"/>
        <v>3.131481762533511</v>
      </c>
      <c r="X55" s="268">
        <v>330007</v>
      </c>
      <c r="Y55" s="268">
        <v>459037.41200000001</v>
      </c>
      <c r="Z55" s="268">
        <v>368411.30499999999</v>
      </c>
      <c r="AA55" s="270">
        <f t="shared" si="8"/>
        <v>39.099295469490045</v>
      </c>
      <c r="AB55" s="270">
        <f t="shared" si="9"/>
        <v>-19.742640715306237</v>
      </c>
      <c r="AC55" s="268"/>
      <c r="AD55" s="268"/>
      <c r="AE55" s="268"/>
      <c r="AF55" s="270">
        <f t="shared" si="10"/>
        <v>0</v>
      </c>
      <c r="AG55" s="270">
        <f t="shared" si="11"/>
        <v>0</v>
      </c>
      <c r="AH55" s="268"/>
      <c r="AI55" s="268"/>
      <c r="AJ55" s="268"/>
      <c r="AK55" s="270">
        <f t="shared" si="18"/>
        <v>0</v>
      </c>
      <c r="AL55" s="270">
        <f t="shared" si="19"/>
        <v>0</v>
      </c>
      <c r="AM55" s="268">
        <f t="shared" si="12"/>
        <v>886361.96</v>
      </c>
      <c r="AN55" s="268">
        <f t="shared" si="13"/>
        <v>1096077.7990000001</v>
      </c>
      <c r="AO55" s="268">
        <f t="shared" si="20"/>
        <v>1024804.8599999999</v>
      </c>
      <c r="AP55" s="270">
        <f t="shared" si="14"/>
        <v>23.660293250852078</v>
      </c>
      <c r="AQ55" s="270">
        <f t="shared" si="15"/>
        <v>-6.5025438034622738</v>
      </c>
      <c r="AR55" s="279"/>
      <c r="AS55" s="279"/>
      <c r="AT55" s="279"/>
      <c r="AU55" s="279"/>
      <c r="AV55" s="279"/>
      <c r="AW55" s="279"/>
      <c r="AX55" s="279"/>
      <c r="AY55" s="279"/>
      <c r="AZ55" s="279"/>
      <c r="BA55" s="279"/>
      <c r="BB55" s="279"/>
      <c r="BC55" s="279"/>
      <c r="BD55" s="279"/>
      <c r="BE55" s="279"/>
      <c r="BF55" s="279"/>
      <c r="BG55" s="279"/>
      <c r="BH55" s="279"/>
      <c r="BI55" s="279"/>
      <c r="BJ55" s="279"/>
      <c r="BK55" s="279"/>
      <c r="BL55" s="279"/>
      <c r="BM55" s="279"/>
      <c r="BN55" s="279"/>
      <c r="BO55" s="279"/>
      <c r="BP55" s="279"/>
      <c r="BQ55" s="279"/>
      <c r="BR55" s="279"/>
      <c r="BS55" s="279"/>
      <c r="BT55" s="279"/>
      <c r="BU55" s="279"/>
      <c r="BV55" s="279"/>
      <c r="BW55" s="279"/>
      <c r="BX55" s="279"/>
      <c r="BY55" s="279"/>
      <c r="BZ55" s="279"/>
      <c r="CA55" s="279"/>
      <c r="CB55" s="279"/>
      <c r="CC55" s="279"/>
      <c r="CD55" s="279"/>
      <c r="CE55" s="279"/>
      <c r="CF55" s="279"/>
      <c r="CG55" s="279"/>
      <c r="CH55" s="279"/>
      <c r="CI55" s="279"/>
      <c r="CJ55" s="279"/>
      <c r="CK55" s="279"/>
      <c r="CL55" s="279"/>
      <c r="CM55" s="279"/>
      <c r="CN55" s="279"/>
      <c r="CO55" s="279"/>
      <c r="CP55" s="279"/>
      <c r="CQ55" s="279"/>
      <c r="CR55" s="279"/>
      <c r="CS55" s="279"/>
      <c r="CT55" s="279"/>
      <c r="CU55" s="279"/>
      <c r="CV55" s="279"/>
      <c r="CW55" s="279"/>
      <c r="CX55" s="279"/>
      <c r="CY55" s="279"/>
      <c r="CZ55" s="279"/>
      <c r="DA55" s="279"/>
      <c r="DB55" s="279"/>
      <c r="DC55" s="279"/>
      <c r="DD55" s="279"/>
      <c r="DE55" s="279"/>
      <c r="DF55" s="279"/>
      <c r="DG55" s="279"/>
      <c r="DH55" s="279"/>
    </row>
    <row r="56" spans="1:112" s="258" customFormat="1" ht="15.75">
      <c r="A56" s="596"/>
      <c r="B56" s="276" t="s">
        <v>159</v>
      </c>
      <c r="C56" s="269" t="s">
        <v>143</v>
      </c>
      <c r="D56" s="267">
        <v>0</v>
      </c>
      <c r="E56" s="267">
        <v>0</v>
      </c>
      <c r="F56" s="267"/>
      <c r="G56" s="270">
        <f t="shared" si="3"/>
        <v>0</v>
      </c>
      <c r="H56" s="270">
        <f t="shared" si="4"/>
        <v>0</v>
      </c>
      <c r="I56" s="267">
        <v>15124</v>
      </c>
      <c r="J56" s="267">
        <v>10566</v>
      </c>
      <c r="K56" s="267">
        <v>10767</v>
      </c>
      <c r="L56" s="270">
        <f t="shared" si="5"/>
        <v>-30.137529754033324</v>
      </c>
      <c r="M56" s="270">
        <f t="shared" si="6"/>
        <v>1.9023282226007865</v>
      </c>
      <c r="N56" s="268">
        <v>88056.861000000004</v>
      </c>
      <c r="O56" s="268">
        <v>91611.029999999984</v>
      </c>
      <c r="P56" s="268">
        <v>78581.349999999991</v>
      </c>
      <c r="Q56" s="270">
        <f t="shared" si="0"/>
        <v>4.0362204144433207</v>
      </c>
      <c r="R56" s="270">
        <f t="shared" si="7"/>
        <v>-14.222828844954577</v>
      </c>
      <c r="S56" s="268">
        <v>16080</v>
      </c>
      <c r="T56" s="268">
        <v>26470</v>
      </c>
      <c r="U56" s="268">
        <v>20675</v>
      </c>
      <c r="V56" s="270">
        <f t="shared" si="16"/>
        <v>64.614427860696509</v>
      </c>
      <c r="W56" s="270">
        <f t="shared" si="17"/>
        <v>-21.892708726860604</v>
      </c>
      <c r="X56" s="268">
        <v>18805</v>
      </c>
      <c r="Y56" s="268">
        <v>26767.78</v>
      </c>
      <c r="Z56" s="268">
        <v>25145.695</v>
      </c>
      <c r="AA56" s="270">
        <f t="shared" si="8"/>
        <v>42.34395107684125</v>
      </c>
      <c r="AB56" s="270">
        <f t="shared" si="9"/>
        <v>-6.0598413465741174</v>
      </c>
      <c r="AC56" s="268"/>
      <c r="AD56" s="268"/>
      <c r="AE56" s="268"/>
      <c r="AF56" s="270">
        <f t="shared" si="10"/>
        <v>0</v>
      </c>
      <c r="AG56" s="270">
        <f t="shared" si="11"/>
        <v>0</v>
      </c>
      <c r="AH56" s="268"/>
      <c r="AI56" s="268"/>
      <c r="AJ56" s="268"/>
      <c r="AK56" s="270">
        <f t="shared" si="18"/>
        <v>0</v>
      </c>
      <c r="AL56" s="270">
        <f t="shared" si="19"/>
        <v>0</v>
      </c>
      <c r="AM56" s="268">
        <f t="shared" si="12"/>
        <v>138065.861</v>
      </c>
      <c r="AN56" s="268">
        <f t="shared" si="13"/>
        <v>155414.81</v>
      </c>
      <c r="AO56" s="268">
        <f t="shared" si="20"/>
        <v>135169.04499999998</v>
      </c>
      <c r="AP56" s="270">
        <f t="shared" si="14"/>
        <v>12.565705145604383</v>
      </c>
      <c r="AQ56" s="270">
        <f t="shared" si="15"/>
        <v>-13.026921308207378</v>
      </c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</row>
    <row r="57" spans="1:112" s="258" customFormat="1" ht="15.75">
      <c r="A57" s="596"/>
      <c r="B57" s="276" t="s">
        <v>160</v>
      </c>
      <c r="C57" s="269" t="s">
        <v>161</v>
      </c>
      <c r="D57" s="267">
        <v>0</v>
      </c>
      <c r="E57" s="267">
        <v>0</v>
      </c>
      <c r="F57" s="267"/>
      <c r="G57" s="270">
        <f t="shared" si="3"/>
        <v>0</v>
      </c>
      <c r="H57" s="270">
        <f t="shared" si="4"/>
        <v>0</v>
      </c>
      <c r="I57" s="267">
        <v>1314</v>
      </c>
      <c r="J57" s="267">
        <v>959</v>
      </c>
      <c r="K57" s="267">
        <v>911</v>
      </c>
      <c r="L57" s="270">
        <f t="shared" si="5"/>
        <v>-27.016742770167426</v>
      </c>
      <c r="M57" s="270">
        <f t="shared" si="6"/>
        <v>-5.0052137643378529</v>
      </c>
      <c r="N57" s="268">
        <v>6841.1190000000006</v>
      </c>
      <c r="O57" s="268">
        <v>7405.1289999999999</v>
      </c>
      <c r="P57" s="268">
        <v>23113.014999999999</v>
      </c>
      <c r="Q57" s="270">
        <f t="shared" si="0"/>
        <v>8.2444114771282244</v>
      </c>
      <c r="R57" s="270">
        <f t="shared" si="7"/>
        <v>212.12170645508002</v>
      </c>
      <c r="S57" s="268">
        <v>935</v>
      </c>
      <c r="T57" s="268">
        <v>1110</v>
      </c>
      <c r="U57" s="268">
        <v>754</v>
      </c>
      <c r="V57" s="270">
        <f t="shared" si="16"/>
        <v>18.716577540106954</v>
      </c>
      <c r="W57" s="270">
        <f t="shared" si="17"/>
        <v>-32.072072072072075</v>
      </c>
      <c r="X57" s="268">
        <v>1092</v>
      </c>
      <c r="Y57" s="268">
        <v>892.35400000000004</v>
      </c>
      <c r="Z57" s="268">
        <v>1134.7139999999999</v>
      </c>
      <c r="AA57" s="270">
        <f t="shared" si="8"/>
        <v>-18.282600732600727</v>
      </c>
      <c r="AB57" s="270">
        <f t="shared" si="9"/>
        <v>27.159624991875404</v>
      </c>
      <c r="AC57" s="268"/>
      <c r="AD57" s="268"/>
      <c r="AE57" s="268"/>
      <c r="AF57" s="270">
        <f t="shared" si="10"/>
        <v>0</v>
      </c>
      <c r="AG57" s="270">
        <f t="shared" si="11"/>
        <v>0</v>
      </c>
      <c r="AH57" s="268"/>
      <c r="AI57" s="268"/>
      <c r="AJ57" s="268"/>
      <c r="AK57" s="270">
        <f t="shared" si="18"/>
        <v>0</v>
      </c>
      <c r="AL57" s="270">
        <f t="shared" si="19"/>
        <v>0</v>
      </c>
      <c r="AM57" s="268">
        <f t="shared" si="12"/>
        <v>10182.119000000001</v>
      </c>
      <c r="AN57" s="268">
        <f t="shared" si="13"/>
        <v>10366.483</v>
      </c>
      <c r="AO57" s="268">
        <f t="shared" si="20"/>
        <v>25912.728999999999</v>
      </c>
      <c r="AP57" s="270">
        <f t="shared" si="14"/>
        <v>1.8106643617109626</v>
      </c>
      <c r="AQ57" s="270">
        <f t="shared" si="15"/>
        <v>149.96644474312069</v>
      </c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</row>
    <row r="58" spans="1:112" s="258" customFormat="1" ht="15.75">
      <c r="A58" s="596"/>
      <c r="B58" s="276" t="s">
        <v>162</v>
      </c>
      <c r="C58" s="269" t="s">
        <v>163</v>
      </c>
      <c r="D58" s="267">
        <v>0</v>
      </c>
      <c r="E58" s="267">
        <v>0</v>
      </c>
      <c r="F58" s="267"/>
      <c r="G58" s="270">
        <f t="shared" si="3"/>
        <v>0</v>
      </c>
      <c r="H58" s="270">
        <f t="shared" si="4"/>
        <v>0</v>
      </c>
      <c r="I58" s="267">
        <v>141</v>
      </c>
      <c r="J58" s="267">
        <v>151</v>
      </c>
      <c r="K58" s="267">
        <v>124</v>
      </c>
      <c r="L58" s="270">
        <f t="shared" si="5"/>
        <v>7.0921985815602966</v>
      </c>
      <c r="M58" s="270">
        <f t="shared" si="6"/>
        <v>-17.880794701986758</v>
      </c>
      <c r="N58" s="268">
        <v>4198.2610000000004</v>
      </c>
      <c r="O58" s="268">
        <v>6497.9679999999998</v>
      </c>
      <c r="P58" s="268">
        <v>29949.558000000001</v>
      </c>
      <c r="Q58" s="270">
        <f t="shared" si="0"/>
        <v>54.777609110057682</v>
      </c>
      <c r="R58" s="270">
        <f t="shared" si="7"/>
        <v>360.9065172373887</v>
      </c>
      <c r="S58" s="268">
        <v>313</v>
      </c>
      <c r="T58" s="268">
        <v>373</v>
      </c>
      <c r="U58" s="268">
        <v>363</v>
      </c>
      <c r="V58" s="270">
        <f t="shared" si="16"/>
        <v>19.16932907348243</v>
      </c>
      <c r="W58" s="270">
        <f t="shared" si="17"/>
        <v>-2.6809651474530796</v>
      </c>
      <c r="X58" s="268">
        <v>80</v>
      </c>
      <c r="Y58" s="268">
        <v>166.00200000000001</v>
      </c>
      <c r="Z58" s="268">
        <v>116.708</v>
      </c>
      <c r="AA58" s="270">
        <f t="shared" si="8"/>
        <v>107.5025</v>
      </c>
      <c r="AB58" s="270">
        <f t="shared" si="9"/>
        <v>-29.694822953940317</v>
      </c>
      <c r="AC58" s="268"/>
      <c r="AD58" s="268"/>
      <c r="AE58" s="268"/>
      <c r="AF58" s="270">
        <f t="shared" si="10"/>
        <v>0</v>
      </c>
      <c r="AG58" s="270">
        <f t="shared" si="11"/>
        <v>0</v>
      </c>
      <c r="AH58" s="268"/>
      <c r="AI58" s="268"/>
      <c r="AJ58" s="268"/>
      <c r="AK58" s="270">
        <f t="shared" si="18"/>
        <v>0</v>
      </c>
      <c r="AL58" s="270">
        <f t="shared" si="19"/>
        <v>0</v>
      </c>
      <c r="AM58" s="268">
        <f t="shared" si="12"/>
        <v>4732.2610000000004</v>
      </c>
      <c r="AN58" s="268">
        <f t="shared" si="13"/>
        <v>7187.97</v>
      </c>
      <c r="AO58" s="268">
        <f t="shared" si="20"/>
        <v>30553.266</v>
      </c>
      <c r="AP58" s="270">
        <f t="shared" si="14"/>
        <v>51.892932363620673</v>
      </c>
      <c r="AQ58" s="270">
        <f t="shared" si="15"/>
        <v>325.06112295961162</v>
      </c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  <c r="BB58" s="279"/>
      <c r="BC58" s="279"/>
      <c r="BD58" s="279"/>
      <c r="BE58" s="279"/>
      <c r="BF58" s="279"/>
      <c r="BG58" s="279"/>
      <c r="BH58" s="279"/>
      <c r="BI58" s="279"/>
      <c r="BJ58" s="279"/>
      <c r="BK58" s="279"/>
      <c r="BL58" s="279"/>
      <c r="BM58" s="279"/>
      <c r="BN58" s="279"/>
      <c r="BO58" s="279"/>
      <c r="BP58" s="279"/>
      <c r="BQ58" s="279"/>
      <c r="BR58" s="279"/>
      <c r="BS58" s="279"/>
      <c r="BT58" s="279"/>
      <c r="BU58" s="279"/>
      <c r="BV58" s="279"/>
      <c r="BW58" s="279"/>
      <c r="BX58" s="279"/>
      <c r="BY58" s="279"/>
      <c r="BZ58" s="279"/>
      <c r="CA58" s="279"/>
      <c r="CB58" s="279"/>
      <c r="CC58" s="279"/>
      <c r="CD58" s="279"/>
      <c r="CE58" s="279"/>
      <c r="CF58" s="279"/>
      <c r="CG58" s="279"/>
      <c r="CH58" s="279"/>
      <c r="CI58" s="279"/>
      <c r="CJ58" s="279"/>
      <c r="CK58" s="279"/>
      <c r="CL58" s="279"/>
      <c r="CM58" s="279"/>
      <c r="CN58" s="279"/>
      <c r="CO58" s="279"/>
      <c r="CP58" s="279"/>
      <c r="CQ58" s="279"/>
      <c r="CR58" s="279"/>
      <c r="CS58" s="279"/>
      <c r="CT58" s="279"/>
      <c r="CU58" s="279"/>
      <c r="CV58" s="279"/>
      <c r="CW58" s="279"/>
      <c r="CX58" s="279"/>
      <c r="CY58" s="279"/>
      <c r="CZ58" s="279"/>
      <c r="DA58" s="279"/>
      <c r="DB58" s="279"/>
      <c r="DC58" s="279"/>
      <c r="DD58" s="279"/>
      <c r="DE58" s="279"/>
      <c r="DF58" s="279"/>
      <c r="DG58" s="279"/>
      <c r="DH58" s="279"/>
    </row>
    <row r="59" spans="1:112" s="258" customFormat="1" ht="15.75">
      <c r="A59" s="596"/>
      <c r="B59" s="276" t="s">
        <v>164</v>
      </c>
      <c r="C59" s="269" t="s">
        <v>163</v>
      </c>
      <c r="D59" s="267"/>
      <c r="E59" s="267"/>
      <c r="F59" s="267"/>
      <c r="G59" s="270">
        <f t="shared" si="3"/>
        <v>0</v>
      </c>
      <c r="H59" s="270">
        <f t="shared" si="4"/>
        <v>0</v>
      </c>
      <c r="I59" s="267">
        <v>2626</v>
      </c>
      <c r="J59" s="267">
        <v>3244</v>
      </c>
      <c r="K59" s="267">
        <v>2524</v>
      </c>
      <c r="L59" s="270">
        <f t="shared" si="5"/>
        <v>23.533891850723549</v>
      </c>
      <c r="M59" s="270">
        <f t="shared" si="6"/>
        <v>-22.19482120838471</v>
      </c>
      <c r="N59" s="268">
        <v>9133.3790000000008</v>
      </c>
      <c r="O59" s="268">
        <v>11970.027</v>
      </c>
      <c r="P59" s="268">
        <v>10195.225</v>
      </c>
      <c r="Q59" s="270">
        <f t="shared" si="0"/>
        <v>31.058034490849423</v>
      </c>
      <c r="R59" s="270">
        <f t="shared" si="7"/>
        <v>-14.827050933134899</v>
      </c>
      <c r="S59" s="268">
        <v>1634</v>
      </c>
      <c r="T59" s="268">
        <v>2785</v>
      </c>
      <c r="U59" s="268">
        <v>2513.9</v>
      </c>
      <c r="V59" s="270">
        <f t="shared" si="16"/>
        <v>70.440636474908189</v>
      </c>
      <c r="W59" s="270">
        <f t="shared" si="17"/>
        <v>-9.7342908438061073</v>
      </c>
      <c r="X59" s="268">
        <v>900</v>
      </c>
      <c r="Y59" s="268">
        <v>1311.9269999999999</v>
      </c>
      <c r="Z59" s="268">
        <v>1194.748</v>
      </c>
      <c r="AA59" s="270">
        <f t="shared" si="8"/>
        <v>45.769666666666666</v>
      </c>
      <c r="AB59" s="270">
        <f t="shared" si="9"/>
        <v>-8.9318231883328707</v>
      </c>
      <c r="AC59" s="268"/>
      <c r="AD59" s="268"/>
      <c r="AE59" s="268"/>
      <c r="AF59" s="270">
        <f t="shared" si="10"/>
        <v>0</v>
      </c>
      <c r="AG59" s="270">
        <f t="shared" si="11"/>
        <v>0</v>
      </c>
      <c r="AH59" s="268"/>
      <c r="AI59" s="268"/>
      <c r="AJ59" s="268"/>
      <c r="AK59" s="270">
        <f t="shared" si="18"/>
        <v>0</v>
      </c>
      <c r="AL59" s="270">
        <f t="shared" si="19"/>
        <v>0</v>
      </c>
      <c r="AM59" s="268">
        <f t="shared" si="12"/>
        <v>14293.379000000001</v>
      </c>
      <c r="AN59" s="268">
        <f t="shared" si="13"/>
        <v>19310.954000000002</v>
      </c>
      <c r="AO59" s="268">
        <f t="shared" si="20"/>
        <v>16427.873</v>
      </c>
      <c r="AP59" s="270">
        <f t="shared" si="14"/>
        <v>35.104190548644937</v>
      </c>
      <c r="AQ59" s="270">
        <f t="shared" si="15"/>
        <v>-14.929769911937044</v>
      </c>
      <c r="AR59" s="279"/>
      <c r="AS59" s="279"/>
      <c r="AT59" s="279"/>
      <c r="AU59" s="279"/>
      <c r="AV59" s="279"/>
      <c r="AW59" s="279"/>
      <c r="AX59" s="279"/>
      <c r="AY59" s="279"/>
      <c r="AZ59" s="279"/>
      <c r="BA59" s="279"/>
      <c r="BB59" s="279"/>
      <c r="BC59" s="279"/>
      <c r="BD59" s="279"/>
      <c r="BE59" s="279"/>
      <c r="BF59" s="279"/>
      <c r="BG59" s="279"/>
      <c r="BH59" s="279"/>
      <c r="BI59" s="279"/>
      <c r="BJ59" s="279"/>
      <c r="BK59" s="279"/>
      <c r="BL59" s="279"/>
      <c r="BM59" s="279"/>
      <c r="BN59" s="279"/>
      <c r="BO59" s="279"/>
      <c r="BP59" s="279"/>
      <c r="BQ59" s="279"/>
      <c r="BR59" s="279"/>
      <c r="BS59" s="279"/>
      <c r="BT59" s="279"/>
      <c r="BU59" s="279"/>
      <c r="BV59" s="279"/>
      <c r="BW59" s="279"/>
      <c r="BX59" s="279"/>
      <c r="BY59" s="279"/>
      <c r="BZ59" s="279"/>
      <c r="CA59" s="279"/>
      <c r="CB59" s="279"/>
      <c r="CC59" s="279"/>
      <c r="CD59" s="279"/>
      <c r="CE59" s="279"/>
      <c r="CF59" s="279"/>
      <c r="CG59" s="279"/>
      <c r="CH59" s="279"/>
      <c r="CI59" s="279"/>
      <c r="CJ59" s="279"/>
      <c r="CK59" s="279"/>
      <c r="CL59" s="279"/>
      <c r="CM59" s="279"/>
      <c r="CN59" s="279"/>
      <c r="CO59" s="279"/>
      <c r="CP59" s="279"/>
      <c r="CQ59" s="279"/>
      <c r="CR59" s="279"/>
      <c r="CS59" s="279"/>
      <c r="CT59" s="279"/>
      <c r="CU59" s="279"/>
      <c r="CV59" s="279"/>
      <c r="CW59" s="279"/>
      <c r="CX59" s="279"/>
      <c r="CY59" s="279"/>
      <c r="CZ59" s="279"/>
      <c r="DA59" s="279"/>
      <c r="DB59" s="279"/>
      <c r="DC59" s="279"/>
      <c r="DD59" s="279"/>
      <c r="DE59" s="279"/>
      <c r="DF59" s="279"/>
      <c r="DG59" s="279"/>
      <c r="DH59" s="279"/>
    </row>
    <row r="60" spans="1:112" ht="16.5">
      <c r="A60" s="596"/>
      <c r="B60" s="271" t="s">
        <v>165</v>
      </c>
      <c r="C60" s="269" t="s">
        <v>116</v>
      </c>
      <c r="D60" s="267">
        <v>13847</v>
      </c>
      <c r="E60" s="267">
        <v>12451</v>
      </c>
      <c r="F60" s="267">
        <v>12591</v>
      </c>
      <c r="G60" s="270">
        <f t="shared" si="3"/>
        <v>-10.081606124070191</v>
      </c>
      <c r="H60" s="270">
        <f t="shared" si="4"/>
        <v>1.1244076780981374</v>
      </c>
      <c r="I60" s="267">
        <v>6622</v>
      </c>
      <c r="J60" s="267">
        <v>5130</v>
      </c>
      <c r="K60" s="267">
        <v>4787</v>
      </c>
      <c r="L60" s="270">
        <f t="shared" si="5"/>
        <v>-22.53095741467834</v>
      </c>
      <c r="M60" s="270">
        <f t="shared" si="6"/>
        <v>-6.6861598440545862</v>
      </c>
      <c r="N60" s="268"/>
      <c r="O60" s="268"/>
      <c r="P60" s="268"/>
      <c r="Q60" s="270">
        <f t="shared" si="0"/>
        <v>0</v>
      </c>
      <c r="R60" s="270">
        <f t="shared" si="7"/>
        <v>0</v>
      </c>
      <c r="S60" s="268">
        <v>0</v>
      </c>
      <c r="T60" s="268">
        <v>0</v>
      </c>
      <c r="U60" s="268"/>
      <c r="V60" s="270">
        <f t="shared" si="16"/>
        <v>0</v>
      </c>
      <c r="W60" s="270">
        <f t="shared" si="17"/>
        <v>0</v>
      </c>
      <c r="X60" s="268">
        <v>640</v>
      </c>
      <c r="Y60" s="268">
        <v>818</v>
      </c>
      <c r="Z60" s="268">
        <v>1000</v>
      </c>
      <c r="AA60" s="270">
        <f t="shared" si="8"/>
        <v>27.8125</v>
      </c>
      <c r="AB60" s="270">
        <f t="shared" si="9"/>
        <v>22.249388753056238</v>
      </c>
      <c r="AC60" s="268"/>
      <c r="AD60" s="268"/>
      <c r="AE60" s="268"/>
      <c r="AF60" s="270">
        <f t="shared" si="10"/>
        <v>0</v>
      </c>
      <c r="AG60" s="270">
        <f t="shared" si="11"/>
        <v>0</v>
      </c>
      <c r="AH60" s="268">
        <v>1000</v>
      </c>
      <c r="AI60" s="268">
        <v>3443.69</v>
      </c>
      <c r="AJ60" s="268">
        <v>3795</v>
      </c>
      <c r="AK60" s="270">
        <f t="shared" si="18"/>
        <v>244.36900000000003</v>
      </c>
      <c r="AL60" s="270">
        <f t="shared" si="19"/>
        <v>10.201557050721746</v>
      </c>
      <c r="AM60" s="268">
        <f t="shared" si="12"/>
        <v>22109</v>
      </c>
      <c r="AN60" s="268">
        <f t="shared" si="13"/>
        <v>21842.69</v>
      </c>
      <c r="AO60" s="268">
        <f t="shared" si="20"/>
        <v>22173</v>
      </c>
      <c r="AP60" s="270">
        <f t="shared" si="14"/>
        <v>-1.2045320910036708</v>
      </c>
      <c r="AQ60" s="270">
        <f t="shared" si="15"/>
        <v>1.5122221667752456</v>
      </c>
      <c r="AR60" s="279"/>
      <c r="AS60" s="279"/>
      <c r="AT60" s="279"/>
      <c r="AU60" s="279"/>
      <c r="AV60" s="279"/>
      <c r="AW60" s="279"/>
      <c r="AX60" s="279"/>
      <c r="AY60" s="279"/>
      <c r="AZ60" s="279"/>
      <c r="BA60" s="279"/>
      <c r="BB60" s="279"/>
      <c r="BC60" s="279"/>
      <c r="BD60" s="279"/>
      <c r="BE60" s="279"/>
      <c r="BF60" s="279"/>
      <c r="BG60" s="279"/>
      <c r="BH60" s="279"/>
      <c r="BI60" s="279"/>
      <c r="BJ60" s="279"/>
      <c r="BK60" s="279"/>
      <c r="BL60" s="279"/>
      <c r="BM60" s="279"/>
      <c r="BN60" s="279"/>
      <c r="BO60" s="279"/>
      <c r="BP60" s="279"/>
      <c r="BQ60" s="279"/>
      <c r="BR60" s="279"/>
      <c r="BS60" s="279"/>
      <c r="BT60" s="279"/>
      <c r="BU60" s="279"/>
      <c r="BV60" s="279"/>
      <c r="BW60" s="279"/>
      <c r="BX60" s="279"/>
      <c r="BY60" s="279"/>
      <c r="BZ60" s="279"/>
      <c r="CA60" s="279"/>
      <c r="CB60" s="279"/>
      <c r="CC60" s="279"/>
      <c r="CD60" s="279"/>
      <c r="CE60" s="279"/>
      <c r="CF60" s="279"/>
      <c r="CG60" s="279"/>
      <c r="CH60" s="279"/>
      <c r="CI60" s="279"/>
      <c r="CJ60" s="279"/>
      <c r="CK60" s="279"/>
      <c r="CL60" s="279"/>
      <c r="CM60" s="279"/>
      <c r="CN60" s="279"/>
      <c r="CO60" s="279"/>
      <c r="CP60" s="279"/>
      <c r="CQ60" s="279"/>
      <c r="CR60" s="279"/>
      <c r="CS60" s="279"/>
      <c r="CT60" s="279"/>
      <c r="CU60" s="279"/>
      <c r="CV60" s="279"/>
      <c r="CW60" s="279"/>
      <c r="CX60" s="279"/>
      <c r="CY60" s="279"/>
      <c r="CZ60" s="279"/>
      <c r="DA60" s="279"/>
      <c r="DB60" s="279"/>
      <c r="DC60" s="279"/>
      <c r="DD60" s="279"/>
      <c r="DE60" s="279"/>
      <c r="DF60" s="279"/>
      <c r="DG60" s="279"/>
      <c r="DH60" s="279"/>
    </row>
    <row r="61" spans="1:112" s="252" customFormat="1" ht="16.5">
      <c r="A61" s="596">
        <v>14</v>
      </c>
      <c r="B61" s="265" t="s">
        <v>166</v>
      </c>
      <c r="C61" s="269"/>
      <c r="D61" s="267"/>
      <c r="E61" s="267"/>
      <c r="F61" s="267"/>
      <c r="G61" s="270">
        <f t="shared" si="3"/>
        <v>0</v>
      </c>
      <c r="H61" s="270">
        <f t="shared" si="4"/>
        <v>0</v>
      </c>
      <c r="I61" s="267"/>
      <c r="J61" s="267"/>
      <c r="K61" s="267"/>
      <c r="L61" s="270">
        <f t="shared" si="5"/>
        <v>0</v>
      </c>
      <c r="M61" s="270">
        <f t="shared" si="6"/>
        <v>0</v>
      </c>
      <c r="N61" s="268"/>
      <c r="O61" s="268"/>
      <c r="P61" s="268"/>
      <c r="Q61" s="270">
        <f t="shared" si="0"/>
        <v>0</v>
      </c>
      <c r="R61" s="270">
        <f t="shared" si="7"/>
        <v>0</v>
      </c>
      <c r="S61" s="268">
        <v>0</v>
      </c>
      <c r="T61" s="268">
        <v>0</v>
      </c>
      <c r="U61" s="268"/>
      <c r="V61" s="270">
        <f t="shared" si="16"/>
        <v>0</v>
      </c>
      <c r="W61" s="270">
        <f t="shared" si="17"/>
        <v>0</v>
      </c>
      <c r="X61" s="268"/>
      <c r="Y61" s="268"/>
      <c r="Z61" s="268"/>
      <c r="AA61" s="270">
        <f t="shared" si="8"/>
        <v>0</v>
      </c>
      <c r="AB61" s="270">
        <f t="shared" si="9"/>
        <v>0</v>
      </c>
      <c r="AC61" s="268"/>
      <c r="AD61" s="268"/>
      <c r="AE61" s="268"/>
      <c r="AF61" s="270">
        <f t="shared" si="10"/>
        <v>0</v>
      </c>
      <c r="AG61" s="270">
        <f t="shared" si="11"/>
        <v>0</v>
      </c>
      <c r="AH61" s="268"/>
      <c r="AI61" s="268"/>
      <c r="AJ61" s="268"/>
      <c r="AK61" s="270">
        <f t="shared" si="18"/>
        <v>0</v>
      </c>
      <c r="AL61" s="270">
        <f t="shared" si="19"/>
        <v>0</v>
      </c>
      <c r="AM61" s="268">
        <f t="shared" si="12"/>
        <v>0</v>
      </c>
      <c r="AN61" s="268">
        <f t="shared" si="13"/>
        <v>0</v>
      </c>
      <c r="AO61" s="268">
        <f t="shared" si="20"/>
        <v>0</v>
      </c>
      <c r="AP61" s="270">
        <f t="shared" si="14"/>
        <v>0</v>
      </c>
      <c r="AQ61" s="270">
        <f t="shared" si="15"/>
        <v>0</v>
      </c>
      <c r="AR61" s="279"/>
      <c r="AS61" s="279"/>
      <c r="AT61" s="279"/>
      <c r="AU61" s="279"/>
      <c r="AV61" s="279"/>
      <c r="AW61" s="279"/>
      <c r="AX61" s="279"/>
      <c r="AY61" s="279"/>
      <c r="AZ61" s="279"/>
      <c r="BA61" s="279"/>
      <c r="BB61" s="279"/>
      <c r="BC61" s="279"/>
      <c r="BD61" s="279"/>
      <c r="BE61" s="279"/>
      <c r="BF61" s="279"/>
      <c r="BG61" s="279"/>
      <c r="BH61" s="279"/>
      <c r="BI61" s="279"/>
      <c r="BJ61" s="279"/>
      <c r="BK61" s="279"/>
      <c r="BL61" s="279"/>
      <c r="BM61" s="279"/>
      <c r="BN61" s="279"/>
      <c r="BO61" s="279"/>
      <c r="BP61" s="279"/>
      <c r="BQ61" s="279"/>
      <c r="BR61" s="279"/>
      <c r="BS61" s="279"/>
      <c r="BT61" s="279"/>
      <c r="BU61" s="279"/>
      <c r="BV61" s="279"/>
      <c r="BW61" s="279"/>
      <c r="BX61" s="279"/>
      <c r="BY61" s="279"/>
      <c r="BZ61" s="279"/>
      <c r="CA61" s="279"/>
      <c r="CB61" s="279"/>
      <c r="CC61" s="279"/>
      <c r="CD61" s="279"/>
      <c r="CE61" s="279"/>
      <c r="CF61" s="279"/>
      <c r="CG61" s="279"/>
      <c r="CH61" s="279"/>
      <c r="CI61" s="279"/>
      <c r="CJ61" s="279"/>
      <c r="CK61" s="279"/>
      <c r="CL61" s="279"/>
      <c r="CM61" s="279"/>
      <c r="CN61" s="279"/>
      <c r="CO61" s="279"/>
      <c r="CP61" s="279"/>
      <c r="CQ61" s="279"/>
      <c r="CR61" s="279"/>
      <c r="CS61" s="279"/>
      <c r="CT61" s="279"/>
      <c r="CU61" s="279"/>
      <c r="CV61" s="279"/>
      <c r="CW61" s="279"/>
      <c r="CX61" s="279"/>
      <c r="CY61" s="279"/>
      <c r="CZ61" s="279"/>
      <c r="DA61" s="279"/>
      <c r="DB61" s="279"/>
      <c r="DC61" s="279"/>
      <c r="DD61" s="279"/>
      <c r="DE61" s="279"/>
      <c r="DF61" s="279"/>
      <c r="DG61" s="279"/>
      <c r="DH61" s="279"/>
    </row>
    <row r="62" spans="1:112" ht="15.75">
      <c r="A62" s="596"/>
      <c r="B62" s="277" t="s">
        <v>167</v>
      </c>
      <c r="C62" s="269" t="s">
        <v>168</v>
      </c>
      <c r="D62" s="267">
        <v>2524.06</v>
      </c>
      <c r="E62" s="267">
        <v>2671.4650000000001</v>
      </c>
      <c r="F62" s="267">
        <v>2214.9949999999999</v>
      </c>
      <c r="G62" s="270">
        <f t="shared" si="3"/>
        <v>5.8399958796542251</v>
      </c>
      <c r="H62" s="270">
        <f t="shared" si="4"/>
        <v>-17.086879296565755</v>
      </c>
      <c r="I62" s="267"/>
      <c r="J62" s="267"/>
      <c r="K62" s="267"/>
      <c r="L62" s="270">
        <f t="shared" si="5"/>
        <v>0</v>
      </c>
      <c r="M62" s="270">
        <f t="shared" si="6"/>
        <v>0</v>
      </c>
      <c r="N62" s="268"/>
      <c r="O62" s="268"/>
      <c r="P62" s="268"/>
      <c r="Q62" s="270">
        <f t="shared" si="0"/>
        <v>0</v>
      </c>
      <c r="R62" s="270">
        <f t="shared" si="7"/>
        <v>0</v>
      </c>
      <c r="S62" s="268">
        <v>0</v>
      </c>
      <c r="T62" s="268">
        <v>0</v>
      </c>
      <c r="U62" s="268"/>
      <c r="V62" s="270">
        <f t="shared" si="16"/>
        <v>0</v>
      </c>
      <c r="W62" s="270">
        <f t="shared" si="17"/>
        <v>0</v>
      </c>
      <c r="X62" s="268">
        <v>10998.7</v>
      </c>
      <c r="Y62" s="268">
        <v>9570.93</v>
      </c>
      <c r="Z62" s="268">
        <v>6758.3</v>
      </c>
      <c r="AA62" s="270">
        <f t="shared" si="8"/>
        <v>-12.981261421804405</v>
      </c>
      <c r="AB62" s="270">
        <f t="shared" si="9"/>
        <v>-29.387217334156659</v>
      </c>
      <c r="AC62" s="267">
        <v>8</v>
      </c>
      <c r="AD62" s="267">
        <v>5</v>
      </c>
      <c r="AE62" s="267">
        <v>13</v>
      </c>
      <c r="AF62" s="270">
        <f t="shared" si="10"/>
        <v>-37.5</v>
      </c>
      <c r="AG62" s="270">
        <f t="shared" si="11"/>
        <v>160</v>
      </c>
      <c r="AH62" s="268"/>
      <c r="AI62" s="268"/>
      <c r="AJ62" s="268"/>
      <c r="AK62" s="270">
        <f t="shared" si="18"/>
        <v>0</v>
      </c>
      <c r="AL62" s="270">
        <f t="shared" si="19"/>
        <v>0</v>
      </c>
      <c r="AM62" s="268">
        <f t="shared" si="12"/>
        <v>13530.76</v>
      </c>
      <c r="AN62" s="268">
        <f t="shared" si="13"/>
        <v>12247.395</v>
      </c>
      <c r="AO62" s="268">
        <f t="shared" si="20"/>
        <v>8986.2950000000001</v>
      </c>
      <c r="AP62" s="270">
        <f t="shared" si="14"/>
        <v>-9.4847961237949647</v>
      </c>
      <c r="AQ62" s="270">
        <f t="shared" si="15"/>
        <v>-26.626886778780303</v>
      </c>
      <c r="AR62" s="279"/>
      <c r="AS62" s="279"/>
      <c r="AT62" s="279"/>
      <c r="AU62" s="279"/>
      <c r="AV62" s="279"/>
      <c r="AW62" s="279"/>
      <c r="AX62" s="279"/>
      <c r="AY62" s="279"/>
      <c r="AZ62" s="279"/>
      <c r="BA62" s="279"/>
      <c r="BB62" s="279"/>
      <c r="BC62" s="279"/>
      <c r="BD62" s="279"/>
      <c r="BE62" s="279"/>
      <c r="BF62" s="279"/>
      <c r="BG62" s="279"/>
      <c r="BH62" s="279"/>
      <c r="BI62" s="279"/>
      <c r="BJ62" s="279"/>
      <c r="BK62" s="279"/>
      <c r="BL62" s="279"/>
      <c r="BM62" s="279"/>
      <c r="BN62" s="279"/>
      <c r="BO62" s="279"/>
      <c r="BP62" s="279"/>
      <c r="BQ62" s="279"/>
      <c r="BR62" s="279"/>
      <c r="BS62" s="279"/>
      <c r="BT62" s="279"/>
      <c r="BU62" s="279"/>
      <c r="BV62" s="279"/>
      <c r="BW62" s="279"/>
      <c r="BX62" s="279"/>
      <c r="BY62" s="279"/>
      <c r="BZ62" s="279"/>
      <c r="CA62" s="279"/>
      <c r="CB62" s="279"/>
      <c r="CC62" s="279"/>
      <c r="CD62" s="279"/>
      <c r="CE62" s="279"/>
      <c r="CF62" s="279"/>
      <c r="CG62" s="279"/>
      <c r="CH62" s="279"/>
      <c r="CI62" s="279"/>
      <c r="CJ62" s="279"/>
      <c r="CK62" s="279"/>
      <c r="CL62" s="279"/>
      <c r="CM62" s="279"/>
      <c r="CN62" s="279"/>
      <c r="CO62" s="279"/>
      <c r="CP62" s="279"/>
      <c r="CQ62" s="279"/>
      <c r="CR62" s="279"/>
      <c r="CS62" s="279"/>
      <c r="CT62" s="279"/>
      <c r="CU62" s="279"/>
      <c r="CV62" s="279"/>
      <c r="CW62" s="279"/>
      <c r="CX62" s="279"/>
      <c r="CY62" s="279"/>
      <c r="CZ62" s="279"/>
      <c r="DA62" s="279"/>
      <c r="DB62" s="279"/>
      <c r="DC62" s="279"/>
      <c r="DD62" s="279"/>
      <c r="DE62" s="279"/>
      <c r="DF62" s="279"/>
      <c r="DG62" s="279"/>
      <c r="DH62" s="279"/>
    </row>
    <row r="63" spans="1:112" ht="15.75">
      <c r="A63" s="596"/>
      <c r="B63" s="277" t="s">
        <v>418</v>
      </c>
      <c r="C63" s="269" t="s">
        <v>168</v>
      </c>
      <c r="D63" s="267">
        <v>0</v>
      </c>
      <c r="E63" s="267">
        <v>0</v>
      </c>
      <c r="F63" s="267"/>
      <c r="G63" s="270">
        <f t="shared" si="3"/>
        <v>0</v>
      </c>
      <c r="H63" s="270">
        <f t="shared" si="4"/>
        <v>0</v>
      </c>
      <c r="I63" s="267">
        <v>1471</v>
      </c>
      <c r="J63" s="267">
        <v>890</v>
      </c>
      <c r="K63" s="267">
        <v>1346</v>
      </c>
      <c r="L63" s="270">
        <f t="shared" si="5"/>
        <v>-39.496940856560158</v>
      </c>
      <c r="M63" s="270">
        <f t="shared" si="6"/>
        <v>51.235955056179762</v>
      </c>
      <c r="N63" s="268"/>
      <c r="O63" s="268"/>
      <c r="P63" s="268"/>
      <c r="Q63" s="270">
        <f t="shared" si="0"/>
        <v>0</v>
      </c>
      <c r="R63" s="270">
        <f t="shared" si="7"/>
        <v>0</v>
      </c>
      <c r="S63" s="268"/>
      <c r="T63" s="268"/>
      <c r="U63" s="268"/>
      <c r="V63" s="270">
        <f t="shared" si="16"/>
        <v>0</v>
      </c>
      <c r="W63" s="270">
        <f t="shared" si="17"/>
        <v>0</v>
      </c>
      <c r="X63" s="268"/>
      <c r="Y63" s="268"/>
      <c r="Z63" s="268"/>
      <c r="AA63" s="270">
        <f t="shared" si="8"/>
        <v>0</v>
      </c>
      <c r="AB63" s="270">
        <f t="shared" si="9"/>
        <v>0</v>
      </c>
      <c r="AC63" s="267"/>
      <c r="AD63" s="267"/>
      <c r="AE63" s="267"/>
      <c r="AF63" s="270">
        <f t="shared" si="10"/>
        <v>0</v>
      </c>
      <c r="AG63" s="270">
        <f t="shared" si="11"/>
        <v>0</v>
      </c>
      <c r="AH63" s="268"/>
      <c r="AI63" s="268"/>
      <c r="AJ63" s="268"/>
      <c r="AK63" s="270">
        <f t="shared" si="18"/>
        <v>0</v>
      </c>
      <c r="AL63" s="270">
        <f t="shared" si="19"/>
        <v>0</v>
      </c>
      <c r="AM63" s="268">
        <f t="shared" si="12"/>
        <v>1471</v>
      </c>
      <c r="AN63" s="268">
        <f t="shared" si="13"/>
        <v>890</v>
      </c>
      <c r="AO63" s="268">
        <f t="shared" si="20"/>
        <v>1346</v>
      </c>
      <c r="AP63" s="270">
        <f t="shared" si="14"/>
        <v>-39.496940856560158</v>
      </c>
      <c r="AQ63" s="270">
        <f t="shared" si="15"/>
        <v>51.235955056179762</v>
      </c>
      <c r="AR63" s="279"/>
      <c r="AS63" s="279"/>
      <c r="AT63" s="279"/>
      <c r="AU63" s="279"/>
      <c r="AV63" s="279"/>
      <c r="AW63" s="279"/>
      <c r="AX63" s="279"/>
      <c r="AY63" s="279"/>
      <c r="AZ63" s="279"/>
      <c r="BA63" s="279"/>
      <c r="BB63" s="279"/>
      <c r="BC63" s="279"/>
      <c r="BD63" s="279"/>
      <c r="BE63" s="279"/>
      <c r="BF63" s="279"/>
      <c r="BG63" s="279"/>
      <c r="BH63" s="279"/>
      <c r="BI63" s="279"/>
      <c r="BJ63" s="279"/>
      <c r="BK63" s="279"/>
      <c r="BL63" s="279"/>
      <c r="BM63" s="279"/>
      <c r="BN63" s="279"/>
      <c r="BO63" s="279"/>
      <c r="BP63" s="279"/>
      <c r="BQ63" s="279"/>
      <c r="BR63" s="279"/>
      <c r="BS63" s="279"/>
      <c r="BT63" s="279"/>
      <c r="BU63" s="279"/>
      <c r="BV63" s="279"/>
      <c r="BW63" s="279"/>
      <c r="BX63" s="279"/>
      <c r="BY63" s="279"/>
      <c r="BZ63" s="279"/>
      <c r="CA63" s="279"/>
      <c r="CB63" s="279"/>
      <c r="CC63" s="279"/>
      <c r="CD63" s="279"/>
      <c r="CE63" s="279"/>
      <c r="CF63" s="279"/>
      <c r="CG63" s="279"/>
      <c r="CH63" s="279"/>
      <c r="CI63" s="279"/>
      <c r="CJ63" s="279"/>
      <c r="CK63" s="279"/>
      <c r="CL63" s="279"/>
      <c r="CM63" s="279"/>
      <c r="CN63" s="279"/>
      <c r="CO63" s="279"/>
      <c r="CP63" s="279"/>
      <c r="CQ63" s="279"/>
      <c r="CR63" s="279"/>
      <c r="CS63" s="279"/>
      <c r="CT63" s="279"/>
      <c r="CU63" s="279"/>
      <c r="CV63" s="279"/>
      <c r="CW63" s="279"/>
      <c r="CX63" s="279"/>
      <c r="CY63" s="279"/>
      <c r="CZ63" s="279"/>
      <c r="DA63" s="279"/>
      <c r="DB63" s="279"/>
      <c r="DC63" s="279"/>
      <c r="DD63" s="279"/>
      <c r="DE63" s="279"/>
      <c r="DF63" s="279"/>
      <c r="DG63" s="279"/>
      <c r="DH63" s="279"/>
    </row>
    <row r="64" spans="1:112" s="252" customFormat="1" ht="16.5">
      <c r="A64" s="596">
        <v>15</v>
      </c>
      <c r="B64" s="265" t="s">
        <v>169</v>
      </c>
      <c r="C64" s="269"/>
      <c r="D64" s="267"/>
      <c r="E64" s="267"/>
      <c r="F64" s="267"/>
      <c r="G64" s="270">
        <f t="shared" si="3"/>
        <v>0</v>
      </c>
      <c r="H64" s="270">
        <f t="shared" si="4"/>
        <v>0</v>
      </c>
      <c r="I64" s="267"/>
      <c r="J64" s="267"/>
      <c r="K64" s="267"/>
      <c r="L64" s="270">
        <f t="shared" si="5"/>
        <v>0</v>
      </c>
      <c r="M64" s="270">
        <f t="shared" si="6"/>
        <v>0</v>
      </c>
      <c r="N64" s="268"/>
      <c r="O64" s="268"/>
      <c r="P64" s="268"/>
      <c r="Q64" s="270">
        <f t="shared" si="0"/>
        <v>0</v>
      </c>
      <c r="R64" s="270">
        <f t="shared" si="7"/>
        <v>0</v>
      </c>
      <c r="S64" s="268">
        <v>0</v>
      </c>
      <c r="T64" s="268">
        <v>0</v>
      </c>
      <c r="U64" s="268"/>
      <c r="V64" s="270">
        <f t="shared" si="16"/>
        <v>0</v>
      </c>
      <c r="W64" s="270">
        <f t="shared" si="17"/>
        <v>0</v>
      </c>
      <c r="X64" s="268"/>
      <c r="Y64" s="268"/>
      <c r="Z64" s="268"/>
      <c r="AA64" s="270">
        <f t="shared" si="8"/>
        <v>0</v>
      </c>
      <c r="AB64" s="270">
        <f t="shared" si="9"/>
        <v>0</v>
      </c>
      <c r="AC64" s="267"/>
      <c r="AD64" s="267"/>
      <c r="AE64" s="267"/>
      <c r="AF64" s="270">
        <f t="shared" si="10"/>
        <v>0</v>
      </c>
      <c r="AG64" s="270">
        <f t="shared" si="11"/>
        <v>0</v>
      </c>
      <c r="AH64" s="268"/>
      <c r="AI64" s="268"/>
      <c r="AJ64" s="268"/>
      <c r="AK64" s="270">
        <f t="shared" si="18"/>
        <v>0</v>
      </c>
      <c r="AL64" s="270">
        <f t="shared" si="19"/>
        <v>0</v>
      </c>
      <c r="AM64" s="268">
        <f t="shared" si="12"/>
        <v>0</v>
      </c>
      <c r="AN64" s="268">
        <f t="shared" si="13"/>
        <v>0</v>
      </c>
      <c r="AO64" s="268">
        <f t="shared" si="20"/>
        <v>0</v>
      </c>
      <c r="AP64" s="270">
        <f t="shared" si="14"/>
        <v>0</v>
      </c>
      <c r="AQ64" s="270">
        <f t="shared" si="15"/>
        <v>0</v>
      </c>
      <c r="AR64" s="279"/>
      <c r="AS64" s="279"/>
      <c r="AT64" s="279"/>
      <c r="AU64" s="279"/>
      <c r="AV64" s="279"/>
      <c r="AW64" s="279"/>
      <c r="AX64" s="279"/>
      <c r="AY64" s="279"/>
      <c r="AZ64" s="279"/>
      <c r="BA64" s="279"/>
      <c r="BB64" s="279"/>
      <c r="BC64" s="279"/>
      <c r="BD64" s="279"/>
      <c r="BE64" s="279"/>
      <c r="BF64" s="279"/>
      <c r="BG64" s="279"/>
      <c r="BH64" s="279"/>
      <c r="BI64" s="279"/>
      <c r="BJ64" s="279"/>
      <c r="BK64" s="279"/>
      <c r="BL64" s="279"/>
      <c r="BM64" s="279"/>
      <c r="BN64" s="279"/>
      <c r="BO64" s="279"/>
      <c r="BP64" s="279"/>
      <c r="BQ64" s="279"/>
      <c r="BR64" s="279"/>
      <c r="BS64" s="279"/>
      <c r="BT64" s="279"/>
      <c r="BU64" s="279"/>
      <c r="BV64" s="279"/>
      <c r="BW64" s="279"/>
      <c r="BX64" s="279"/>
      <c r="BY64" s="279"/>
      <c r="BZ64" s="279"/>
      <c r="CA64" s="279"/>
      <c r="CB64" s="279"/>
      <c r="CC64" s="279"/>
      <c r="CD64" s="279"/>
      <c r="CE64" s="279"/>
      <c r="CF64" s="279"/>
      <c r="CG64" s="279"/>
      <c r="CH64" s="279"/>
      <c r="CI64" s="279"/>
      <c r="CJ64" s="279"/>
      <c r="CK64" s="279"/>
      <c r="CL64" s="279"/>
      <c r="CM64" s="279"/>
      <c r="CN64" s="279"/>
      <c r="CO64" s="279"/>
      <c r="CP64" s="279"/>
      <c r="CQ64" s="279"/>
      <c r="CR64" s="279"/>
      <c r="CS64" s="279"/>
      <c r="CT64" s="279"/>
      <c r="CU64" s="279"/>
      <c r="CV64" s="279"/>
      <c r="CW64" s="279"/>
      <c r="CX64" s="279"/>
      <c r="CY64" s="279"/>
      <c r="CZ64" s="279"/>
      <c r="DA64" s="279"/>
      <c r="DB64" s="279"/>
      <c r="DC64" s="279"/>
      <c r="DD64" s="279"/>
      <c r="DE64" s="279"/>
      <c r="DF64" s="279"/>
      <c r="DG64" s="279"/>
      <c r="DH64" s="279"/>
    </row>
    <row r="65" spans="1:112" ht="16.5">
      <c r="A65" s="596"/>
      <c r="B65" s="271" t="s">
        <v>170</v>
      </c>
      <c r="C65" s="269" t="s">
        <v>171</v>
      </c>
      <c r="D65" s="267">
        <v>4.5999999999999996</v>
      </c>
      <c r="E65" s="267">
        <v>16.7</v>
      </c>
      <c r="F65" s="267">
        <v>73.900000000000006</v>
      </c>
      <c r="G65" s="270">
        <f t="shared" si="3"/>
        <v>263.04347826086956</v>
      </c>
      <c r="H65" s="270">
        <f t="shared" si="4"/>
        <v>342.51497005988034</v>
      </c>
      <c r="I65" s="267"/>
      <c r="J65" s="267"/>
      <c r="K65" s="267"/>
      <c r="L65" s="270">
        <f t="shared" si="5"/>
        <v>0</v>
      </c>
      <c r="M65" s="270">
        <f t="shared" si="6"/>
        <v>0</v>
      </c>
      <c r="N65" s="268">
        <v>6.1</v>
      </c>
      <c r="O65" s="268">
        <v>8.5</v>
      </c>
      <c r="P65" s="268">
        <v>8.8000000000000007</v>
      </c>
      <c r="Q65" s="270">
        <f t="shared" si="0"/>
        <v>39.344262295081961</v>
      </c>
      <c r="R65" s="270">
        <f t="shared" si="7"/>
        <v>3.5294117647058982</v>
      </c>
      <c r="S65" s="268">
        <v>9.4499999999999993</v>
      </c>
      <c r="T65" s="268">
        <v>8.66</v>
      </c>
      <c r="U65" s="268">
        <v>8.16</v>
      </c>
      <c r="V65" s="270">
        <f t="shared" si="16"/>
        <v>-8.3597883597883538</v>
      </c>
      <c r="W65" s="270">
        <f t="shared" si="17"/>
        <v>-5.7736720554272551</v>
      </c>
      <c r="X65" s="268"/>
      <c r="Y65" s="268"/>
      <c r="Z65" s="268"/>
      <c r="AA65" s="270">
        <f t="shared" si="8"/>
        <v>0</v>
      </c>
      <c r="AB65" s="270">
        <f t="shared" si="9"/>
        <v>0</v>
      </c>
      <c r="AC65" s="267"/>
      <c r="AD65" s="267"/>
      <c r="AE65" s="267"/>
      <c r="AF65" s="270">
        <f t="shared" si="10"/>
        <v>0</v>
      </c>
      <c r="AG65" s="270">
        <f t="shared" si="11"/>
        <v>0</v>
      </c>
      <c r="AH65" s="268">
        <v>3</v>
      </c>
      <c r="AI65" s="268">
        <v>3.5</v>
      </c>
      <c r="AJ65" s="268">
        <v>4.5</v>
      </c>
      <c r="AK65" s="270">
        <f t="shared" si="18"/>
        <v>16.666666666666671</v>
      </c>
      <c r="AL65" s="270">
        <f t="shared" si="19"/>
        <v>28.571428571428584</v>
      </c>
      <c r="AM65" s="268">
        <f t="shared" si="12"/>
        <v>23.15</v>
      </c>
      <c r="AN65" s="268">
        <f t="shared" si="13"/>
        <v>37.36</v>
      </c>
      <c r="AO65" s="268">
        <f t="shared" si="20"/>
        <v>95.36</v>
      </c>
      <c r="AP65" s="270">
        <f t="shared" si="14"/>
        <v>61.382289416846675</v>
      </c>
      <c r="AQ65" s="270">
        <f t="shared" si="15"/>
        <v>155.24625267665954</v>
      </c>
      <c r="AR65" s="279"/>
      <c r="AS65" s="279"/>
      <c r="AT65" s="279"/>
      <c r="AU65" s="279"/>
      <c r="AV65" s="279"/>
      <c r="AW65" s="279"/>
      <c r="AX65" s="279"/>
      <c r="AY65" s="279"/>
      <c r="AZ65" s="279"/>
      <c r="BA65" s="279"/>
      <c r="BB65" s="279"/>
      <c r="BC65" s="279"/>
      <c r="BD65" s="279"/>
      <c r="BE65" s="279"/>
      <c r="BF65" s="279"/>
      <c r="BG65" s="279"/>
      <c r="BH65" s="279"/>
      <c r="BI65" s="279"/>
      <c r="BJ65" s="279"/>
      <c r="BK65" s="279"/>
      <c r="BL65" s="279"/>
      <c r="BM65" s="279"/>
      <c r="BN65" s="279"/>
      <c r="BO65" s="279"/>
      <c r="BP65" s="279"/>
      <c r="BQ65" s="279"/>
      <c r="BR65" s="279"/>
      <c r="BS65" s="279"/>
      <c r="BT65" s="279"/>
      <c r="BU65" s="279"/>
      <c r="BV65" s="279"/>
      <c r="BW65" s="279"/>
      <c r="BX65" s="279"/>
      <c r="BY65" s="279"/>
      <c r="BZ65" s="279"/>
      <c r="CA65" s="279"/>
      <c r="CB65" s="279"/>
      <c r="CC65" s="279"/>
      <c r="CD65" s="279"/>
      <c r="CE65" s="279"/>
      <c r="CF65" s="279"/>
      <c r="CG65" s="279"/>
      <c r="CH65" s="279"/>
      <c r="CI65" s="279"/>
      <c r="CJ65" s="279"/>
      <c r="CK65" s="279"/>
      <c r="CL65" s="279"/>
      <c r="CM65" s="279"/>
      <c r="CN65" s="279"/>
      <c r="CO65" s="279"/>
      <c r="CP65" s="279"/>
      <c r="CQ65" s="279"/>
      <c r="CR65" s="279"/>
      <c r="CS65" s="279"/>
      <c r="CT65" s="279"/>
      <c r="CU65" s="279"/>
      <c r="CV65" s="279"/>
      <c r="CW65" s="279"/>
      <c r="CX65" s="279"/>
      <c r="CY65" s="279"/>
      <c r="CZ65" s="279"/>
      <c r="DA65" s="279"/>
      <c r="DB65" s="279"/>
      <c r="DC65" s="279"/>
      <c r="DD65" s="279"/>
      <c r="DE65" s="279"/>
      <c r="DF65" s="279"/>
      <c r="DG65" s="279"/>
      <c r="DH65" s="279"/>
    </row>
    <row r="66" spans="1:112" s="258" customFormat="1" ht="16.5">
      <c r="A66" s="596"/>
      <c r="B66" s="271" t="s">
        <v>172</v>
      </c>
      <c r="C66" s="269" t="s">
        <v>47</v>
      </c>
      <c r="D66" s="267">
        <v>173495.5</v>
      </c>
      <c r="E66" s="267">
        <v>199870.3</v>
      </c>
      <c r="F66" s="267">
        <v>126002.40000000001</v>
      </c>
      <c r="G66" s="270">
        <f t="shared" si="3"/>
        <v>15.202008121248099</v>
      </c>
      <c r="H66" s="270">
        <f t="shared" si="4"/>
        <v>-36.957917209310231</v>
      </c>
      <c r="I66" s="267">
        <v>421010.5</v>
      </c>
      <c r="J66" s="267">
        <v>431312.62</v>
      </c>
      <c r="K66" s="267">
        <v>412712.63</v>
      </c>
      <c r="L66" s="270">
        <f t="shared" si="5"/>
        <v>2.4469983527726669</v>
      </c>
      <c r="M66" s="270">
        <f t="shared" si="6"/>
        <v>-4.3124149717668701</v>
      </c>
      <c r="N66" s="268">
        <v>573976.82999999996</v>
      </c>
      <c r="O66" s="268">
        <v>663621.66</v>
      </c>
      <c r="P66" s="268">
        <v>676740.18</v>
      </c>
      <c r="Q66" s="270">
        <f t="shared" si="0"/>
        <v>15.61819664393073</v>
      </c>
      <c r="R66" s="270">
        <f t="shared" si="7"/>
        <v>1.9768070861339879</v>
      </c>
      <c r="S66" s="268">
        <v>790720</v>
      </c>
      <c r="T66" s="268">
        <v>946434</v>
      </c>
      <c r="U66" s="268">
        <v>1002653</v>
      </c>
      <c r="V66" s="270">
        <f t="shared" si="16"/>
        <v>19.692685147713476</v>
      </c>
      <c r="W66" s="270">
        <f t="shared" si="17"/>
        <v>5.940086683276391</v>
      </c>
      <c r="X66" s="268">
        <v>1163714.6600000001</v>
      </c>
      <c r="Y66" s="268">
        <v>1150889.3</v>
      </c>
      <c r="Z66" s="268">
        <v>1131335</v>
      </c>
      <c r="AA66" s="270">
        <f t="shared" si="8"/>
        <v>-1.1021052188171439</v>
      </c>
      <c r="AB66" s="270">
        <f t="shared" si="9"/>
        <v>-1.6990600225408343</v>
      </c>
      <c r="AC66" s="267"/>
      <c r="AD66" s="267"/>
      <c r="AE66" s="267"/>
      <c r="AF66" s="270">
        <f t="shared" si="10"/>
        <v>0</v>
      </c>
      <c r="AG66" s="270">
        <f t="shared" si="11"/>
        <v>0</v>
      </c>
      <c r="AH66" s="268"/>
      <c r="AI66" s="268"/>
      <c r="AJ66" s="268"/>
      <c r="AK66" s="270">
        <f t="shared" si="18"/>
        <v>0</v>
      </c>
      <c r="AL66" s="270">
        <f t="shared" si="19"/>
        <v>0</v>
      </c>
      <c r="AM66" s="268">
        <f t="shared" si="12"/>
        <v>3122917.49</v>
      </c>
      <c r="AN66" s="268">
        <f t="shared" si="13"/>
        <v>3392127.88</v>
      </c>
      <c r="AO66" s="268">
        <f t="shared" si="20"/>
        <v>3349443.21</v>
      </c>
      <c r="AP66" s="270">
        <f t="shared" si="14"/>
        <v>8.6204771935873197</v>
      </c>
      <c r="AQ66" s="270">
        <f t="shared" si="15"/>
        <v>-1.2583449536696065</v>
      </c>
      <c r="AR66" s="279"/>
      <c r="AS66" s="279"/>
      <c r="AT66" s="279"/>
      <c r="AU66" s="279"/>
      <c r="AV66" s="279"/>
      <c r="AW66" s="279"/>
      <c r="AX66" s="279"/>
      <c r="AY66" s="279"/>
      <c r="AZ66" s="279"/>
      <c r="BA66" s="279"/>
      <c r="BB66" s="279"/>
      <c r="BC66" s="279"/>
      <c r="BD66" s="279"/>
      <c r="BE66" s="279"/>
      <c r="BF66" s="279"/>
      <c r="BG66" s="279"/>
      <c r="BH66" s="279"/>
      <c r="BI66" s="279"/>
      <c r="BJ66" s="279"/>
      <c r="BK66" s="279"/>
      <c r="BL66" s="279"/>
      <c r="BM66" s="279"/>
      <c r="BN66" s="279"/>
      <c r="BO66" s="279"/>
      <c r="BP66" s="279"/>
      <c r="BQ66" s="279"/>
      <c r="BR66" s="279"/>
      <c r="BS66" s="279"/>
      <c r="BT66" s="279"/>
      <c r="BU66" s="279"/>
      <c r="BV66" s="279"/>
      <c r="BW66" s="279"/>
      <c r="BX66" s="279"/>
      <c r="BY66" s="279"/>
      <c r="BZ66" s="279"/>
      <c r="CA66" s="279"/>
      <c r="CB66" s="279"/>
      <c r="CC66" s="279"/>
      <c r="CD66" s="279"/>
      <c r="CE66" s="279"/>
      <c r="CF66" s="279"/>
      <c r="CG66" s="279"/>
      <c r="CH66" s="279"/>
      <c r="CI66" s="279"/>
      <c r="CJ66" s="279"/>
      <c r="CK66" s="279"/>
      <c r="CL66" s="279"/>
      <c r="CM66" s="279"/>
      <c r="CN66" s="279"/>
      <c r="CO66" s="279"/>
      <c r="CP66" s="279"/>
      <c r="CQ66" s="279"/>
      <c r="CR66" s="279"/>
      <c r="CS66" s="279"/>
      <c r="CT66" s="279"/>
      <c r="CU66" s="279"/>
      <c r="CV66" s="279"/>
      <c r="CW66" s="279"/>
      <c r="CX66" s="279"/>
      <c r="CY66" s="279"/>
      <c r="CZ66" s="279"/>
      <c r="DA66" s="279"/>
      <c r="DB66" s="279"/>
      <c r="DC66" s="279"/>
      <c r="DD66" s="279"/>
      <c r="DE66" s="279"/>
      <c r="DF66" s="279"/>
      <c r="DG66" s="279"/>
      <c r="DH66" s="279"/>
    </row>
    <row r="67" spans="1:112" ht="16.5">
      <c r="A67" s="596"/>
      <c r="B67" s="271" t="s">
        <v>173</v>
      </c>
      <c r="C67" s="269" t="s">
        <v>47</v>
      </c>
      <c r="D67" s="267">
        <v>0</v>
      </c>
      <c r="E67" s="267">
        <v>0</v>
      </c>
      <c r="F67" s="267"/>
      <c r="G67" s="270">
        <f t="shared" si="3"/>
        <v>0</v>
      </c>
      <c r="H67" s="270">
        <f t="shared" si="4"/>
        <v>0</v>
      </c>
      <c r="I67" s="267"/>
      <c r="J67" s="267"/>
      <c r="K67" s="267"/>
      <c r="L67" s="270">
        <f t="shared" si="5"/>
        <v>0</v>
      </c>
      <c r="M67" s="270">
        <f t="shared" si="6"/>
        <v>0</v>
      </c>
      <c r="N67" s="268"/>
      <c r="O67" s="268"/>
      <c r="P67" s="268"/>
      <c r="Q67" s="270">
        <f t="shared" si="0"/>
        <v>0</v>
      </c>
      <c r="R67" s="270">
        <f t="shared" si="7"/>
        <v>0</v>
      </c>
      <c r="S67" s="268">
        <v>0</v>
      </c>
      <c r="T67" s="268">
        <v>0</v>
      </c>
      <c r="U67" s="268"/>
      <c r="V67" s="270">
        <f t="shared" si="16"/>
        <v>0</v>
      </c>
      <c r="W67" s="270">
        <f t="shared" si="17"/>
        <v>0</v>
      </c>
      <c r="X67" s="268">
        <v>928051.84</v>
      </c>
      <c r="Y67" s="268">
        <v>844240</v>
      </c>
      <c r="Z67" s="268">
        <v>838748</v>
      </c>
      <c r="AA67" s="270">
        <f t="shared" si="8"/>
        <v>-9.0309437886573249</v>
      </c>
      <c r="AB67" s="270">
        <f t="shared" si="9"/>
        <v>-0.65052591680091609</v>
      </c>
      <c r="AC67" s="267"/>
      <c r="AD67" s="267"/>
      <c r="AE67" s="267"/>
      <c r="AF67" s="270">
        <f t="shared" si="10"/>
        <v>0</v>
      </c>
      <c r="AG67" s="270">
        <f t="shared" si="11"/>
        <v>0</v>
      </c>
      <c r="AH67" s="268">
        <v>0</v>
      </c>
      <c r="AI67" s="268">
        <v>0</v>
      </c>
      <c r="AJ67" s="268"/>
      <c r="AK67" s="270">
        <f t="shared" si="18"/>
        <v>0</v>
      </c>
      <c r="AL67" s="270">
        <f t="shared" si="19"/>
        <v>0</v>
      </c>
      <c r="AM67" s="268">
        <f t="shared" si="12"/>
        <v>928051.84</v>
      </c>
      <c r="AN67" s="268">
        <f t="shared" si="13"/>
        <v>844240</v>
      </c>
      <c r="AO67" s="268">
        <f t="shared" si="20"/>
        <v>838748</v>
      </c>
      <c r="AP67" s="270">
        <f t="shared" si="14"/>
        <v>-9.0309437886573249</v>
      </c>
      <c r="AQ67" s="270">
        <f t="shared" si="15"/>
        <v>-0.65052591680091609</v>
      </c>
      <c r="AR67" s="279"/>
      <c r="AS67" s="279"/>
      <c r="AT67" s="279"/>
      <c r="AU67" s="279"/>
      <c r="AV67" s="279"/>
      <c r="AW67" s="279"/>
      <c r="AX67" s="279"/>
      <c r="AY67" s="279"/>
      <c r="AZ67" s="279"/>
      <c r="BA67" s="279"/>
      <c r="BB67" s="279"/>
      <c r="BC67" s="279"/>
      <c r="BD67" s="279"/>
      <c r="BE67" s="279"/>
      <c r="BF67" s="279"/>
      <c r="BG67" s="279"/>
      <c r="BH67" s="279"/>
      <c r="BI67" s="279"/>
      <c r="BJ67" s="279"/>
      <c r="BK67" s="279"/>
      <c r="BL67" s="279"/>
      <c r="BM67" s="279"/>
      <c r="BN67" s="279"/>
      <c r="BO67" s="279"/>
      <c r="BP67" s="279"/>
      <c r="BQ67" s="279"/>
      <c r="BR67" s="279"/>
      <c r="BS67" s="279"/>
      <c r="BT67" s="279"/>
      <c r="BU67" s="279"/>
      <c r="BV67" s="279"/>
      <c r="BW67" s="279"/>
      <c r="BX67" s="279"/>
      <c r="BY67" s="279"/>
      <c r="BZ67" s="279"/>
      <c r="CA67" s="279"/>
      <c r="CB67" s="279"/>
      <c r="CC67" s="279"/>
      <c r="CD67" s="279"/>
      <c r="CE67" s="279"/>
      <c r="CF67" s="279"/>
      <c r="CG67" s="279"/>
      <c r="CH67" s="279"/>
      <c r="CI67" s="279"/>
      <c r="CJ67" s="279"/>
      <c r="CK67" s="279"/>
      <c r="CL67" s="279"/>
      <c r="CM67" s="279"/>
      <c r="CN67" s="279"/>
      <c r="CO67" s="279"/>
      <c r="CP67" s="279"/>
      <c r="CQ67" s="279"/>
      <c r="CR67" s="279"/>
      <c r="CS67" s="279"/>
      <c r="CT67" s="279"/>
      <c r="CU67" s="279"/>
      <c r="CV67" s="279"/>
      <c r="CW67" s="279"/>
      <c r="CX67" s="279"/>
      <c r="CY67" s="279"/>
      <c r="CZ67" s="279"/>
      <c r="DA67" s="279"/>
      <c r="DB67" s="279"/>
      <c r="DC67" s="279"/>
      <c r="DD67" s="279"/>
      <c r="DE67" s="279"/>
      <c r="DF67" s="279"/>
      <c r="DG67" s="279"/>
      <c r="DH67" s="279"/>
    </row>
    <row r="68" spans="1:112" ht="16.5">
      <c r="A68" s="596"/>
      <c r="B68" s="271" t="s">
        <v>174</v>
      </c>
      <c r="C68" s="269" t="s">
        <v>47</v>
      </c>
      <c r="D68" s="267">
        <v>0</v>
      </c>
      <c r="E68" s="267">
        <v>0</v>
      </c>
      <c r="F68" s="267"/>
      <c r="G68" s="270">
        <f t="shared" si="3"/>
        <v>0</v>
      </c>
      <c r="H68" s="270">
        <f t="shared" si="4"/>
        <v>0</v>
      </c>
      <c r="I68" s="267"/>
      <c r="J68" s="267"/>
      <c r="K68" s="267"/>
      <c r="L68" s="270">
        <f t="shared" si="5"/>
        <v>0</v>
      </c>
      <c r="M68" s="270">
        <f t="shared" si="6"/>
        <v>0</v>
      </c>
      <c r="N68" s="268"/>
      <c r="O68" s="268"/>
      <c r="P68" s="268"/>
      <c r="Q68" s="270">
        <f t="shared" si="0"/>
        <v>0</v>
      </c>
      <c r="R68" s="270">
        <f t="shared" si="7"/>
        <v>0</v>
      </c>
      <c r="S68" s="268">
        <v>0</v>
      </c>
      <c r="T68" s="268">
        <v>0</v>
      </c>
      <c r="U68" s="268"/>
      <c r="V68" s="270">
        <f t="shared" si="16"/>
        <v>0</v>
      </c>
      <c r="W68" s="270">
        <f t="shared" si="17"/>
        <v>0</v>
      </c>
      <c r="X68" s="268">
        <v>0</v>
      </c>
      <c r="Y68" s="268">
        <v>0</v>
      </c>
      <c r="Z68" s="268"/>
      <c r="AA68" s="270">
        <f t="shared" si="8"/>
        <v>0</v>
      </c>
      <c r="AB68" s="270">
        <f t="shared" si="9"/>
        <v>0</v>
      </c>
      <c r="AC68" s="267"/>
      <c r="AD68" s="267"/>
      <c r="AE68" s="267"/>
      <c r="AF68" s="270">
        <f t="shared" si="10"/>
        <v>0</v>
      </c>
      <c r="AG68" s="270">
        <f t="shared" si="11"/>
        <v>0</v>
      </c>
      <c r="AH68" s="268"/>
      <c r="AI68" s="268"/>
      <c r="AJ68" s="268"/>
      <c r="AK68" s="270">
        <f t="shared" si="18"/>
        <v>0</v>
      </c>
      <c r="AL68" s="270">
        <f t="shared" si="19"/>
        <v>0</v>
      </c>
      <c r="AM68" s="268">
        <f t="shared" si="12"/>
        <v>0</v>
      </c>
      <c r="AN68" s="268">
        <f t="shared" si="13"/>
        <v>0</v>
      </c>
      <c r="AO68" s="268">
        <f t="shared" si="20"/>
        <v>0</v>
      </c>
      <c r="AP68" s="270">
        <f t="shared" si="14"/>
        <v>0</v>
      </c>
      <c r="AQ68" s="270">
        <f t="shared" si="15"/>
        <v>0</v>
      </c>
      <c r="AR68" s="279"/>
      <c r="AS68" s="279"/>
      <c r="AT68" s="279"/>
      <c r="AU68" s="279"/>
      <c r="AV68" s="279"/>
      <c r="AW68" s="279"/>
      <c r="AX68" s="279"/>
      <c r="AY68" s="279"/>
      <c r="AZ68" s="279"/>
      <c r="BA68" s="279"/>
      <c r="BB68" s="279"/>
      <c r="BC68" s="279"/>
      <c r="BD68" s="279"/>
      <c r="BE68" s="279"/>
      <c r="BF68" s="279"/>
      <c r="BG68" s="279"/>
      <c r="BH68" s="279"/>
      <c r="BI68" s="279"/>
      <c r="BJ68" s="279"/>
      <c r="BK68" s="279"/>
      <c r="BL68" s="279"/>
      <c r="BM68" s="279"/>
      <c r="BN68" s="279"/>
      <c r="BO68" s="279"/>
      <c r="BP68" s="279"/>
      <c r="BQ68" s="279"/>
      <c r="BR68" s="279"/>
      <c r="BS68" s="279"/>
      <c r="BT68" s="279"/>
      <c r="BU68" s="279"/>
      <c r="BV68" s="279"/>
      <c r="BW68" s="279"/>
      <c r="BX68" s="279"/>
      <c r="BY68" s="279"/>
      <c r="BZ68" s="279"/>
      <c r="CA68" s="279"/>
      <c r="CB68" s="279"/>
      <c r="CC68" s="279"/>
      <c r="CD68" s="279"/>
      <c r="CE68" s="279"/>
      <c r="CF68" s="279"/>
      <c r="CG68" s="279"/>
      <c r="CH68" s="279"/>
      <c r="CI68" s="279"/>
      <c r="CJ68" s="279"/>
      <c r="CK68" s="279"/>
      <c r="CL68" s="279"/>
      <c r="CM68" s="279"/>
      <c r="CN68" s="279"/>
      <c r="CO68" s="279"/>
      <c r="CP68" s="279"/>
      <c r="CQ68" s="279"/>
      <c r="CR68" s="279"/>
      <c r="CS68" s="279"/>
      <c r="CT68" s="279"/>
      <c r="CU68" s="279"/>
      <c r="CV68" s="279"/>
      <c r="CW68" s="279"/>
      <c r="CX68" s="279"/>
      <c r="CY68" s="279"/>
      <c r="CZ68" s="279"/>
      <c r="DA68" s="279"/>
      <c r="DB68" s="279"/>
      <c r="DC68" s="279"/>
      <c r="DD68" s="279"/>
      <c r="DE68" s="279"/>
      <c r="DF68" s="279"/>
      <c r="DG68" s="279"/>
      <c r="DH68" s="279"/>
    </row>
    <row r="69" spans="1:112" s="252" customFormat="1" ht="15.75">
      <c r="A69" s="596">
        <v>16</v>
      </c>
      <c r="B69" s="278" t="s">
        <v>175</v>
      </c>
      <c r="C69" s="269"/>
      <c r="D69" s="267"/>
      <c r="E69" s="267"/>
      <c r="F69" s="267"/>
      <c r="G69" s="270">
        <f t="shared" si="3"/>
        <v>0</v>
      </c>
      <c r="H69" s="270">
        <f t="shared" si="4"/>
        <v>0</v>
      </c>
      <c r="I69" s="267"/>
      <c r="J69" s="267"/>
      <c r="K69" s="267"/>
      <c r="L69" s="270">
        <f t="shared" si="5"/>
        <v>0</v>
      </c>
      <c r="M69" s="270">
        <f t="shared" si="6"/>
        <v>0</v>
      </c>
      <c r="N69" s="268"/>
      <c r="O69" s="268"/>
      <c r="P69" s="268"/>
      <c r="Q69" s="270">
        <f t="shared" si="0"/>
        <v>0</v>
      </c>
      <c r="R69" s="270">
        <f t="shared" si="7"/>
        <v>0</v>
      </c>
      <c r="S69" s="268">
        <v>0</v>
      </c>
      <c r="T69" s="268">
        <v>0</v>
      </c>
      <c r="U69" s="268"/>
      <c r="V69" s="270">
        <f t="shared" si="16"/>
        <v>0</v>
      </c>
      <c r="W69" s="270">
        <f t="shared" si="17"/>
        <v>0</v>
      </c>
      <c r="X69" s="268">
        <v>0</v>
      </c>
      <c r="Y69" s="268">
        <v>0</v>
      </c>
      <c r="Z69" s="268"/>
      <c r="AA69" s="270">
        <f t="shared" si="8"/>
        <v>0</v>
      </c>
      <c r="AB69" s="270">
        <f t="shared" si="9"/>
        <v>0</v>
      </c>
      <c r="AC69" s="267"/>
      <c r="AD69" s="267"/>
      <c r="AE69" s="267"/>
      <c r="AF69" s="270">
        <f t="shared" si="10"/>
        <v>0</v>
      </c>
      <c r="AG69" s="270">
        <f t="shared" si="11"/>
        <v>0</v>
      </c>
      <c r="AH69" s="268"/>
      <c r="AI69" s="268"/>
      <c r="AJ69" s="268"/>
      <c r="AK69" s="270">
        <f t="shared" si="18"/>
        <v>0</v>
      </c>
      <c r="AL69" s="270">
        <f t="shared" si="19"/>
        <v>0</v>
      </c>
      <c r="AM69" s="268">
        <f t="shared" si="12"/>
        <v>0</v>
      </c>
      <c r="AN69" s="268">
        <f t="shared" si="13"/>
        <v>0</v>
      </c>
      <c r="AO69" s="268">
        <f t="shared" si="20"/>
        <v>0</v>
      </c>
      <c r="AP69" s="270">
        <f t="shared" si="14"/>
        <v>0</v>
      </c>
      <c r="AQ69" s="270">
        <f t="shared" si="15"/>
        <v>0</v>
      </c>
      <c r="AR69" s="279"/>
      <c r="AS69" s="279"/>
      <c r="AT69" s="279"/>
      <c r="AU69" s="279"/>
      <c r="AV69" s="279"/>
      <c r="AW69" s="279"/>
      <c r="AX69" s="279"/>
      <c r="AY69" s="279"/>
      <c r="AZ69" s="279"/>
      <c r="BA69" s="279"/>
      <c r="BB69" s="279"/>
      <c r="BC69" s="279"/>
      <c r="BD69" s="279"/>
      <c r="BE69" s="279"/>
      <c r="BF69" s="279"/>
      <c r="BG69" s="279"/>
      <c r="BH69" s="279"/>
      <c r="BI69" s="279"/>
      <c r="BJ69" s="279"/>
      <c r="BK69" s="279"/>
      <c r="BL69" s="279"/>
      <c r="BM69" s="279"/>
      <c r="BN69" s="279"/>
      <c r="BO69" s="279"/>
      <c r="BP69" s="279"/>
      <c r="BQ69" s="279"/>
      <c r="BR69" s="279"/>
      <c r="BS69" s="279"/>
      <c r="BT69" s="279"/>
      <c r="BU69" s="279"/>
      <c r="BV69" s="279"/>
      <c r="BW69" s="279"/>
      <c r="BX69" s="279"/>
      <c r="BY69" s="279"/>
      <c r="BZ69" s="279"/>
      <c r="CA69" s="279"/>
      <c r="CB69" s="279"/>
      <c r="CC69" s="279"/>
      <c r="CD69" s="279"/>
      <c r="CE69" s="279"/>
      <c r="CF69" s="279"/>
      <c r="CG69" s="279"/>
      <c r="CH69" s="279"/>
      <c r="CI69" s="279"/>
      <c r="CJ69" s="279"/>
      <c r="CK69" s="279"/>
      <c r="CL69" s="279"/>
      <c r="CM69" s="279"/>
      <c r="CN69" s="279"/>
      <c r="CO69" s="279"/>
      <c r="CP69" s="279"/>
      <c r="CQ69" s="279"/>
      <c r="CR69" s="279"/>
      <c r="CS69" s="279"/>
      <c r="CT69" s="279"/>
      <c r="CU69" s="279"/>
      <c r="CV69" s="279"/>
      <c r="CW69" s="279"/>
      <c r="CX69" s="279"/>
      <c r="CY69" s="279"/>
      <c r="CZ69" s="279"/>
      <c r="DA69" s="279"/>
      <c r="DB69" s="279"/>
      <c r="DC69" s="279"/>
      <c r="DD69" s="279"/>
      <c r="DE69" s="279"/>
      <c r="DF69" s="279"/>
      <c r="DG69" s="279"/>
      <c r="DH69" s="279"/>
    </row>
    <row r="70" spans="1:112" s="258" customFormat="1" ht="16.5">
      <c r="A70" s="596"/>
      <c r="B70" s="271" t="s">
        <v>176</v>
      </c>
      <c r="C70" s="269" t="s">
        <v>116</v>
      </c>
      <c r="D70" s="267">
        <v>97857</v>
      </c>
      <c r="E70" s="267">
        <v>89986</v>
      </c>
      <c r="F70" s="267">
        <v>89157.119999999995</v>
      </c>
      <c r="G70" s="270">
        <f t="shared" si="3"/>
        <v>-8.0433694063787016</v>
      </c>
      <c r="H70" s="270">
        <f t="shared" si="4"/>
        <v>-0.92112106327651588</v>
      </c>
      <c r="I70" s="267">
        <v>366735.35100000002</v>
      </c>
      <c r="J70" s="267">
        <v>403893.60600000003</v>
      </c>
      <c r="K70" s="267">
        <v>301029</v>
      </c>
      <c r="L70" s="270">
        <f t="shared" si="5"/>
        <v>10.132171577863531</v>
      </c>
      <c r="M70" s="270">
        <f t="shared" si="6"/>
        <v>-25.468243238294804</v>
      </c>
      <c r="N70" s="268"/>
      <c r="O70" s="268"/>
      <c r="P70" s="268"/>
      <c r="Q70" s="270">
        <f t="shared" si="0"/>
        <v>0</v>
      </c>
      <c r="R70" s="270">
        <f t="shared" si="7"/>
        <v>0</v>
      </c>
      <c r="S70" s="268">
        <v>0</v>
      </c>
      <c r="T70" s="268">
        <v>0</v>
      </c>
      <c r="U70" s="268"/>
      <c r="V70" s="270">
        <f t="shared" si="16"/>
        <v>0</v>
      </c>
      <c r="W70" s="270">
        <f t="shared" si="17"/>
        <v>0</v>
      </c>
      <c r="X70" s="268">
        <v>144501</v>
      </c>
      <c r="Y70" s="268">
        <v>140050</v>
      </c>
      <c r="Z70" s="268">
        <v>137432</v>
      </c>
      <c r="AA70" s="270">
        <f t="shared" si="8"/>
        <v>-3.080255499961936</v>
      </c>
      <c r="AB70" s="270">
        <f t="shared" si="9"/>
        <v>-1.869332381292395</v>
      </c>
      <c r="AC70" s="267"/>
      <c r="AD70" s="267"/>
      <c r="AE70" s="267"/>
      <c r="AF70" s="270">
        <f t="shared" si="10"/>
        <v>0</v>
      </c>
      <c r="AG70" s="270">
        <f t="shared" si="11"/>
        <v>0</v>
      </c>
      <c r="AH70" s="268"/>
      <c r="AI70" s="268"/>
      <c r="AJ70" s="268"/>
      <c r="AK70" s="270">
        <f t="shared" si="18"/>
        <v>0</v>
      </c>
      <c r="AL70" s="270">
        <f t="shared" si="19"/>
        <v>0</v>
      </c>
      <c r="AM70" s="268">
        <f t="shared" si="12"/>
        <v>609093.35100000002</v>
      </c>
      <c r="AN70" s="268">
        <f t="shared" si="13"/>
        <v>633929.60600000003</v>
      </c>
      <c r="AO70" s="268">
        <f t="shared" si="20"/>
        <v>527618.12</v>
      </c>
      <c r="AP70" s="270">
        <f t="shared" si="14"/>
        <v>4.0775777570423628</v>
      </c>
      <c r="AQ70" s="270">
        <f t="shared" si="15"/>
        <v>-16.770235211257827</v>
      </c>
      <c r="AR70" s="279"/>
      <c r="AS70" s="279"/>
      <c r="AT70" s="279"/>
      <c r="AU70" s="279"/>
      <c r="AV70" s="279"/>
      <c r="AW70" s="279"/>
      <c r="AX70" s="279"/>
      <c r="AY70" s="279"/>
      <c r="AZ70" s="279"/>
      <c r="BA70" s="279"/>
      <c r="BB70" s="279"/>
      <c r="BC70" s="279"/>
      <c r="BD70" s="279"/>
      <c r="BE70" s="279"/>
      <c r="BF70" s="279"/>
      <c r="BG70" s="279"/>
      <c r="BH70" s="279"/>
      <c r="BI70" s="279"/>
      <c r="BJ70" s="279"/>
      <c r="BK70" s="279"/>
      <c r="BL70" s="279"/>
      <c r="BM70" s="279"/>
      <c r="BN70" s="279"/>
      <c r="BO70" s="279"/>
      <c r="BP70" s="279"/>
      <c r="BQ70" s="279"/>
      <c r="BR70" s="279"/>
      <c r="BS70" s="279"/>
      <c r="BT70" s="279"/>
      <c r="BU70" s="279"/>
      <c r="BV70" s="279"/>
      <c r="BW70" s="279"/>
      <c r="BX70" s="279"/>
      <c r="BY70" s="279"/>
      <c r="BZ70" s="279"/>
      <c r="CA70" s="279"/>
      <c r="CB70" s="279"/>
      <c r="CC70" s="279"/>
      <c r="CD70" s="279"/>
      <c r="CE70" s="279"/>
      <c r="CF70" s="279"/>
      <c r="CG70" s="279"/>
      <c r="CH70" s="279"/>
      <c r="CI70" s="279"/>
      <c r="CJ70" s="279"/>
      <c r="CK70" s="279"/>
      <c r="CL70" s="279"/>
      <c r="CM70" s="279"/>
      <c r="CN70" s="279"/>
      <c r="CO70" s="279"/>
      <c r="CP70" s="279"/>
      <c r="CQ70" s="279"/>
      <c r="CR70" s="279"/>
      <c r="CS70" s="279"/>
      <c r="CT70" s="279"/>
      <c r="CU70" s="279"/>
      <c r="CV70" s="279"/>
      <c r="CW70" s="279"/>
      <c r="CX70" s="279"/>
      <c r="CY70" s="279"/>
      <c r="CZ70" s="279"/>
      <c r="DA70" s="279"/>
      <c r="DB70" s="279"/>
      <c r="DC70" s="279"/>
      <c r="DD70" s="279"/>
      <c r="DE70" s="279"/>
      <c r="DF70" s="279"/>
      <c r="DG70" s="279"/>
      <c r="DH70" s="279"/>
    </row>
    <row r="71" spans="1:112" s="258" customFormat="1" ht="16.5">
      <c r="A71" s="596"/>
      <c r="B71" s="271" t="s">
        <v>419</v>
      </c>
      <c r="C71" s="269" t="s">
        <v>116</v>
      </c>
      <c r="D71" s="267"/>
      <c r="E71" s="267"/>
      <c r="F71" s="267">
        <v>0</v>
      </c>
      <c r="G71" s="270">
        <f t="shared" si="3"/>
        <v>0</v>
      </c>
      <c r="H71" s="270">
        <f t="shared" si="4"/>
        <v>0</v>
      </c>
      <c r="I71" s="267">
        <v>391191.59600000002</v>
      </c>
      <c r="J71" s="267">
        <v>459802.647</v>
      </c>
      <c r="K71" s="267">
        <v>415959</v>
      </c>
      <c r="L71" s="270">
        <f t="shared" si="5"/>
        <v>17.538989002207501</v>
      </c>
      <c r="M71" s="270">
        <f t="shared" si="6"/>
        <v>-9.535318529821339</v>
      </c>
      <c r="N71" s="268"/>
      <c r="O71" s="268"/>
      <c r="P71" s="268"/>
      <c r="Q71" s="270">
        <f t="shared" si="0"/>
        <v>0</v>
      </c>
      <c r="R71" s="270">
        <f t="shared" si="7"/>
        <v>0</v>
      </c>
      <c r="S71" s="268"/>
      <c r="T71" s="268"/>
      <c r="U71" s="268"/>
      <c r="V71" s="270">
        <f t="shared" si="16"/>
        <v>0</v>
      </c>
      <c r="W71" s="270">
        <f t="shared" si="17"/>
        <v>0</v>
      </c>
      <c r="X71" s="268"/>
      <c r="Y71" s="268"/>
      <c r="Z71" s="268"/>
      <c r="AA71" s="270">
        <f t="shared" si="8"/>
        <v>0</v>
      </c>
      <c r="AB71" s="270">
        <f t="shared" si="9"/>
        <v>0</v>
      </c>
      <c r="AC71" s="267"/>
      <c r="AD71" s="267"/>
      <c r="AE71" s="267"/>
      <c r="AF71" s="270">
        <f t="shared" si="10"/>
        <v>0</v>
      </c>
      <c r="AG71" s="270">
        <f t="shared" si="11"/>
        <v>0</v>
      </c>
      <c r="AH71" s="268"/>
      <c r="AI71" s="268"/>
      <c r="AJ71" s="268"/>
      <c r="AK71" s="270">
        <f t="shared" si="18"/>
        <v>0</v>
      </c>
      <c r="AL71" s="270">
        <f t="shared" si="19"/>
        <v>0</v>
      </c>
      <c r="AM71" s="268">
        <f t="shared" si="12"/>
        <v>391191.59600000002</v>
      </c>
      <c r="AN71" s="268">
        <f t="shared" si="13"/>
        <v>459802.647</v>
      </c>
      <c r="AO71" s="268">
        <f t="shared" si="20"/>
        <v>415959</v>
      </c>
      <c r="AP71" s="270">
        <f t="shared" si="14"/>
        <v>17.538989002207501</v>
      </c>
      <c r="AQ71" s="270">
        <f t="shared" si="15"/>
        <v>-9.535318529821339</v>
      </c>
      <c r="AR71" s="279"/>
      <c r="AS71" s="279"/>
      <c r="AT71" s="279"/>
      <c r="AU71" s="279"/>
      <c r="AV71" s="279"/>
      <c r="AW71" s="279"/>
      <c r="AX71" s="279"/>
      <c r="AY71" s="279"/>
      <c r="AZ71" s="279"/>
      <c r="BA71" s="279"/>
      <c r="BB71" s="279"/>
      <c r="BC71" s="279"/>
      <c r="BD71" s="279"/>
      <c r="BE71" s="279"/>
      <c r="BF71" s="279"/>
      <c r="BG71" s="279"/>
      <c r="BH71" s="279"/>
      <c r="BI71" s="279"/>
      <c r="BJ71" s="279"/>
      <c r="BK71" s="279"/>
      <c r="BL71" s="279"/>
      <c r="BM71" s="279"/>
      <c r="BN71" s="279"/>
      <c r="BO71" s="279"/>
      <c r="BP71" s="279"/>
      <c r="BQ71" s="279"/>
      <c r="BR71" s="279"/>
      <c r="BS71" s="279"/>
      <c r="BT71" s="279"/>
      <c r="BU71" s="279"/>
      <c r="BV71" s="279"/>
      <c r="BW71" s="279"/>
      <c r="BX71" s="279"/>
      <c r="BY71" s="279"/>
      <c r="BZ71" s="279"/>
      <c r="CA71" s="279"/>
      <c r="CB71" s="279"/>
      <c r="CC71" s="279"/>
      <c r="CD71" s="279"/>
      <c r="CE71" s="279"/>
      <c r="CF71" s="279"/>
      <c r="CG71" s="279"/>
      <c r="CH71" s="279"/>
      <c r="CI71" s="279"/>
      <c r="CJ71" s="279"/>
      <c r="CK71" s="279"/>
      <c r="CL71" s="279"/>
      <c r="CM71" s="279"/>
      <c r="CN71" s="279"/>
      <c r="CO71" s="279"/>
      <c r="CP71" s="279"/>
      <c r="CQ71" s="279"/>
      <c r="CR71" s="279"/>
      <c r="CS71" s="279"/>
      <c r="CT71" s="279"/>
      <c r="CU71" s="279"/>
      <c r="CV71" s="279"/>
      <c r="CW71" s="279"/>
      <c r="CX71" s="279"/>
      <c r="CY71" s="279"/>
      <c r="CZ71" s="279"/>
      <c r="DA71" s="279"/>
      <c r="DB71" s="279"/>
      <c r="DC71" s="279"/>
      <c r="DD71" s="279"/>
      <c r="DE71" s="279"/>
      <c r="DF71" s="279"/>
      <c r="DG71" s="279"/>
      <c r="DH71" s="279"/>
    </row>
    <row r="72" spans="1:112" ht="16.5">
      <c r="A72" s="596"/>
      <c r="B72" s="271" t="s">
        <v>177</v>
      </c>
      <c r="C72" s="269" t="s">
        <v>116</v>
      </c>
      <c r="D72" s="267">
        <v>27743</v>
      </c>
      <c r="E72" s="267">
        <v>19940</v>
      </c>
      <c r="F72" s="267">
        <v>25974</v>
      </c>
      <c r="G72" s="270">
        <f t="shared" ref="G72:G87" si="21">IFERROR(E72/D72*100-100,0)</f>
        <v>-28.126013769239094</v>
      </c>
      <c r="H72" s="270">
        <f t="shared" ref="H72:H87" si="22">IFERROR(F72/E72*100-100,0)</f>
        <v>30.260782347041129</v>
      </c>
      <c r="I72" s="267">
        <v>12249.245999999999</v>
      </c>
      <c r="J72" s="267">
        <v>10551.438</v>
      </c>
      <c r="K72" s="267">
        <v>3570</v>
      </c>
      <c r="L72" s="270">
        <f t="shared" ref="L72:L87" si="23">IFERROR(J72/I72*100-100,0)</f>
        <v>-13.860510271407719</v>
      </c>
      <c r="M72" s="270">
        <f t="shared" ref="M72:M87" si="24">IFERROR(K72/J72*100-100,0)</f>
        <v>-66.165749161393933</v>
      </c>
      <c r="N72" s="268"/>
      <c r="O72" s="268"/>
      <c r="P72" s="268"/>
      <c r="Q72" s="270">
        <f t="shared" ref="Q72:Q87" si="25">IFERROR(O72/N72*100-100,0)</f>
        <v>0</v>
      </c>
      <c r="R72" s="270">
        <f t="shared" ref="R72:R87" si="26">IFERROR(P72/O72*100-100,0)</f>
        <v>0</v>
      </c>
      <c r="S72" s="268">
        <v>0</v>
      </c>
      <c r="T72" s="268">
        <v>0</v>
      </c>
      <c r="U72" s="268"/>
      <c r="V72" s="270">
        <f t="shared" si="16"/>
        <v>0</v>
      </c>
      <c r="W72" s="270">
        <f t="shared" si="17"/>
        <v>0</v>
      </c>
      <c r="X72" s="268">
        <v>0</v>
      </c>
      <c r="Y72" s="268">
        <v>0</v>
      </c>
      <c r="Z72" s="268"/>
      <c r="AA72" s="270">
        <f t="shared" ref="AA72:AA87" si="27">IFERROR(Y72/X72*100-100,0)</f>
        <v>0</v>
      </c>
      <c r="AB72" s="270">
        <f t="shared" ref="AB72:AB87" si="28">IFERROR(Z72/Y72*100-100,0)</f>
        <v>0</v>
      </c>
      <c r="AC72" s="267"/>
      <c r="AD72" s="267"/>
      <c r="AE72" s="267"/>
      <c r="AF72" s="270">
        <f t="shared" ref="AF72:AF87" si="29">IFERROR(AD72/AC72*100-100,0)</f>
        <v>0</v>
      </c>
      <c r="AG72" s="270">
        <f t="shared" ref="AG72:AG87" si="30">IFERROR(AE72/AD72*100-100,0)</f>
        <v>0</v>
      </c>
      <c r="AH72" s="268"/>
      <c r="AI72" s="268"/>
      <c r="AJ72" s="268"/>
      <c r="AK72" s="270">
        <f t="shared" si="18"/>
        <v>0</v>
      </c>
      <c r="AL72" s="270">
        <f t="shared" si="19"/>
        <v>0</v>
      </c>
      <c r="AM72" s="268">
        <f t="shared" ref="AM72:AM87" si="31">D72+I72+N72+S72+X72+AC72+AH72</f>
        <v>39992.245999999999</v>
      </c>
      <c r="AN72" s="268">
        <f t="shared" ref="AN72:AN87" si="32">E72+J72+O72+T72+Y72+AD72+AI72</f>
        <v>30491.438000000002</v>
      </c>
      <c r="AO72" s="268">
        <f t="shared" ref="AO72:AO87" si="33">F72+K72+P72+U72+Z72+AE72+AJ72</f>
        <v>29544</v>
      </c>
      <c r="AP72" s="270">
        <f t="shared" ref="AP72:AP87" si="34">IFERROR(AN72/AM72*100-100,0)</f>
        <v>-23.75662522179924</v>
      </c>
      <c r="AQ72" s="270">
        <f t="shared" ref="AQ72:AQ87" si="35">IFERROR(AO72/AN72*100-100,0)</f>
        <v>-3.1072263630203452</v>
      </c>
      <c r="AR72" s="279"/>
      <c r="AS72" s="279"/>
      <c r="AT72" s="279"/>
      <c r="AU72" s="279"/>
      <c r="AV72" s="279"/>
      <c r="AW72" s="279"/>
      <c r="AX72" s="279"/>
      <c r="AY72" s="279"/>
      <c r="AZ72" s="279"/>
      <c r="BA72" s="279"/>
      <c r="BB72" s="279"/>
      <c r="BC72" s="279"/>
      <c r="BD72" s="279"/>
      <c r="BE72" s="279"/>
      <c r="BF72" s="279"/>
      <c r="BG72" s="279"/>
      <c r="BH72" s="279"/>
      <c r="BI72" s="279"/>
      <c r="BJ72" s="279"/>
      <c r="BK72" s="279"/>
      <c r="BL72" s="279"/>
      <c r="BM72" s="279"/>
      <c r="BN72" s="279"/>
      <c r="BO72" s="279"/>
      <c r="BP72" s="279"/>
      <c r="BQ72" s="279"/>
      <c r="BR72" s="279"/>
      <c r="BS72" s="279"/>
      <c r="BT72" s="279"/>
      <c r="BU72" s="279"/>
      <c r="BV72" s="279"/>
      <c r="BW72" s="279"/>
      <c r="BX72" s="279"/>
      <c r="BY72" s="279"/>
      <c r="BZ72" s="279"/>
      <c r="CA72" s="279"/>
      <c r="CB72" s="279"/>
      <c r="CC72" s="279"/>
      <c r="CD72" s="279"/>
      <c r="CE72" s="279"/>
      <c r="CF72" s="279"/>
      <c r="CG72" s="279"/>
      <c r="CH72" s="279"/>
      <c r="CI72" s="279"/>
      <c r="CJ72" s="279"/>
      <c r="CK72" s="279"/>
      <c r="CL72" s="279"/>
      <c r="CM72" s="279"/>
      <c r="CN72" s="279"/>
      <c r="CO72" s="279"/>
      <c r="CP72" s="279"/>
      <c r="CQ72" s="279"/>
      <c r="CR72" s="279"/>
      <c r="CS72" s="279"/>
      <c r="CT72" s="279"/>
      <c r="CU72" s="279"/>
      <c r="CV72" s="279"/>
      <c r="CW72" s="279"/>
      <c r="CX72" s="279"/>
      <c r="CY72" s="279"/>
      <c r="CZ72" s="279"/>
      <c r="DA72" s="279"/>
      <c r="DB72" s="279"/>
      <c r="DC72" s="279"/>
      <c r="DD72" s="279"/>
      <c r="DE72" s="279"/>
      <c r="DF72" s="279"/>
      <c r="DG72" s="279"/>
      <c r="DH72" s="279"/>
    </row>
    <row r="73" spans="1:112" s="258" customFormat="1" ht="16.5">
      <c r="A73" s="596"/>
      <c r="B73" s="271" t="s">
        <v>178</v>
      </c>
      <c r="C73" s="269" t="s">
        <v>53</v>
      </c>
      <c r="D73" s="267">
        <v>0</v>
      </c>
      <c r="E73" s="267">
        <v>0</v>
      </c>
      <c r="F73" s="267"/>
      <c r="G73" s="270">
        <f t="shared" si="21"/>
        <v>0</v>
      </c>
      <c r="H73" s="270">
        <f t="shared" si="22"/>
        <v>0</v>
      </c>
      <c r="I73" s="267">
        <v>26369.313999999998</v>
      </c>
      <c r="J73" s="267">
        <v>32028.144</v>
      </c>
      <c r="K73" s="267">
        <v>16450</v>
      </c>
      <c r="L73" s="270">
        <f t="shared" si="23"/>
        <v>21.459906010448364</v>
      </c>
      <c r="M73" s="270">
        <f t="shared" si="24"/>
        <v>-48.638922068041154</v>
      </c>
      <c r="N73" s="268"/>
      <c r="O73" s="268"/>
      <c r="P73" s="268"/>
      <c r="Q73" s="270">
        <f t="shared" si="25"/>
        <v>0</v>
      </c>
      <c r="R73" s="270">
        <f t="shared" si="26"/>
        <v>0</v>
      </c>
      <c r="S73" s="268">
        <v>0</v>
      </c>
      <c r="T73" s="268">
        <v>0</v>
      </c>
      <c r="U73" s="268"/>
      <c r="V73" s="270">
        <f t="shared" ref="V73:V87" si="36">IFERROR(T73/S73*100-100,0)</f>
        <v>0</v>
      </c>
      <c r="W73" s="270">
        <f t="shared" ref="W73:W87" si="37">IFERROR(U73/T73*100-100,0)</f>
        <v>0</v>
      </c>
      <c r="X73" s="268">
        <v>0</v>
      </c>
      <c r="Y73" s="268">
        <v>0</v>
      </c>
      <c r="Z73" s="268"/>
      <c r="AA73" s="270">
        <f t="shared" si="27"/>
        <v>0</v>
      </c>
      <c r="AB73" s="270">
        <f t="shared" si="28"/>
        <v>0</v>
      </c>
      <c r="AC73" s="268"/>
      <c r="AD73" s="268"/>
      <c r="AE73" s="268"/>
      <c r="AF73" s="270">
        <f t="shared" si="29"/>
        <v>0</v>
      </c>
      <c r="AG73" s="270">
        <f t="shared" si="30"/>
        <v>0</v>
      </c>
      <c r="AH73" s="268"/>
      <c r="AI73" s="268"/>
      <c r="AJ73" s="268"/>
      <c r="AK73" s="270">
        <f t="shared" ref="AK73:AK87" si="38">IFERROR(AI73/AH73*100-100,0)</f>
        <v>0</v>
      </c>
      <c r="AL73" s="270">
        <f t="shared" ref="AL73:AL87" si="39">IFERROR(AJ73/AI73*100-100,0)</f>
        <v>0</v>
      </c>
      <c r="AM73" s="268">
        <f t="shared" si="31"/>
        <v>26369.313999999998</v>
      </c>
      <c r="AN73" s="268">
        <f t="shared" si="32"/>
        <v>32028.144</v>
      </c>
      <c r="AO73" s="268">
        <f t="shared" si="33"/>
        <v>16450</v>
      </c>
      <c r="AP73" s="270">
        <f t="shared" si="34"/>
        <v>21.459906010448364</v>
      </c>
      <c r="AQ73" s="270">
        <f t="shared" si="35"/>
        <v>-48.638922068041154</v>
      </c>
      <c r="AR73" s="279"/>
      <c r="AS73" s="279"/>
      <c r="AT73" s="279"/>
      <c r="AU73" s="279"/>
      <c r="AV73" s="279"/>
      <c r="AW73" s="279"/>
      <c r="AX73" s="279"/>
      <c r="AY73" s="279"/>
      <c r="AZ73" s="279"/>
      <c r="BA73" s="279"/>
      <c r="BB73" s="279"/>
      <c r="BC73" s="279"/>
      <c r="BD73" s="279"/>
      <c r="BE73" s="279"/>
      <c r="BF73" s="279"/>
      <c r="BG73" s="279"/>
      <c r="BH73" s="279"/>
      <c r="BI73" s="279"/>
      <c r="BJ73" s="279"/>
      <c r="BK73" s="279"/>
      <c r="BL73" s="279"/>
      <c r="BM73" s="279"/>
      <c r="BN73" s="279"/>
      <c r="BO73" s="279"/>
      <c r="BP73" s="279"/>
      <c r="BQ73" s="279"/>
      <c r="BR73" s="279"/>
      <c r="BS73" s="279"/>
      <c r="BT73" s="279"/>
      <c r="BU73" s="279"/>
      <c r="BV73" s="279"/>
      <c r="BW73" s="279"/>
      <c r="BX73" s="279"/>
      <c r="BY73" s="279"/>
      <c r="BZ73" s="279"/>
      <c r="CA73" s="279"/>
      <c r="CB73" s="279"/>
      <c r="CC73" s="279"/>
      <c r="CD73" s="279"/>
      <c r="CE73" s="279"/>
      <c r="CF73" s="279"/>
      <c r="CG73" s="279"/>
      <c r="CH73" s="279"/>
      <c r="CI73" s="279"/>
      <c r="CJ73" s="279"/>
      <c r="CK73" s="279"/>
      <c r="CL73" s="279"/>
      <c r="CM73" s="279"/>
      <c r="CN73" s="279"/>
      <c r="CO73" s="279"/>
      <c r="CP73" s="279"/>
      <c r="CQ73" s="279"/>
      <c r="CR73" s="279"/>
      <c r="CS73" s="279"/>
      <c r="CT73" s="279"/>
      <c r="CU73" s="279"/>
      <c r="CV73" s="279"/>
      <c r="CW73" s="279"/>
      <c r="CX73" s="279"/>
      <c r="CY73" s="279"/>
      <c r="CZ73" s="279"/>
      <c r="DA73" s="279"/>
      <c r="DB73" s="279"/>
      <c r="DC73" s="279"/>
      <c r="DD73" s="279"/>
      <c r="DE73" s="279"/>
      <c r="DF73" s="279"/>
      <c r="DG73" s="279"/>
      <c r="DH73" s="279"/>
    </row>
    <row r="74" spans="1:112" s="252" customFormat="1" ht="15.75">
      <c r="A74" s="596">
        <v>17</v>
      </c>
      <c r="B74" s="278" t="s">
        <v>179</v>
      </c>
      <c r="C74" s="269"/>
      <c r="D74" s="267"/>
      <c r="E74" s="267"/>
      <c r="F74" s="267"/>
      <c r="G74" s="270">
        <f t="shared" si="21"/>
        <v>0</v>
      </c>
      <c r="H74" s="270">
        <f t="shared" si="22"/>
        <v>0</v>
      </c>
      <c r="I74" s="267"/>
      <c r="J74" s="267"/>
      <c r="K74" s="267"/>
      <c r="L74" s="270">
        <f t="shared" si="23"/>
        <v>0</v>
      </c>
      <c r="M74" s="270">
        <f t="shared" si="24"/>
        <v>0</v>
      </c>
      <c r="N74" s="268"/>
      <c r="O74" s="268"/>
      <c r="P74" s="268"/>
      <c r="Q74" s="270">
        <f t="shared" si="25"/>
        <v>0</v>
      </c>
      <c r="R74" s="270">
        <f t="shared" si="26"/>
        <v>0</v>
      </c>
      <c r="S74" s="268">
        <v>0</v>
      </c>
      <c r="T74" s="268">
        <v>0</v>
      </c>
      <c r="U74" s="268"/>
      <c r="V74" s="270">
        <f t="shared" si="36"/>
        <v>0</v>
      </c>
      <c r="W74" s="270">
        <f t="shared" si="37"/>
        <v>0</v>
      </c>
      <c r="X74" s="268">
        <v>0</v>
      </c>
      <c r="Y74" s="268">
        <v>0</v>
      </c>
      <c r="Z74" s="268"/>
      <c r="AA74" s="270">
        <f t="shared" si="27"/>
        <v>0</v>
      </c>
      <c r="AB74" s="270">
        <f t="shared" si="28"/>
        <v>0</v>
      </c>
      <c r="AC74" s="268"/>
      <c r="AD74" s="268"/>
      <c r="AE74" s="268"/>
      <c r="AF74" s="270">
        <f t="shared" si="29"/>
        <v>0</v>
      </c>
      <c r="AG74" s="270">
        <f t="shared" si="30"/>
        <v>0</v>
      </c>
      <c r="AH74" s="268"/>
      <c r="AI74" s="268"/>
      <c r="AJ74" s="268"/>
      <c r="AK74" s="270">
        <f t="shared" si="38"/>
        <v>0</v>
      </c>
      <c r="AL74" s="270">
        <f t="shared" si="39"/>
        <v>0</v>
      </c>
      <c r="AM74" s="268">
        <f t="shared" si="31"/>
        <v>0</v>
      </c>
      <c r="AN74" s="268">
        <f t="shared" si="32"/>
        <v>0</v>
      </c>
      <c r="AO74" s="268">
        <f t="shared" si="33"/>
        <v>0</v>
      </c>
      <c r="AP74" s="270">
        <f t="shared" si="34"/>
        <v>0</v>
      </c>
      <c r="AQ74" s="270">
        <f t="shared" si="35"/>
        <v>0</v>
      </c>
      <c r="AR74" s="279"/>
      <c r="AS74" s="279"/>
      <c r="AT74" s="279"/>
      <c r="AU74" s="279"/>
      <c r="AV74" s="279"/>
      <c r="AW74" s="279"/>
      <c r="AX74" s="279"/>
      <c r="AY74" s="279"/>
      <c r="AZ74" s="279"/>
      <c r="BA74" s="279"/>
      <c r="BB74" s="279"/>
      <c r="BC74" s="279"/>
      <c r="BD74" s="279"/>
      <c r="BE74" s="279"/>
      <c r="BF74" s="279"/>
      <c r="BG74" s="279"/>
      <c r="BH74" s="279"/>
      <c r="BI74" s="279"/>
      <c r="BJ74" s="279"/>
      <c r="BK74" s="279"/>
      <c r="BL74" s="279"/>
      <c r="BM74" s="279"/>
      <c r="BN74" s="279"/>
      <c r="BO74" s="279"/>
      <c r="BP74" s="279"/>
      <c r="BQ74" s="279"/>
      <c r="BR74" s="279"/>
      <c r="BS74" s="279"/>
      <c r="BT74" s="279"/>
      <c r="BU74" s="279"/>
      <c r="BV74" s="279"/>
      <c r="BW74" s="279"/>
      <c r="BX74" s="279"/>
      <c r="BY74" s="279"/>
      <c r="BZ74" s="279"/>
      <c r="CA74" s="279"/>
      <c r="CB74" s="279"/>
      <c r="CC74" s="279"/>
      <c r="CD74" s="279"/>
      <c r="CE74" s="279"/>
      <c r="CF74" s="279"/>
      <c r="CG74" s="279"/>
      <c r="CH74" s="279"/>
      <c r="CI74" s="279"/>
      <c r="CJ74" s="279"/>
      <c r="CK74" s="279"/>
      <c r="CL74" s="279"/>
      <c r="CM74" s="279"/>
      <c r="CN74" s="279"/>
      <c r="CO74" s="279"/>
      <c r="CP74" s="279"/>
      <c r="CQ74" s="279"/>
      <c r="CR74" s="279"/>
      <c r="CS74" s="279"/>
      <c r="CT74" s="279"/>
      <c r="CU74" s="279"/>
      <c r="CV74" s="279"/>
      <c r="CW74" s="279"/>
      <c r="CX74" s="279"/>
      <c r="CY74" s="279"/>
      <c r="CZ74" s="279"/>
      <c r="DA74" s="279"/>
      <c r="DB74" s="279"/>
      <c r="DC74" s="279"/>
      <c r="DD74" s="279"/>
      <c r="DE74" s="279"/>
      <c r="DF74" s="279"/>
      <c r="DG74" s="279"/>
      <c r="DH74" s="279"/>
    </row>
    <row r="75" spans="1:112" s="258" customFormat="1" ht="16.5">
      <c r="A75" s="596"/>
      <c r="B75" s="271" t="s">
        <v>180</v>
      </c>
      <c r="C75" s="269" t="s">
        <v>116</v>
      </c>
      <c r="D75" s="267">
        <v>262.42500000000001</v>
      </c>
      <c r="E75" s="267">
        <v>332.46600000000001</v>
      </c>
      <c r="F75" s="267">
        <v>287.54000000000002</v>
      </c>
      <c r="G75" s="270">
        <f t="shared" si="21"/>
        <v>26.689911403258066</v>
      </c>
      <c r="H75" s="270">
        <f t="shared" si="22"/>
        <v>-13.512960723803332</v>
      </c>
      <c r="I75" s="267">
        <v>40635</v>
      </c>
      <c r="J75" s="267">
        <v>32910</v>
      </c>
      <c r="K75" s="267">
        <v>17144</v>
      </c>
      <c r="L75" s="270">
        <f t="shared" si="23"/>
        <v>-19.010705057216683</v>
      </c>
      <c r="M75" s="270">
        <f t="shared" si="24"/>
        <v>-47.906411425098753</v>
      </c>
      <c r="N75" s="268"/>
      <c r="O75" s="268"/>
      <c r="P75" s="268"/>
      <c r="Q75" s="270">
        <f t="shared" si="25"/>
        <v>0</v>
      </c>
      <c r="R75" s="270">
        <f t="shared" si="26"/>
        <v>0</v>
      </c>
      <c r="S75" s="268">
        <v>0</v>
      </c>
      <c r="T75" s="268">
        <v>0</v>
      </c>
      <c r="U75" s="268"/>
      <c r="V75" s="270">
        <f t="shared" si="36"/>
        <v>0</v>
      </c>
      <c r="W75" s="270">
        <f t="shared" si="37"/>
        <v>0</v>
      </c>
      <c r="X75" s="268">
        <v>0</v>
      </c>
      <c r="Y75" s="268">
        <v>0</v>
      </c>
      <c r="Z75" s="268"/>
      <c r="AA75" s="270">
        <f t="shared" si="27"/>
        <v>0</v>
      </c>
      <c r="AB75" s="270">
        <f t="shared" si="28"/>
        <v>0</v>
      </c>
      <c r="AC75" s="268"/>
      <c r="AD75" s="268"/>
      <c r="AE75" s="268"/>
      <c r="AF75" s="270">
        <f t="shared" si="29"/>
        <v>0</v>
      </c>
      <c r="AG75" s="270">
        <f t="shared" si="30"/>
        <v>0</v>
      </c>
      <c r="AH75" s="268"/>
      <c r="AI75" s="268"/>
      <c r="AJ75" s="268"/>
      <c r="AK75" s="270">
        <f t="shared" si="38"/>
        <v>0</v>
      </c>
      <c r="AL75" s="270">
        <f t="shared" si="39"/>
        <v>0</v>
      </c>
      <c r="AM75" s="268">
        <f t="shared" si="31"/>
        <v>40897.425000000003</v>
      </c>
      <c r="AN75" s="268">
        <f t="shared" si="32"/>
        <v>33242.466</v>
      </c>
      <c r="AO75" s="268">
        <f t="shared" si="33"/>
        <v>17431.54</v>
      </c>
      <c r="AP75" s="270">
        <f t="shared" si="34"/>
        <v>-18.717459595561337</v>
      </c>
      <c r="AQ75" s="270">
        <f t="shared" si="35"/>
        <v>-47.562434146732677</v>
      </c>
      <c r="AR75" s="279"/>
      <c r="AS75" s="279"/>
      <c r="AT75" s="279"/>
      <c r="AU75" s="279"/>
      <c r="AV75" s="279"/>
      <c r="AW75" s="279"/>
      <c r="AX75" s="279"/>
      <c r="AY75" s="279"/>
      <c r="AZ75" s="279"/>
      <c r="BA75" s="279"/>
      <c r="BB75" s="279"/>
      <c r="BC75" s="279"/>
      <c r="BD75" s="279"/>
      <c r="BE75" s="279"/>
      <c r="BF75" s="279"/>
      <c r="BG75" s="279"/>
      <c r="BH75" s="279"/>
      <c r="BI75" s="279"/>
      <c r="BJ75" s="279"/>
      <c r="BK75" s="279"/>
      <c r="BL75" s="279"/>
      <c r="BM75" s="279"/>
      <c r="BN75" s="279"/>
      <c r="BO75" s="279"/>
      <c r="BP75" s="279"/>
      <c r="BQ75" s="279"/>
      <c r="BR75" s="279"/>
      <c r="BS75" s="279"/>
      <c r="BT75" s="279"/>
      <c r="BU75" s="279"/>
      <c r="BV75" s="279"/>
      <c r="BW75" s="279"/>
      <c r="BX75" s="279"/>
      <c r="BY75" s="279"/>
      <c r="BZ75" s="279"/>
      <c r="CA75" s="279"/>
      <c r="CB75" s="279"/>
      <c r="CC75" s="279"/>
      <c r="CD75" s="279"/>
      <c r="CE75" s="279"/>
      <c r="CF75" s="279"/>
      <c r="CG75" s="279"/>
      <c r="CH75" s="279"/>
      <c r="CI75" s="279"/>
      <c r="CJ75" s="279"/>
      <c r="CK75" s="279"/>
      <c r="CL75" s="279"/>
      <c r="CM75" s="279"/>
      <c r="CN75" s="279"/>
      <c r="CO75" s="279"/>
      <c r="CP75" s="279"/>
      <c r="CQ75" s="279"/>
      <c r="CR75" s="279"/>
      <c r="CS75" s="279"/>
      <c r="CT75" s="279"/>
      <c r="CU75" s="279"/>
      <c r="CV75" s="279"/>
      <c r="CW75" s="279"/>
      <c r="CX75" s="279"/>
      <c r="CY75" s="279"/>
      <c r="CZ75" s="279"/>
      <c r="DA75" s="279"/>
      <c r="DB75" s="279"/>
      <c r="DC75" s="279"/>
      <c r="DD75" s="279"/>
      <c r="DE75" s="279"/>
      <c r="DF75" s="279"/>
      <c r="DG75" s="279"/>
      <c r="DH75" s="279"/>
    </row>
    <row r="76" spans="1:112" s="258" customFormat="1" ht="16.5">
      <c r="A76" s="596"/>
      <c r="B76" s="271" t="s">
        <v>181</v>
      </c>
      <c r="C76" s="269" t="s">
        <v>143</v>
      </c>
      <c r="D76" s="267">
        <v>0</v>
      </c>
      <c r="E76" s="267">
        <v>0</v>
      </c>
      <c r="F76" s="267"/>
      <c r="G76" s="270">
        <f t="shared" si="21"/>
        <v>0</v>
      </c>
      <c r="H76" s="270">
        <f t="shared" si="22"/>
        <v>0</v>
      </c>
      <c r="I76" s="267">
        <v>1595</v>
      </c>
      <c r="J76" s="267">
        <v>1657</v>
      </c>
      <c r="K76" s="267">
        <v>1958</v>
      </c>
      <c r="L76" s="270">
        <f t="shared" si="23"/>
        <v>3.8871473354231938</v>
      </c>
      <c r="M76" s="270">
        <f t="shared" si="24"/>
        <v>18.165359082679529</v>
      </c>
      <c r="N76" s="268"/>
      <c r="O76" s="268"/>
      <c r="P76" s="268"/>
      <c r="Q76" s="270">
        <f t="shared" si="25"/>
        <v>0</v>
      </c>
      <c r="R76" s="270">
        <f t="shared" si="26"/>
        <v>0</v>
      </c>
      <c r="S76" s="268">
        <v>0</v>
      </c>
      <c r="T76" s="268">
        <v>0</v>
      </c>
      <c r="U76" s="268"/>
      <c r="V76" s="270">
        <f t="shared" si="36"/>
        <v>0</v>
      </c>
      <c r="W76" s="270">
        <f t="shared" si="37"/>
        <v>0</v>
      </c>
      <c r="X76" s="268">
        <v>381.78899999999999</v>
      </c>
      <c r="Y76" s="268">
        <v>363.404</v>
      </c>
      <c r="Z76" s="268">
        <v>256.5</v>
      </c>
      <c r="AA76" s="270">
        <f t="shared" si="27"/>
        <v>-4.815487088417953</v>
      </c>
      <c r="AB76" s="270">
        <f t="shared" si="28"/>
        <v>-29.417397717141242</v>
      </c>
      <c r="AC76" s="268"/>
      <c r="AD76" s="268"/>
      <c r="AE76" s="268"/>
      <c r="AF76" s="270">
        <f t="shared" si="29"/>
        <v>0</v>
      </c>
      <c r="AG76" s="270">
        <f t="shared" si="30"/>
        <v>0</v>
      </c>
      <c r="AH76" s="268"/>
      <c r="AI76" s="268"/>
      <c r="AJ76" s="268"/>
      <c r="AK76" s="270">
        <f t="shared" si="38"/>
        <v>0</v>
      </c>
      <c r="AL76" s="270">
        <f t="shared" si="39"/>
        <v>0</v>
      </c>
      <c r="AM76" s="268">
        <f t="shared" si="31"/>
        <v>1976.789</v>
      </c>
      <c r="AN76" s="268">
        <f t="shared" si="32"/>
        <v>2020.404</v>
      </c>
      <c r="AO76" s="268">
        <f t="shared" si="33"/>
        <v>2214.5</v>
      </c>
      <c r="AP76" s="270">
        <f t="shared" si="34"/>
        <v>2.2063558629676692</v>
      </c>
      <c r="AQ76" s="270">
        <f t="shared" si="35"/>
        <v>9.6067915129845289</v>
      </c>
      <c r="AR76" s="279"/>
      <c r="AS76" s="279"/>
      <c r="AT76" s="279"/>
      <c r="AU76" s="279"/>
      <c r="AV76" s="279"/>
      <c r="AW76" s="279"/>
      <c r="AX76" s="279"/>
      <c r="AY76" s="279"/>
      <c r="AZ76" s="279"/>
      <c r="BA76" s="279"/>
      <c r="BB76" s="279"/>
      <c r="BC76" s="279"/>
      <c r="BD76" s="279"/>
      <c r="BE76" s="279"/>
      <c r="BF76" s="279"/>
      <c r="BG76" s="279"/>
      <c r="BH76" s="279"/>
      <c r="BI76" s="279"/>
      <c r="BJ76" s="279"/>
      <c r="BK76" s="279"/>
      <c r="BL76" s="279"/>
      <c r="BM76" s="279"/>
      <c r="BN76" s="279"/>
      <c r="BO76" s="279"/>
      <c r="BP76" s="279"/>
      <c r="BQ76" s="279"/>
      <c r="BR76" s="279"/>
      <c r="BS76" s="279"/>
      <c r="BT76" s="279"/>
      <c r="BU76" s="279"/>
      <c r="BV76" s="279"/>
      <c r="BW76" s="279"/>
      <c r="BX76" s="279"/>
      <c r="BY76" s="279"/>
      <c r="BZ76" s="279"/>
      <c r="CA76" s="279"/>
      <c r="CB76" s="279"/>
      <c r="CC76" s="279"/>
      <c r="CD76" s="279"/>
      <c r="CE76" s="279"/>
      <c r="CF76" s="279"/>
      <c r="CG76" s="279"/>
      <c r="CH76" s="279"/>
      <c r="CI76" s="279"/>
      <c r="CJ76" s="279"/>
      <c r="CK76" s="279"/>
      <c r="CL76" s="279"/>
      <c r="CM76" s="279"/>
      <c r="CN76" s="279"/>
      <c r="CO76" s="279"/>
      <c r="CP76" s="279"/>
      <c r="CQ76" s="279"/>
      <c r="CR76" s="279"/>
      <c r="CS76" s="279"/>
      <c r="CT76" s="279"/>
      <c r="CU76" s="279"/>
      <c r="CV76" s="279"/>
      <c r="CW76" s="279"/>
      <c r="CX76" s="279"/>
      <c r="CY76" s="279"/>
      <c r="CZ76" s="279"/>
      <c r="DA76" s="279"/>
      <c r="DB76" s="279"/>
      <c r="DC76" s="279"/>
      <c r="DD76" s="279"/>
      <c r="DE76" s="279"/>
      <c r="DF76" s="279"/>
      <c r="DG76" s="279"/>
      <c r="DH76" s="279"/>
    </row>
    <row r="77" spans="1:112" s="252" customFormat="1" ht="16.5">
      <c r="A77" s="596">
        <v>18</v>
      </c>
      <c r="B77" s="265" t="s">
        <v>182</v>
      </c>
      <c r="C77" s="269"/>
      <c r="D77" s="267">
        <v>0</v>
      </c>
      <c r="E77" s="267">
        <v>0</v>
      </c>
      <c r="F77" s="267"/>
      <c r="G77" s="270">
        <f t="shared" si="21"/>
        <v>0</v>
      </c>
      <c r="H77" s="270">
        <f t="shared" si="22"/>
        <v>0</v>
      </c>
      <c r="I77" s="267">
        <v>0</v>
      </c>
      <c r="J77" s="267">
        <v>0</v>
      </c>
      <c r="K77" s="267"/>
      <c r="L77" s="270">
        <f t="shared" si="23"/>
        <v>0</v>
      </c>
      <c r="M77" s="270">
        <f t="shared" si="24"/>
        <v>0</v>
      </c>
      <c r="N77" s="268"/>
      <c r="O77" s="268"/>
      <c r="P77" s="268"/>
      <c r="Q77" s="270">
        <f t="shared" si="25"/>
        <v>0</v>
      </c>
      <c r="R77" s="270">
        <f t="shared" si="26"/>
        <v>0</v>
      </c>
      <c r="S77" s="268">
        <v>0</v>
      </c>
      <c r="T77" s="268">
        <v>0</v>
      </c>
      <c r="U77" s="268"/>
      <c r="V77" s="270">
        <f t="shared" si="36"/>
        <v>0</v>
      </c>
      <c r="W77" s="270">
        <f t="shared" si="37"/>
        <v>0</v>
      </c>
      <c r="X77" s="268">
        <v>0</v>
      </c>
      <c r="Y77" s="268">
        <v>0</v>
      </c>
      <c r="Z77" s="268"/>
      <c r="AA77" s="270">
        <f t="shared" si="27"/>
        <v>0</v>
      </c>
      <c r="AB77" s="270">
        <f t="shared" si="28"/>
        <v>0</v>
      </c>
      <c r="AC77" s="268"/>
      <c r="AD77" s="268"/>
      <c r="AE77" s="268"/>
      <c r="AF77" s="270">
        <f t="shared" si="29"/>
        <v>0</v>
      </c>
      <c r="AG77" s="270">
        <f t="shared" si="30"/>
        <v>0</v>
      </c>
      <c r="AH77" s="268"/>
      <c r="AI77" s="268"/>
      <c r="AJ77" s="268"/>
      <c r="AK77" s="270">
        <f t="shared" si="38"/>
        <v>0</v>
      </c>
      <c r="AL77" s="270">
        <f t="shared" si="39"/>
        <v>0</v>
      </c>
      <c r="AM77" s="268">
        <f t="shared" si="31"/>
        <v>0</v>
      </c>
      <c r="AN77" s="268">
        <f t="shared" si="32"/>
        <v>0</v>
      </c>
      <c r="AO77" s="268">
        <f t="shared" si="33"/>
        <v>0</v>
      </c>
      <c r="AP77" s="270">
        <f t="shared" si="34"/>
        <v>0</v>
      </c>
      <c r="AQ77" s="270">
        <f t="shared" si="35"/>
        <v>0</v>
      </c>
      <c r="AR77" s="279"/>
      <c r="AS77" s="279"/>
      <c r="AT77" s="279"/>
      <c r="AU77" s="279"/>
      <c r="AV77" s="279"/>
      <c r="AW77" s="279"/>
      <c r="AX77" s="279"/>
      <c r="AY77" s="279"/>
      <c r="AZ77" s="279"/>
      <c r="BA77" s="279"/>
      <c r="BB77" s="279"/>
      <c r="BC77" s="279"/>
      <c r="BD77" s="279"/>
      <c r="BE77" s="279"/>
      <c r="BF77" s="279"/>
      <c r="BG77" s="279"/>
      <c r="BH77" s="279"/>
      <c r="BI77" s="279"/>
      <c r="BJ77" s="279"/>
      <c r="BK77" s="279"/>
      <c r="BL77" s="279"/>
      <c r="BM77" s="279"/>
      <c r="BN77" s="279"/>
      <c r="BO77" s="279"/>
      <c r="BP77" s="279"/>
      <c r="BQ77" s="279"/>
      <c r="BR77" s="279"/>
      <c r="BS77" s="279"/>
      <c r="BT77" s="279"/>
      <c r="BU77" s="279"/>
      <c r="BV77" s="279"/>
      <c r="BW77" s="279"/>
      <c r="BX77" s="279"/>
      <c r="BY77" s="279"/>
      <c r="BZ77" s="279"/>
      <c r="CA77" s="279"/>
      <c r="CB77" s="279"/>
      <c r="CC77" s="279"/>
      <c r="CD77" s="279"/>
      <c r="CE77" s="279"/>
      <c r="CF77" s="279"/>
      <c r="CG77" s="279"/>
      <c r="CH77" s="279"/>
      <c r="CI77" s="279"/>
      <c r="CJ77" s="279"/>
      <c r="CK77" s="279"/>
      <c r="CL77" s="279"/>
      <c r="CM77" s="279"/>
      <c r="CN77" s="279"/>
      <c r="CO77" s="279"/>
      <c r="CP77" s="279"/>
      <c r="CQ77" s="279"/>
      <c r="CR77" s="279"/>
      <c r="CS77" s="279"/>
      <c r="CT77" s="279"/>
      <c r="CU77" s="279"/>
      <c r="CV77" s="279"/>
      <c r="CW77" s="279"/>
      <c r="CX77" s="279"/>
      <c r="CY77" s="279"/>
      <c r="CZ77" s="279"/>
      <c r="DA77" s="279"/>
      <c r="DB77" s="279"/>
      <c r="DC77" s="279"/>
      <c r="DD77" s="279"/>
      <c r="DE77" s="279"/>
      <c r="DF77" s="279"/>
      <c r="DG77" s="279"/>
      <c r="DH77" s="279"/>
    </row>
    <row r="78" spans="1:112" s="258" customFormat="1" ht="16.5">
      <c r="A78" s="596"/>
      <c r="B78" s="271" t="s">
        <v>183</v>
      </c>
      <c r="C78" s="269" t="s">
        <v>116</v>
      </c>
      <c r="D78" s="267">
        <v>0</v>
      </c>
      <c r="E78" s="267">
        <v>0</v>
      </c>
      <c r="F78" s="267"/>
      <c r="G78" s="270">
        <f t="shared" si="21"/>
        <v>0</v>
      </c>
      <c r="H78" s="270">
        <f t="shared" si="22"/>
        <v>0</v>
      </c>
      <c r="I78" s="267"/>
      <c r="J78" s="267"/>
      <c r="K78" s="267"/>
      <c r="L78" s="270">
        <f t="shared" si="23"/>
        <v>0</v>
      </c>
      <c r="M78" s="270">
        <f t="shared" si="24"/>
        <v>0</v>
      </c>
      <c r="N78" s="268"/>
      <c r="O78" s="268"/>
      <c r="P78" s="268"/>
      <c r="Q78" s="270">
        <f t="shared" si="25"/>
        <v>0</v>
      </c>
      <c r="R78" s="270">
        <f t="shared" si="26"/>
        <v>0</v>
      </c>
      <c r="S78" s="268">
        <v>0</v>
      </c>
      <c r="T78" s="268">
        <v>0</v>
      </c>
      <c r="U78" s="268"/>
      <c r="V78" s="270">
        <f t="shared" si="36"/>
        <v>0</v>
      </c>
      <c r="W78" s="270">
        <f t="shared" si="37"/>
        <v>0</v>
      </c>
      <c r="X78" s="268">
        <v>546.57000000000005</v>
      </c>
      <c r="Y78" s="268">
        <v>644.94000000000005</v>
      </c>
      <c r="Z78" s="268">
        <v>411.50099999999998</v>
      </c>
      <c r="AA78" s="270">
        <f t="shared" si="27"/>
        <v>17.997694714309233</v>
      </c>
      <c r="AB78" s="270">
        <f t="shared" si="28"/>
        <v>-36.195460042794693</v>
      </c>
      <c r="AC78" s="268"/>
      <c r="AD78" s="268"/>
      <c r="AE78" s="268"/>
      <c r="AF78" s="270">
        <f t="shared" si="29"/>
        <v>0</v>
      </c>
      <c r="AG78" s="270">
        <f t="shared" si="30"/>
        <v>0</v>
      </c>
      <c r="AH78" s="268"/>
      <c r="AI78" s="268"/>
      <c r="AJ78" s="268"/>
      <c r="AK78" s="270">
        <f t="shared" si="38"/>
        <v>0</v>
      </c>
      <c r="AL78" s="270">
        <f t="shared" si="39"/>
        <v>0</v>
      </c>
      <c r="AM78" s="268">
        <f t="shared" si="31"/>
        <v>546.57000000000005</v>
      </c>
      <c r="AN78" s="268">
        <f t="shared" si="32"/>
        <v>644.94000000000005</v>
      </c>
      <c r="AO78" s="268">
        <f t="shared" si="33"/>
        <v>411.50099999999998</v>
      </c>
      <c r="AP78" s="270">
        <f t="shared" si="34"/>
        <v>17.997694714309233</v>
      </c>
      <c r="AQ78" s="270">
        <f t="shared" si="35"/>
        <v>-36.195460042794693</v>
      </c>
      <c r="AR78" s="279"/>
      <c r="AS78" s="279"/>
      <c r="AT78" s="279"/>
      <c r="AU78" s="279"/>
      <c r="AV78" s="279"/>
      <c r="AW78" s="279"/>
      <c r="AX78" s="279"/>
      <c r="AY78" s="279"/>
      <c r="AZ78" s="279"/>
      <c r="BA78" s="279"/>
      <c r="BB78" s="279"/>
      <c r="BC78" s="279"/>
      <c r="BD78" s="279"/>
      <c r="BE78" s="279"/>
      <c r="BF78" s="279"/>
      <c r="BG78" s="279"/>
      <c r="BH78" s="279"/>
      <c r="BI78" s="279"/>
      <c r="BJ78" s="279"/>
      <c r="BK78" s="279"/>
      <c r="BL78" s="279"/>
      <c r="BM78" s="279"/>
      <c r="BN78" s="279"/>
      <c r="BO78" s="279"/>
      <c r="BP78" s="279"/>
      <c r="BQ78" s="279"/>
      <c r="BR78" s="279"/>
      <c r="BS78" s="279"/>
      <c r="BT78" s="279"/>
      <c r="BU78" s="279"/>
      <c r="BV78" s="279"/>
      <c r="BW78" s="279"/>
      <c r="BX78" s="279"/>
      <c r="BY78" s="279"/>
      <c r="BZ78" s="279"/>
      <c r="CA78" s="279"/>
      <c r="CB78" s="279"/>
      <c r="CC78" s="279"/>
      <c r="CD78" s="279"/>
      <c r="CE78" s="279"/>
      <c r="CF78" s="279"/>
      <c r="CG78" s="279"/>
      <c r="CH78" s="279"/>
      <c r="CI78" s="279"/>
      <c r="CJ78" s="279"/>
      <c r="CK78" s="279"/>
      <c r="CL78" s="279"/>
      <c r="CM78" s="279"/>
      <c r="CN78" s="279"/>
      <c r="CO78" s="279"/>
      <c r="CP78" s="279"/>
      <c r="CQ78" s="279"/>
      <c r="CR78" s="279"/>
      <c r="CS78" s="279"/>
      <c r="CT78" s="279"/>
      <c r="CU78" s="279"/>
      <c r="CV78" s="279"/>
      <c r="CW78" s="279"/>
      <c r="CX78" s="279"/>
      <c r="CY78" s="279"/>
      <c r="CZ78" s="279"/>
      <c r="DA78" s="279"/>
      <c r="DB78" s="279"/>
      <c r="DC78" s="279"/>
      <c r="DD78" s="279"/>
      <c r="DE78" s="279"/>
      <c r="DF78" s="279"/>
      <c r="DG78" s="279"/>
      <c r="DH78" s="279"/>
    </row>
    <row r="79" spans="1:112" ht="16.5">
      <c r="A79" s="596"/>
      <c r="B79" s="271" t="s">
        <v>421</v>
      </c>
      <c r="C79" s="269" t="s">
        <v>422</v>
      </c>
      <c r="D79" s="267">
        <v>0</v>
      </c>
      <c r="E79" s="267">
        <v>0</v>
      </c>
      <c r="F79" s="267"/>
      <c r="G79" s="270">
        <f t="shared" si="21"/>
        <v>0</v>
      </c>
      <c r="H79" s="270">
        <f t="shared" si="22"/>
        <v>0</v>
      </c>
      <c r="I79" s="267"/>
      <c r="J79" s="267"/>
      <c r="K79" s="267"/>
      <c r="L79" s="270">
        <f t="shared" si="23"/>
        <v>0</v>
      </c>
      <c r="M79" s="270">
        <f t="shared" si="24"/>
        <v>0</v>
      </c>
      <c r="N79" s="268"/>
      <c r="O79" s="268"/>
      <c r="P79" s="268"/>
      <c r="Q79" s="270">
        <f t="shared" si="25"/>
        <v>0</v>
      </c>
      <c r="R79" s="270">
        <f t="shared" si="26"/>
        <v>0</v>
      </c>
      <c r="S79" s="268"/>
      <c r="T79" s="268"/>
      <c r="U79" s="268"/>
      <c r="V79" s="270">
        <f t="shared" si="36"/>
        <v>0</v>
      </c>
      <c r="W79" s="270">
        <f t="shared" si="37"/>
        <v>0</v>
      </c>
      <c r="X79" s="268"/>
      <c r="Y79" s="268"/>
      <c r="Z79" s="268"/>
      <c r="AA79" s="270">
        <f t="shared" si="27"/>
        <v>0</v>
      </c>
      <c r="AB79" s="270">
        <f t="shared" si="28"/>
        <v>0</v>
      </c>
      <c r="AC79" s="268"/>
      <c r="AD79" s="268"/>
      <c r="AE79" s="268"/>
      <c r="AF79" s="270">
        <f t="shared" si="29"/>
        <v>0</v>
      </c>
      <c r="AG79" s="270">
        <f t="shared" si="30"/>
        <v>0</v>
      </c>
      <c r="AH79" s="268"/>
      <c r="AI79" s="268"/>
      <c r="AJ79" s="268"/>
      <c r="AK79" s="270">
        <f t="shared" si="38"/>
        <v>0</v>
      </c>
      <c r="AL79" s="270">
        <f t="shared" si="39"/>
        <v>0</v>
      </c>
      <c r="AM79" s="268">
        <f t="shared" si="31"/>
        <v>0</v>
      </c>
      <c r="AN79" s="268">
        <f t="shared" si="32"/>
        <v>0</v>
      </c>
      <c r="AO79" s="268">
        <f t="shared" si="33"/>
        <v>0</v>
      </c>
      <c r="AP79" s="270">
        <f t="shared" si="34"/>
        <v>0</v>
      </c>
      <c r="AQ79" s="270">
        <f t="shared" si="35"/>
        <v>0</v>
      </c>
      <c r="AR79" s="279"/>
      <c r="AS79" s="279"/>
      <c r="AT79" s="279"/>
      <c r="AU79" s="279"/>
      <c r="AV79" s="279"/>
      <c r="AW79" s="279"/>
      <c r="AX79" s="279"/>
      <c r="AY79" s="279"/>
      <c r="AZ79" s="279"/>
      <c r="BA79" s="279"/>
      <c r="BB79" s="279"/>
      <c r="BC79" s="279"/>
      <c r="BD79" s="279"/>
      <c r="BE79" s="279"/>
      <c r="BF79" s="279"/>
      <c r="BG79" s="279"/>
      <c r="BH79" s="279"/>
      <c r="BI79" s="279"/>
      <c r="BJ79" s="279"/>
      <c r="BK79" s="279"/>
      <c r="BL79" s="279"/>
      <c r="BM79" s="279"/>
      <c r="BN79" s="279"/>
      <c r="BO79" s="279"/>
      <c r="BP79" s="279"/>
      <c r="BQ79" s="279"/>
      <c r="BR79" s="279"/>
      <c r="BS79" s="279"/>
      <c r="BT79" s="279"/>
      <c r="BU79" s="279"/>
      <c r="BV79" s="279"/>
      <c r="BW79" s="279"/>
      <c r="BX79" s="279"/>
      <c r="BY79" s="279"/>
      <c r="BZ79" s="279"/>
      <c r="CA79" s="279"/>
      <c r="CB79" s="279"/>
      <c r="CC79" s="279"/>
      <c r="CD79" s="279"/>
      <c r="CE79" s="279"/>
      <c r="CF79" s="279"/>
      <c r="CG79" s="279"/>
      <c r="CH79" s="279"/>
      <c r="CI79" s="279"/>
      <c r="CJ79" s="279"/>
      <c r="CK79" s="279"/>
      <c r="CL79" s="279"/>
      <c r="CM79" s="279"/>
      <c r="CN79" s="279"/>
      <c r="CO79" s="279"/>
      <c r="CP79" s="279"/>
      <c r="CQ79" s="279"/>
      <c r="CR79" s="279"/>
      <c r="CS79" s="279"/>
      <c r="CT79" s="279"/>
      <c r="CU79" s="279"/>
      <c r="CV79" s="279"/>
      <c r="CW79" s="279"/>
      <c r="CX79" s="279"/>
      <c r="CY79" s="279"/>
      <c r="CZ79" s="279"/>
      <c r="DA79" s="279"/>
      <c r="DB79" s="279"/>
      <c r="DC79" s="279"/>
      <c r="DD79" s="279"/>
      <c r="DE79" s="279"/>
      <c r="DF79" s="279"/>
      <c r="DG79" s="279"/>
      <c r="DH79" s="279"/>
    </row>
    <row r="80" spans="1:112" s="252" customFormat="1" ht="16.5">
      <c r="A80" s="596">
        <v>19</v>
      </c>
      <c r="B80" s="265" t="s">
        <v>185</v>
      </c>
      <c r="C80" s="269"/>
      <c r="D80" s="267"/>
      <c r="E80" s="267"/>
      <c r="F80" s="267"/>
      <c r="G80" s="270">
        <f t="shared" si="21"/>
        <v>0</v>
      </c>
      <c r="H80" s="270">
        <f t="shared" si="22"/>
        <v>0</v>
      </c>
      <c r="I80" s="267">
        <v>0</v>
      </c>
      <c r="J80" s="267">
        <v>0</v>
      </c>
      <c r="K80" s="267"/>
      <c r="L80" s="270">
        <f t="shared" si="23"/>
        <v>0</v>
      </c>
      <c r="M80" s="270">
        <f t="shared" si="24"/>
        <v>0</v>
      </c>
      <c r="N80" s="268"/>
      <c r="O80" s="268"/>
      <c r="P80" s="268"/>
      <c r="Q80" s="270">
        <f t="shared" si="25"/>
        <v>0</v>
      </c>
      <c r="R80" s="270">
        <f t="shared" si="26"/>
        <v>0</v>
      </c>
      <c r="S80" s="268">
        <v>0</v>
      </c>
      <c r="T80" s="268">
        <v>0</v>
      </c>
      <c r="U80" s="268"/>
      <c r="V80" s="270">
        <f t="shared" si="36"/>
        <v>0</v>
      </c>
      <c r="W80" s="270">
        <f t="shared" si="37"/>
        <v>0</v>
      </c>
      <c r="X80" s="268">
        <v>0</v>
      </c>
      <c r="Y80" s="268">
        <v>0</v>
      </c>
      <c r="Z80" s="268"/>
      <c r="AA80" s="270">
        <f t="shared" si="27"/>
        <v>0</v>
      </c>
      <c r="AB80" s="270">
        <f t="shared" si="28"/>
        <v>0</v>
      </c>
      <c r="AC80" s="268"/>
      <c r="AD80" s="268"/>
      <c r="AE80" s="268"/>
      <c r="AF80" s="270">
        <f t="shared" si="29"/>
        <v>0</v>
      </c>
      <c r="AG80" s="270">
        <f t="shared" si="30"/>
        <v>0</v>
      </c>
      <c r="AH80" s="268"/>
      <c r="AI80" s="268"/>
      <c r="AJ80" s="268"/>
      <c r="AK80" s="270">
        <f t="shared" si="38"/>
        <v>0</v>
      </c>
      <c r="AL80" s="270">
        <f t="shared" si="39"/>
        <v>0</v>
      </c>
      <c r="AM80" s="268">
        <f t="shared" si="31"/>
        <v>0</v>
      </c>
      <c r="AN80" s="268">
        <f t="shared" si="32"/>
        <v>0</v>
      </c>
      <c r="AO80" s="268">
        <f t="shared" si="33"/>
        <v>0</v>
      </c>
      <c r="AP80" s="270">
        <f t="shared" si="34"/>
        <v>0</v>
      </c>
      <c r="AQ80" s="270">
        <f t="shared" si="35"/>
        <v>0</v>
      </c>
      <c r="AR80" s="279"/>
      <c r="AS80" s="279"/>
      <c r="AT80" s="279"/>
      <c r="AU80" s="279"/>
      <c r="AV80" s="279"/>
      <c r="AW80" s="279"/>
      <c r="AX80" s="279"/>
      <c r="AY80" s="279"/>
      <c r="AZ80" s="279"/>
      <c r="BA80" s="279"/>
      <c r="BB80" s="279"/>
      <c r="BC80" s="279"/>
      <c r="BD80" s="279"/>
      <c r="BE80" s="279"/>
      <c r="BF80" s="279"/>
      <c r="BG80" s="279"/>
      <c r="BH80" s="279"/>
      <c r="BI80" s="279"/>
      <c r="BJ80" s="279"/>
      <c r="BK80" s="279"/>
      <c r="BL80" s="279"/>
      <c r="BM80" s="279"/>
      <c r="BN80" s="279"/>
      <c r="BO80" s="279"/>
      <c r="BP80" s="279"/>
      <c r="BQ80" s="279"/>
      <c r="BR80" s="279"/>
      <c r="BS80" s="279"/>
      <c r="BT80" s="279"/>
      <c r="BU80" s="279"/>
      <c r="BV80" s="279"/>
      <c r="BW80" s="279"/>
      <c r="BX80" s="279"/>
      <c r="BY80" s="279"/>
      <c r="BZ80" s="279"/>
      <c r="CA80" s="279"/>
      <c r="CB80" s="279"/>
      <c r="CC80" s="279"/>
      <c r="CD80" s="279"/>
      <c r="CE80" s="279"/>
      <c r="CF80" s="279"/>
      <c r="CG80" s="279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79"/>
      <c r="CV80" s="279"/>
      <c r="CW80" s="279"/>
      <c r="CX80" s="279"/>
      <c r="CY80" s="279"/>
      <c r="CZ80" s="279"/>
      <c r="DA80" s="279"/>
      <c r="DB80" s="279"/>
      <c r="DC80" s="279"/>
      <c r="DD80" s="279"/>
      <c r="DE80" s="279"/>
      <c r="DF80" s="279"/>
      <c r="DG80" s="279"/>
      <c r="DH80" s="279"/>
    </row>
    <row r="81" spans="1:112" s="258" customFormat="1" ht="16.5">
      <c r="A81" s="596"/>
      <c r="B81" s="271" t="s">
        <v>186</v>
      </c>
      <c r="C81" s="269" t="s">
        <v>187</v>
      </c>
      <c r="D81" s="267">
        <v>71861</v>
      </c>
      <c r="E81" s="267">
        <v>96753</v>
      </c>
      <c r="F81" s="267">
        <v>49048</v>
      </c>
      <c r="G81" s="270">
        <f t="shared" si="21"/>
        <v>34.639094919358229</v>
      </c>
      <c r="H81" s="270">
        <f t="shared" si="22"/>
        <v>-49.305964672930038</v>
      </c>
      <c r="I81" s="267"/>
      <c r="J81" s="267"/>
      <c r="K81" s="267"/>
      <c r="L81" s="270">
        <f t="shared" si="23"/>
        <v>0</v>
      </c>
      <c r="M81" s="270">
        <f t="shared" si="24"/>
        <v>0</v>
      </c>
      <c r="N81" s="268"/>
      <c r="O81" s="268"/>
      <c r="P81" s="268"/>
      <c r="Q81" s="270">
        <f t="shared" si="25"/>
        <v>0</v>
      </c>
      <c r="R81" s="270">
        <f t="shared" si="26"/>
        <v>0</v>
      </c>
      <c r="S81" s="268">
        <v>0</v>
      </c>
      <c r="T81" s="268">
        <v>0</v>
      </c>
      <c r="U81" s="268"/>
      <c r="V81" s="270">
        <f t="shared" si="36"/>
        <v>0</v>
      </c>
      <c r="W81" s="270">
        <f t="shared" si="37"/>
        <v>0</v>
      </c>
      <c r="X81" s="268">
        <v>0</v>
      </c>
      <c r="Y81" s="268">
        <v>0</v>
      </c>
      <c r="Z81" s="268"/>
      <c r="AA81" s="270">
        <f t="shared" si="27"/>
        <v>0</v>
      </c>
      <c r="AB81" s="270">
        <f t="shared" si="28"/>
        <v>0</v>
      </c>
      <c r="AC81" s="268"/>
      <c r="AD81" s="268"/>
      <c r="AE81" s="268"/>
      <c r="AF81" s="270">
        <f t="shared" si="29"/>
        <v>0</v>
      </c>
      <c r="AG81" s="270">
        <f t="shared" si="30"/>
        <v>0</v>
      </c>
      <c r="AH81" s="268"/>
      <c r="AI81" s="268"/>
      <c r="AJ81" s="268"/>
      <c r="AK81" s="270">
        <f t="shared" si="38"/>
        <v>0</v>
      </c>
      <c r="AL81" s="270">
        <f t="shared" si="39"/>
        <v>0</v>
      </c>
      <c r="AM81" s="268">
        <f t="shared" si="31"/>
        <v>71861</v>
      </c>
      <c r="AN81" s="268">
        <f t="shared" si="32"/>
        <v>96753</v>
      </c>
      <c r="AO81" s="268">
        <f t="shared" si="33"/>
        <v>49048</v>
      </c>
      <c r="AP81" s="270">
        <f t="shared" si="34"/>
        <v>34.639094919358229</v>
      </c>
      <c r="AQ81" s="270">
        <f t="shared" si="35"/>
        <v>-49.305964672930038</v>
      </c>
      <c r="AR81" s="279"/>
      <c r="AS81" s="279"/>
      <c r="AT81" s="279"/>
      <c r="AU81" s="279"/>
      <c r="AV81" s="279"/>
      <c r="AW81" s="279"/>
      <c r="AX81" s="279"/>
      <c r="AY81" s="279"/>
      <c r="AZ81" s="279"/>
      <c r="BA81" s="279"/>
      <c r="BB81" s="279"/>
      <c r="BC81" s="279"/>
      <c r="BD81" s="279"/>
      <c r="BE81" s="279"/>
      <c r="BF81" s="279"/>
      <c r="BG81" s="279"/>
      <c r="BH81" s="279"/>
      <c r="BI81" s="279"/>
      <c r="BJ81" s="279"/>
      <c r="BK81" s="279"/>
      <c r="BL81" s="279"/>
      <c r="BM81" s="279"/>
      <c r="BN81" s="279"/>
      <c r="BO81" s="279"/>
      <c r="BP81" s="279"/>
      <c r="BQ81" s="279"/>
      <c r="BR81" s="279"/>
      <c r="BS81" s="279"/>
      <c r="BT81" s="279"/>
      <c r="BU81" s="279"/>
      <c r="BV81" s="279"/>
      <c r="BW81" s="279"/>
      <c r="BX81" s="279"/>
      <c r="BY81" s="279"/>
      <c r="BZ81" s="279"/>
      <c r="CA81" s="279"/>
      <c r="CB81" s="279"/>
      <c r="CC81" s="279"/>
      <c r="CD81" s="279"/>
      <c r="CE81" s="279"/>
      <c r="CF81" s="279"/>
      <c r="CG81" s="279"/>
      <c r="CH81" s="279"/>
      <c r="CI81" s="279"/>
      <c r="CJ81" s="279"/>
      <c r="CK81" s="279"/>
      <c r="CL81" s="279"/>
      <c r="CM81" s="279"/>
      <c r="CN81" s="279"/>
      <c r="CO81" s="279"/>
      <c r="CP81" s="279"/>
      <c r="CQ81" s="279"/>
      <c r="CR81" s="279"/>
      <c r="CS81" s="279"/>
      <c r="CT81" s="279"/>
      <c r="CU81" s="279"/>
      <c r="CV81" s="279"/>
      <c r="CW81" s="279"/>
      <c r="CX81" s="279"/>
      <c r="CY81" s="279"/>
      <c r="CZ81" s="279"/>
      <c r="DA81" s="279"/>
      <c r="DB81" s="279"/>
      <c r="DC81" s="279"/>
      <c r="DD81" s="279"/>
      <c r="DE81" s="279"/>
      <c r="DF81" s="279"/>
      <c r="DG81" s="279"/>
      <c r="DH81" s="279"/>
    </row>
    <row r="82" spans="1:112" s="252" customFormat="1" ht="16.5">
      <c r="A82" s="596">
        <v>20</v>
      </c>
      <c r="B82" s="265" t="s">
        <v>424</v>
      </c>
      <c r="C82" s="269"/>
      <c r="D82" s="267">
        <v>0</v>
      </c>
      <c r="E82" s="267">
        <v>0</v>
      </c>
      <c r="F82" s="267"/>
      <c r="G82" s="270">
        <f t="shared" si="21"/>
        <v>0</v>
      </c>
      <c r="H82" s="270">
        <f t="shared" si="22"/>
        <v>0</v>
      </c>
      <c r="I82" s="267">
        <v>0</v>
      </c>
      <c r="J82" s="267">
        <v>0</v>
      </c>
      <c r="K82" s="267"/>
      <c r="L82" s="270">
        <f t="shared" si="23"/>
        <v>0</v>
      </c>
      <c r="M82" s="270">
        <f t="shared" si="24"/>
        <v>0</v>
      </c>
      <c r="N82" s="268"/>
      <c r="O82" s="268"/>
      <c r="P82" s="268"/>
      <c r="Q82" s="270">
        <f t="shared" si="25"/>
        <v>0</v>
      </c>
      <c r="R82" s="270">
        <f t="shared" si="26"/>
        <v>0</v>
      </c>
      <c r="S82" s="268">
        <v>0</v>
      </c>
      <c r="T82" s="268">
        <v>0</v>
      </c>
      <c r="U82" s="268"/>
      <c r="V82" s="270">
        <f t="shared" si="36"/>
        <v>0</v>
      </c>
      <c r="W82" s="270">
        <f t="shared" si="37"/>
        <v>0</v>
      </c>
      <c r="X82" s="268">
        <v>0</v>
      </c>
      <c r="Y82" s="268">
        <v>0</v>
      </c>
      <c r="Z82" s="268"/>
      <c r="AA82" s="270">
        <f t="shared" si="27"/>
        <v>0</v>
      </c>
      <c r="AB82" s="270">
        <f t="shared" si="28"/>
        <v>0</v>
      </c>
      <c r="AC82" s="268"/>
      <c r="AD82" s="268"/>
      <c r="AE82" s="268"/>
      <c r="AF82" s="270">
        <f t="shared" si="29"/>
        <v>0</v>
      </c>
      <c r="AG82" s="270">
        <f t="shared" si="30"/>
        <v>0</v>
      </c>
      <c r="AH82" s="268"/>
      <c r="AI82" s="268"/>
      <c r="AJ82" s="268"/>
      <c r="AK82" s="270">
        <f t="shared" si="38"/>
        <v>0</v>
      </c>
      <c r="AL82" s="270">
        <f t="shared" si="39"/>
        <v>0</v>
      </c>
      <c r="AM82" s="268">
        <f t="shared" si="31"/>
        <v>0</v>
      </c>
      <c r="AN82" s="268">
        <f t="shared" si="32"/>
        <v>0</v>
      </c>
      <c r="AO82" s="268">
        <f t="shared" si="33"/>
        <v>0</v>
      </c>
      <c r="AP82" s="270">
        <f t="shared" si="34"/>
        <v>0</v>
      </c>
      <c r="AQ82" s="270">
        <f t="shared" si="35"/>
        <v>0</v>
      </c>
      <c r="AR82" s="279"/>
      <c r="AS82" s="279"/>
      <c r="AT82" s="279"/>
      <c r="AU82" s="279"/>
      <c r="AV82" s="279"/>
      <c r="AW82" s="279"/>
      <c r="AX82" s="279"/>
      <c r="AY82" s="279"/>
      <c r="AZ82" s="279"/>
      <c r="BA82" s="279"/>
      <c r="BB82" s="279"/>
      <c r="BC82" s="279"/>
      <c r="BD82" s="279"/>
      <c r="BE82" s="279"/>
      <c r="BF82" s="279"/>
      <c r="BG82" s="279"/>
      <c r="BH82" s="279"/>
      <c r="BI82" s="279"/>
      <c r="BJ82" s="279"/>
      <c r="BK82" s="279"/>
      <c r="BL82" s="279"/>
      <c r="BM82" s="279"/>
      <c r="BN82" s="279"/>
      <c r="BO82" s="279"/>
      <c r="BP82" s="279"/>
      <c r="BQ82" s="279"/>
      <c r="BR82" s="279"/>
      <c r="BS82" s="279"/>
      <c r="BT82" s="279"/>
      <c r="BU82" s="279"/>
      <c r="BV82" s="279"/>
      <c r="BW82" s="279"/>
      <c r="BX82" s="279"/>
      <c r="BY82" s="279"/>
      <c r="BZ82" s="279"/>
      <c r="CA82" s="279"/>
      <c r="CB82" s="279"/>
      <c r="CC82" s="279"/>
      <c r="CD82" s="279"/>
      <c r="CE82" s="279"/>
      <c r="CF82" s="279"/>
      <c r="CG82" s="279"/>
      <c r="CH82" s="279"/>
      <c r="CI82" s="279"/>
      <c r="CJ82" s="279"/>
      <c r="CK82" s="279"/>
      <c r="CL82" s="279"/>
      <c r="CM82" s="279"/>
      <c r="CN82" s="279"/>
      <c r="CO82" s="279"/>
      <c r="CP82" s="279"/>
      <c r="CQ82" s="279"/>
      <c r="CR82" s="279"/>
      <c r="CS82" s="279"/>
      <c r="CT82" s="279"/>
      <c r="CU82" s="279"/>
      <c r="CV82" s="279"/>
      <c r="CW82" s="279"/>
      <c r="CX82" s="279"/>
      <c r="CY82" s="279"/>
      <c r="CZ82" s="279"/>
      <c r="DA82" s="279"/>
      <c r="DB82" s="279"/>
      <c r="DC82" s="279"/>
      <c r="DD82" s="279"/>
      <c r="DE82" s="279"/>
      <c r="DF82" s="279"/>
      <c r="DG82" s="279"/>
      <c r="DH82" s="279"/>
    </row>
    <row r="83" spans="1:112" s="258" customFormat="1" ht="16.5">
      <c r="A83" s="596"/>
      <c r="B83" s="271" t="s">
        <v>188</v>
      </c>
      <c r="C83" s="269" t="s">
        <v>189</v>
      </c>
      <c r="D83" s="267">
        <v>0</v>
      </c>
      <c r="E83" s="267">
        <v>0</v>
      </c>
      <c r="F83" s="267"/>
      <c r="G83" s="270">
        <f t="shared" si="21"/>
        <v>0</v>
      </c>
      <c r="H83" s="270">
        <f t="shared" si="22"/>
        <v>0</v>
      </c>
      <c r="I83" s="267"/>
      <c r="J83" s="267"/>
      <c r="K83" s="267"/>
      <c r="L83" s="270">
        <f t="shared" si="23"/>
        <v>0</v>
      </c>
      <c r="M83" s="270">
        <f t="shared" si="24"/>
        <v>0</v>
      </c>
      <c r="N83" s="268"/>
      <c r="O83" s="268"/>
      <c r="P83" s="268"/>
      <c r="Q83" s="270">
        <f t="shared" si="25"/>
        <v>0</v>
      </c>
      <c r="R83" s="270">
        <f t="shared" si="26"/>
        <v>0</v>
      </c>
      <c r="S83" s="268">
        <v>0</v>
      </c>
      <c r="T83" s="268">
        <v>0</v>
      </c>
      <c r="U83" s="268"/>
      <c r="V83" s="270">
        <f t="shared" si="36"/>
        <v>0</v>
      </c>
      <c r="W83" s="270">
        <f t="shared" si="37"/>
        <v>0</v>
      </c>
      <c r="X83" s="268">
        <v>0</v>
      </c>
      <c r="Y83" s="268">
        <v>0</v>
      </c>
      <c r="Z83" s="268"/>
      <c r="AA83" s="270">
        <f t="shared" si="27"/>
        <v>0</v>
      </c>
      <c r="AB83" s="270">
        <f t="shared" si="28"/>
        <v>0</v>
      </c>
      <c r="AC83" s="268"/>
      <c r="AD83" s="268"/>
      <c r="AE83" s="268"/>
      <c r="AF83" s="270">
        <f t="shared" si="29"/>
        <v>0</v>
      </c>
      <c r="AG83" s="270">
        <f t="shared" si="30"/>
        <v>0</v>
      </c>
      <c r="AH83" s="268"/>
      <c r="AI83" s="268"/>
      <c r="AJ83" s="268"/>
      <c r="AK83" s="270">
        <f t="shared" si="38"/>
        <v>0</v>
      </c>
      <c r="AL83" s="270">
        <f t="shared" si="39"/>
        <v>0</v>
      </c>
      <c r="AM83" s="268">
        <f t="shared" si="31"/>
        <v>0</v>
      </c>
      <c r="AN83" s="268">
        <f t="shared" si="32"/>
        <v>0</v>
      </c>
      <c r="AO83" s="268">
        <f t="shared" si="33"/>
        <v>0</v>
      </c>
      <c r="AP83" s="270">
        <f t="shared" si="34"/>
        <v>0</v>
      </c>
      <c r="AQ83" s="270">
        <f t="shared" si="35"/>
        <v>0</v>
      </c>
      <c r="AR83" s="279"/>
      <c r="AS83" s="279"/>
      <c r="AT83" s="279"/>
      <c r="AU83" s="279"/>
      <c r="AV83" s="279"/>
      <c r="AW83" s="279"/>
      <c r="AX83" s="279"/>
      <c r="AY83" s="279"/>
      <c r="AZ83" s="279"/>
      <c r="BA83" s="279"/>
      <c r="BB83" s="279"/>
      <c r="BC83" s="279"/>
      <c r="BD83" s="279"/>
      <c r="BE83" s="279"/>
      <c r="BF83" s="279"/>
      <c r="BG83" s="279"/>
      <c r="BH83" s="279"/>
      <c r="BI83" s="279"/>
      <c r="BJ83" s="279"/>
      <c r="BK83" s="279"/>
      <c r="BL83" s="279"/>
      <c r="BM83" s="279"/>
      <c r="BN83" s="279"/>
      <c r="BO83" s="279"/>
      <c r="BP83" s="279"/>
      <c r="BQ83" s="279"/>
      <c r="BR83" s="279"/>
      <c r="BS83" s="279"/>
      <c r="BT83" s="279"/>
      <c r="BU83" s="279"/>
      <c r="BV83" s="279"/>
      <c r="BW83" s="279"/>
      <c r="BX83" s="279"/>
      <c r="BY83" s="279"/>
      <c r="BZ83" s="279"/>
      <c r="CA83" s="279"/>
      <c r="CB83" s="279"/>
      <c r="CC83" s="279"/>
      <c r="CD83" s="279"/>
      <c r="CE83" s="279"/>
      <c r="CF83" s="279"/>
      <c r="CG83" s="279"/>
      <c r="CH83" s="279"/>
      <c r="CI83" s="279"/>
      <c r="CJ83" s="279"/>
      <c r="CK83" s="279"/>
      <c r="CL83" s="279"/>
      <c r="CM83" s="279"/>
      <c r="CN83" s="279"/>
      <c r="CO83" s="279"/>
      <c r="CP83" s="279"/>
      <c r="CQ83" s="279"/>
      <c r="CR83" s="279"/>
      <c r="CS83" s="279"/>
      <c r="CT83" s="279"/>
      <c r="CU83" s="279"/>
      <c r="CV83" s="279"/>
      <c r="CW83" s="279"/>
      <c r="CX83" s="279"/>
      <c r="CY83" s="279"/>
      <c r="CZ83" s="279"/>
      <c r="DA83" s="279"/>
      <c r="DB83" s="279"/>
      <c r="DC83" s="279"/>
      <c r="DD83" s="279"/>
      <c r="DE83" s="279"/>
      <c r="DF83" s="279"/>
      <c r="DG83" s="279"/>
      <c r="DH83" s="279"/>
    </row>
    <row r="84" spans="1:112" s="258" customFormat="1" ht="16.5">
      <c r="A84" s="596"/>
      <c r="B84" s="271" t="s">
        <v>190</v>
      </c>
      <c r="C84" s="269" t="s">
        <v>189</v>
      </c>
      <c r="D84" s="267"/>
      <c r="E84" s="267"/>
      <c r="F84" s="267"/>
      <c r="G84" s="270">
        <f t="shared" si="21"/>
        <v>0</v>
      </c>
      <c r="H84" s="270">
        <f t="shared" si="22"/>
        <v>0</v>
      </c>
      <c r="I84" s="267"/>
      <c r="J84" s="267"/>
      <c r="K84" s="267"/>
      <c r="L84" s="270">
        <f t="shared" si="23"/>
        <v>0</v>
      </c>
      <c r="M84" s="270">
        <f t="shared" si="24"/>
        <v>0</v>
      </c>
      <c r="N84" s="268">
        <v>4388014</v>
      </c>
      <c r="O84" s="268">
        <v>4702974</v>
      </c>
      <c r="P84" s="268">
        <v>4625369</v>
      </c>
      <c r="Q84" s="270">
        <f t="shared" si="25"/>
        <v>7.1777346198075094</v>
      </c>
      <c r="R84" s="270">
        <f t="shared" si="26"/>
        <v>-1.650126069163889</v>
      </c>
      <c r="S84" s="268">
        <v>0</v>
      </c>
      <c r="T84" s="268">
        <v>0</v>
      </c>
      <c r="U84" s="268"/>
      <c r="V84" s="270">
        <f t="shared" si="36"/>
        <v>0</v>
      </c>
      <c r="W84" s="270">
        <f t="shared" si="37"/>
        <v>0</v>
      </c>
      <c r="X84" s="268">
        <v>0</v>
      </c>
      <c r="Y84" s="268">
        <v>0</v>
      </c>
      <c r="Z84" s="268"/>
      <c r="AA84" s="270">
        <f t="shared" si="27"/>
        <v>0</v>
      </c>
      <c r="AB84" s="270">
        <f t="shared" si="28"/>
        <v>0</v>
      </c>
      <c r="AC84" s="268"/>
      <c r="AD84" s="268"/>
      <c r="AE84" s="268"/>
      <c r="AF84" s="270">
        <f t="shared" si="29"/>
        <v>0</v>
      </c>
      <c r="AG84" s="270">
        <f t="shared" si="30"/>
        <v>0</v>
      </c>
      <c r="AH84" s="268"/>
      <c r="AI84" s="268"/>
      <c r="AJ84" s="268"/>
      <c r="AK84" s="270">
        <f t="shared" si="38"/>
        <v>0</v>
      </c>
      <c r="AL84" s="270">
        <f t="shared" si="39"/>
        <v>0</v>
      </c>
      <c r="AM84" s="268">
        <f t="shared" si="31"/>
        <v>4388014</v>
      </c>
      <c r="AN84" s="268">
        <f t="shared" si="32"/>
        <v>4702974</v>
      </c>
      <c r="AO84" s="268">
        <f t="shared" si="33"/>
        <v>4625369</v>
      </c>
      <c r="AP84" s="270">
        <f t="shared" si="34"/>
        <v>7.1777346198075094</v>
      </c>
      <c r="AQ84" s="270">
        <f t="shared" si="35"/>
        <v>-1.650126069163889</v>
      </c>
      <c r="AR84" s="279"/>
      <c r="AS84" s="279"/>
      <c r="AT84" s="279"/>
      <c r="AU84" s="279"/>
      <c r="AV84" s="279"/>
      <c r="AW84" s="279"/>
      <c r="AX84" s="279"/>
      <c r="AY84" s="279"/>
      <c r="AZ84" s="279"/>
      <c r="BA84" s="279"/>
      <c r="BB84" s="279"/>
      <c r="BC84" s="279"/>
      <c r="BD84" s="279"/>
      <c r="BE84" s="279"/>
      <c r="BF84" s="279"/>
      <c r="BG84" s="279"/>
      <c r="BH84" s="279"/>
      <c r="BI84" s="279"/>
      <c r="BJ84" s="279"/>
      <c r="BK84" s="279"/>
      <c r="BL84" s="279"/>
      <c r="BM84" s="279"/>
      <c r="BN84" s="279"/>
      <c r="BO84" s="279"/>
      <c r="BP84" s="279"/>
      <c r="BQ84" s="279"/>
      <c r="BR84" s="279"/>
      <c r="BS84" s="279"/>
      <c r="BT84" s="279"/>
      <c r="BU84" s="279"/>
      <c r="BV84" s="279"/>
      <c r="BW84" s="279"/>
      <c r="BX84" s="279"/>
      <c r="BY84" s="279"/>
      <c r="BZ84" s="279"/>
      <c r="CA84" s="279"/>
      <c r="CB84" s="279"/>
      <c r="CC84" s="279"/>
      <c r="CD84" s="279"/>
      <c r="CE84" s="279"/>
      <c r="CF84" s="279"/>
      <c r="CG84" s="279"/>
      <c r="CH84" s="279"/>
      <c r="CI84" s="279"/>
      <c r="CJ84" s="279"/>
      <c r="CK84" s="279"/>
      <c r="CL84" s="279"/>
      <c r="CM84" s="279"/>
      <c r="CN84" s="279"/>
      <c r="CO84" s="279"/>
      <c r="CP84" s="279"/>
      <c r="CQ84" s="279"/>
      <c r="CR84" s="279"/>
      <c r="CS84" s="279"/>
      <c r="CT84" s="279"/>
      <c r="CU84" s="279"/>
      <c r="CV84" s="279"/>
      <c r="CW84" s="279"/>
      <c r="CX84" s="279"/>
      <c r="CY84" s="279"/>
      <c r="CZ84" s="279"/>
      <c r="DA84" s="279"/>
      <c r="DB84" s="279"/>
      <c r="DC84" s="279"/>
      <c r="DD84" s="279"/>
      <c r="DE84" s="279"/>
      <c r="DF84" s="279"/>
      <c r="DG84" s="279"/>
      <c r="DH84" s="279"/>
    </row>
    <row r="85" spans="1:112" ht="16.5">
      <c r="A85" s="596"/>
      <c r="B85" s="271" t="s">
        <v>423</v>
      </c>
      <c r="C85" s="269" t="s">
        <v>189</v>
      </c>
      <c r="D85" s="267">
        <v>8939442</v>
      </c>
      <c r="E85" s="267">
        <v>6057883</v>
      </c>
      <c r="F85" s="267">
        <v>5192978</v>
      </c>
      <c r="G85" s="270">
        <f t="shared" si="21"/>
        <v>-32.234215513675238</v>
      </c>
      <c r="H85" s="270">
        <f t="shared" si="22"/>
        <v>-14.27734738356618</v>
      </c>
      <c r="I85" s="267"/>
      <c r="J85" s="267"/>
      <c r="K85" s="267"/>
      <c r="L85" s="270">
        <f t="shared" si="23"/>
        <v>0</v>
      </c>
      <c r="M85" s="270">
        <f t="shared" si="24"/>
        <v>0</v>
      </c>
      <c r="N85" s="268"/>
      <c r="O85" s="268"/>
      <c r="P85" s="268"/>
      <c r="Q85" s="270">
        <f t="shared" si="25"/>
        <v>0</v>
      </c>
      <c r="R85" s="270">
        <f t="shared" si="26"/>
        <v>0</v>
      </c>
      <c r="S85" s="268"/>
      <c r="T85" s="268"/>
      <c r="U85" s="268"/>
      <c r="V85" s="270">
        <f t="shared" si="36"/>
        <v>0</v>
      </c>
      <c r="W85" s="270">
        <f t="shared" si="37"/>
        <v>0</v>
      </c>
      <c r="X85" s="268"/>
      <c r="Y85" s="268"/>
      <c r="Z85" s="268"/>
      <c r="AA85" s="270">
        <f t="shared" si="27"/>
        <v>0</v>
      </c>
      <c r="AB85" s="270">
        <f t="shared" si="28"/>
        <v>0</v>
      </c>
      <c r="AC85" s="268"/>
      <c r="AD85" s="268"/>
      <c r="AE85" s="268"/>
      <c r="AF85" s="270">
        <f t="shared" si="29"/>
        <v>0</v>
      </c>
      <c r="AG85" s="270">
        <f t="shared" si="30"/>
        <v>0</v>
      </c>
      <c r="AH85" s="268"/>
      <c r="AI85" s="268"/>
      <c r="AJ85" s="268"/>
      <c r="AK85" s="270">
        <f t="shared" si="38"/>
        <v>0</v>
      </c>
      <c r="AL85" s="270">
        <f t="shared" si="39"/>
        <v>0</v>
      </c>
      <c r="AM85" s="268">
        <f t="shared" si="31"/>
        <v>8939442</v>
      </c>
      <c r="AN85" s="268">
        <f t="shared" si="32"/>
        <v>6057883</v>
      </c>
      <c r="AO85" s="268">
        <f t="shared" si="33"/>
        <v>5192978</v>
      </c>
      <c r="AP85" s="270">
        <f t="shared" si="34"/>
        <v>-32.234215513675238</v>
      </c>
      <c r="AQ85" s="270">
        <f t="shared" si="35"/>
        <v>-14.27734738356618</v>
      </c>
      <c r="AR85" s="279"/>
      <c r="AS85" s="279"/>
      <c r="AT85" s="279"/>
      <c r="AU85" s="279"/>
      <c r="AV85" s="279"/>
      <c r="AW85" s="279"/>
      <c r="AX85" s="279"/>
      <c r="AY85" s="279"/>
      <c r="AZ85" s="279"/>
      <c r="BA85" s="279"/>
      <c r="BB85" s="279"/>
      <c r="BC85" s="279"/>
      <c r="BD85" s="279"/>
      <c r="BE85" s="279"/>
      <c r="BF85" s="279"/>
      <c r="BG85" s="279"/>
      <c r="BH85" s="279"/>
      <c r="BI85" s="279"/>
      <c r="BJ85" s="279"/>
      <c r="BK85" s="279"/>
      <c r="BL85" s="279"/>
      <c r="BM85" s="279"/>
      <c r="BN85" s="279"/>
      <c r="BO85" s="279"/>
      <c r="BP85" s="279"/>
      <c r="BQ85" s="279"/>
      <c r="BR85" s="279"/>
      <c r="BS85" s="279"/>
      <c r="BT85" s="279"/>
      <c r="BU85" s="279"/>
      <c r="BV85" s="279"/>
      <c r="BW85" s="279"/>
      <c r="BX85" s="279"/>
      <c r="BY85" s="279"/>
      <c r="BZ85" s="279"/>
      <c r="CA85" s="279"/>
      <c r="CB85" s="279"/>
      <c r="CC85" s="279"/>
      <c r="CD85" s="279"/>
      <c r="CE85" s="279"/>
      <c r="CF85" s="279"/>
      <c r="CG85" s="279"/>
      <c r="CH85" s="279"/>
      <c r="CI85" s="279"/>
      <c r="CJ85" s="279"/>
      <c r="CK85" s="279"/>
      <c r="CL85" s="279"/>
      <c r="CM85" s="279"/>
      <c r="CN85" s="279"/>
      <c r="CO85" s="279"/>
      <c r="CP85" s="279"/>
      <c r="CQ85" s="279"/>
      <c r="CR85" s="279"/>
      <c r="CS85" s="279"/>
      <c r="CT85" s="279"/>
      <c r="CU85" s="279"/>
      <c r="CV85" s="279"/>
      <c r="CW85" s="279"/>
      <c r="CX85" s="279"/>
      <c r="CY85" s="279"/>
      <c r="CZ85" s="279"/>
      <c r="DA85" s="279"/>
      <c r="DB85" s="279"/>
      <c r="DC85" s="279"/>
      <c r="DD85" s="279"/>
      <c r="DE85" s="279"/>
      <c r="DF85" s="279"/>
      <c r="DG85" s="279"/>
      <c r="DH85" s="279"/>
    </row>
    <row r="86" spans="1:112" s="252" customFormat="1" ht="16.5">
      <c r="A86" s="596">
        <v>21</v>
      </c>
      <c r="B86" s="265" t="s">
        <v>425</v>
      </c>
      <c r="C86" s="269"/>
      <c r="D86" s="267">
        <v>0</v>
      </c>
      <c r="E86" s="267">
        <v>0</v>
      </c>
      <c r="F86" s="267"/>
      <c r="G86" s="270">
        <f t="shared" si="21"/>
        <v>0</v>
      </c>
      <c r="H86" s="270">
        <f t="shared" si="22"/>
        <v>0</v>
      </c>
      <c r="I86" s="267"/>
      <c r="J86" s="267"/>
      <c r="K86" s="267"/>
      <c r="L86" s="270">
        <f t="shared" si="23"/>
        <v>0</v>
      </c>
      <c r="M86" s="270">
        <f t="shared" si="24"/>
        <v>0</v>
      </c>
      <c r="N86" s="268"/>
      <c r="O86" s="268"/>
      <c r="P86" s="268"/>
      <c r="Q86" s="270">
        <f t="shared" si="25"/>
        <v>0</v>
      </c>
      <c r="R86" s="270">
        <f t="shared" si="26"/>
        <v>0</v>
      </c>
      <c r="S86" s="268"/>
      <c r="T86" s="268"/>
      <c r="U86" s="268"/>
      <c r="V86" s="270">
        <f t="shared" si="36"/>
        <v>0</v>
      </c>
      <c r="W86" s="270">
        <f t="shared" si="37"/>
        <v>0</v>
      </c>
      <c r="X86" s="268"/>
      <c r="Y86" s="268"/>
      <c r="Z86" s="268"/>
      <c r="AA86" s="270">
        <f t="shared" si="27"/>
        <v>0</v>
      </c>
      <c r="AB86" s="270">
        <f t="shared" si="28"/>
        <v>0</v>
      </c>
      <c r="AC86" s="268"/>
      <c r="AD86" s="268"/>
      <c r="AE86" s="268"/>
      <c r="AF86" s="270">
        <f t="shared" si="29"/>
        <v>0</v>
      </c>
      <c r="AG86" s="270">
        <f t="shared" si="30"/>
        <v>0</v>
      </c>
      <c r="AH86" s="268"/>
      <c r="AI86" s="268"/>
      <c r="AJ86" s="268"/>
      <c r="AK86" s="270">
        <f t="shared" si="38"/>
        <v>0</v>
      </c>
      <c r="AL86" s="270">
        <f t="shared" si="39"/>
        <v>0</v>
      </c>
      <c r="AM86" s="268">
        <f t="shared" si="31"/>
        <v>0</v>
      </c>
      <c r="AN86" s="268">
        <f t="shared" si="32"/>
        <v>0</v>
      </c>
      <c r="AO86" s="268">
        <f t="shared" si="33"/>
        <v>0</v>
      </c>
      <c r="AP86" s="270">
        <f t="shared" si="34"/>
        <v>0</v>
      </c>
      <c r="AQ86" s="270">
        <f t="shared" si="35"/>
        <v>0</v>
      </c>
      <c r="AR86" s="279"/>
      <c r="AS86" s="279"/>
      <c r="AT86" s="279"/>
      <c r="AU86" s="279"/>
      <c r="AV86" s="279"/>
      <c r="AW86" s="279"/>
      <c r="AX86" s="279"/>
      <c r="AY86" s="279"/>
      <c r="AZ86" s="279"/>
      <c r="BA86" s="279"/>
      <c r="BB86" s="279"/>
      <c r="BC86" s="279"/>
      <c r="BD86" s="279"/>
      <c r="BE86" s="279"/>
      <c r="BF86" s="279"/>
      <c r="BG86" s="279"/>
      <c r="BH86" s="279"/>
      <c r="BI86" s="279"/>
      <c r="BJ86" s="279"/>
      <c r="BK86" s="279"/>
      <c r="BL86" s="279"/>
      <c r="BM86" s="279"/>
      <c r="BN86" s="279"/>
      <c r="BO86" s="279"/>
      <c r="BP86" s="279"/>
      <c r="BQ86" s="279"/>
      <c r="BR86" s="279"/>
      <c r="BS86" s="279"/>
      <c r="BT86" s="279"/>
      <c r="BU86" s="279"/>
      <c r="BV86" s="279"/>
      <c r="BW86" s="279"/>
      <c r="BX86" s="279"/>
      <c r="BY86" s="279"/>
      <c r="BZ86" s="279"/>
      <c r="CA86" s="279"/>
      <c r="CB86" s="279"/>
      <c r="CC86" s="279"/>
      <c r="CD86" s="279"/>
      <c r="CE86" s="279"/>
      <c r="CF86" s="279"/>
      <c r="CG86" s="279"/>
      <c r="CH86" s="279"/>
      <c r="CI86" s="279"/>
      <c r="CJ86" s="279"/>
      <c r="CK86" s="279"/>
      <c r="CL86" s="279"/>
      <c r="CM86" s="279"/>
      <c r="CN86" s="279"/>
      <c r="CO86" s="279"/>
      <c r="CP86" s="279"/>
      <c r="CQ86" s="279"/>
      <c r="CR86" s="279"/>
      <c r="CS86" s="279"/>
      <c r="CT86" s="279"/>
      <c r="CU86" s="279"/>
      <c r="CV86" s="279"/>
      <c r="CW86" s="279"/>
      <c r="CX86" s="279"/>
      <c r="CY86" s="279"/>
      <c r="CZ86" s="279"/>
      <c r="DA86" s="279"/>
      <c r="DB86" s="279"/>
      <c r="DC86" s="279"/>
      <c r="DD86" s="279"/>
      <c r="DE86" s="279"/>
      <c r="DF86" s="279"/>
      <c r="DG86" s="279"/>
      <c r="DH86" s="279"/>
    </row>
    <row r="87" spans="1:112" s="258" customFormat="1" ht="16.5">
      <c r="A87" s="596"/>
      <c r="B87" s="271" t="s">
        <v>426</v>
      </c>
      <c r="C87" s="269" t="s">
        <v>430</v>
      </c>
      <c r="D87" s="267"/>
      <c r="E87" s="267"/>
      <c r="F87" s="267"/>
      <c r="G87" s="270">
        <f t="shared" si="21"/>
        <v>0</v>
      </c>
      <c r="H87" s="270">
        <f t="shared" si="22"/>
        <v>0</v>
      </c>
      <c r="I87" s="267"/>
      <c r="J87" s="267"/>
      <c r="K87" s="267"/>
      <c r="L87" s="270">
        <f t="shared" si="23"/>
        <v>0</v>
      </c>
      <c r="M87" s="270">
        <f t="shared" si="24"/>
        <v>0</v>
      </c>
      <c r="N87" s="268">
        <v>148.63</v>
      </c>
      <c r="O87" s="268">
        <v>1884.742</v>
      </c>
      <c r="P87" s="268">
        <v>2177.4900000000002</v>
      </c>
      <c r="Q87" s="270">
        <f t="shared" si="25"/>
        <v>1168.0764314068492</v>
      </c>
      <c r="R87" s="270">
        <f t="shared" si="26"/>
        <v>15.532523814930641</v>
      </c>
      <c r="S87" s="268"/>
      <c r="T87" s="268"/>
      <c r="U87" s="268"/>
      <c r="V87" s="270">
        <f t="shared" si="36"/>
        <v>0</v>
      </c>
      <c r="W87" s="270">
        <f t="shared" si="37"/>
        <v>0</v>
      </c>
      <c r="X87" s="268"/>
      <c r="Y87" s="268"/>
      <c r="Z87" s="268"/>
      <c r="AA87" s="270">
        <f t="shared" si="27"/>
        <v>0</v>
      </c>
      <c r="AB87" s="270">
        <f t="shared" si="28"/>
        <v>0</v>
      </c>
      <c r="AC87" s="268"/>
      <c r="AD87" s="268"/>
      <c r="AE87" s="268"/>
      <c r="AF87" s="270">
        <f t="shared" si="29"/>
        <v>0</v>
      </c>
      <c r="AG87" s="270">
        <f t="shared" si="30"/>
        <v>0</v>
      </c>
      <c r="AH87" s="268"/>
      <c r="AI87" s="268"/>
      <c r="AJ87" s="268"/>
      <c r="AK87" s="270">
        <f t="shared" si="38"/>
        <v>0</v>
      </c>
      <c r="AL87" s="270">
        <f t="shared" si="39"/>
        <v>0</v>
      </c>
      <c r="AM87" s="268">
        <f t="shared" si="31"/>
        <v>148.63</v>
      </c>
      <c r="AN87" s="268">
        <f t="shared" si="32"/>
        <v>1884.742</v>
      </c>
      <c r="AO87" s="268">
        <f t="shared" si="33"/>
        <v>2177.4900000000002</v>
      </c>
      <c r="AP87" s="270">
        <f t="shared" si="34"/>
        <v>1168.0764314068492</v>
      </c>
      <c r="AQ87" s="270">
        <f t="shared" si="35"/>
        <v>15.532523814930641</v>
      </c>
      <c r="AR87" s="279"/>
      <c r="AS87" s="279"/>
      <c r="AT87" s="279"/>
      <c r="AU87" s="279"/>
      <c r="AV87" s="279"/>
      <c r="AW87" s="279"/>
      <c r="AX87" s="279"/>
      <c r="AY87" s="279"/>
      <c r="AZ87" s="279"/>
      <c r="BA87" s="279"/>
      <c r="BB87" s="279"/>
      <c r="BC87" s="279"/>
      <c r="BD87" s="279"/>
      <c r="BE87" s="279"/>
      <c r="BF87" s="279"/>
      <c r="BG87" s="279"/>
      <c r="BH87" s="279"/>
      <c r="BI87" s="279"/>
      <c r="BJ87" s="279"/>
      <c r="BK87" s="279"/>
      <c r="BL87" s="279"/>
      <c r="BM87" s="279"/>
      <c r="BN87" s="279"/>
      <c r="BO87" s="279"/>
      <c r="BP87" s="279"/>
      <c r="BQ87" s="279"/>
      <c r="BR87" s="279"/>
      <c r="BS87" s="279"/>
      <c r="BT87" s="279"/>
      <c r="BU87" s="279"/>
      <c r="BV87" s="279"/>
      <c r="BW87" s="279"/>
      <c r="BX87" s="279"/>
      <c r="BY87" s="279"/>
      <c r="BZ87" s="279"/>
      <c r="CA87" s="279"/>
      <c r="CB87" s="279"/>
      <c r="CC87" s="279"/>
      <c r="CD87" s="279"/>
      <c r="CE87" s="279"/>
      <c r="CF87" s="279"/>
      <c r="CG87" s="279"/>
      <c r="CH87" s="279"/>
      <c r="CI87" s="279"/>
      <c r="CJ87" s="279"/>
      <c r="CK87" s="279"/>
      <c r="CL87" s="279"/>
      <c r="CM87" s="279"/>
      <c r="CN87" s="279"/>
      <c r="CO87" s="279"/>
      <c r="CP87" s="279"/>
      <c r="CQ87" s="279"/>
      <c r="CR87" s="279"/>
      <c r="CS87" s="279"/>
      <c r="CT87" s="279"/>
      <c r="CU87" s="279"/>
      <c r="CV87" s="279"/>
      <c r="CW87" s="279"/>
      <c r="CX87" s="279"/>
      <c r="CY87" s="279"/>
      <c r="CZ87" s="279"/>
      <c r="DA87" s="279"/>
      <c r="DB87" s="279"/>
      <c r="DC87" s="279"/>
      <c r="DD87" s="279"/>
      <c r="DE87" s="279"/>
      <c r="DF87" s="279"/>
      <c r="DG87" s="279"/>
      <c r="DH87" s="279"/>
    </row>
  </sheetData>
  <mergeCells count="50">
    <mergeCell ref="A12:A15"/>
    <mergeCell ref="A1:AQ1"/>
    <mergeCell ref="A2:AQ2"/>
    <mergeCell ref="A3:A5"/>
    <mergeCell ref="B3:B5"/>
    <mergeCell ref="C3:C5"/>
    <mergeCell ref="D3:H3"/>
    <mergeCell ref="I3:M3"/>
    <mergeCell ref="N3:R3"/>
    <mergeCell ref="S3:W3"/>
    <mergeCell ref="X3:AB3"/>
    <mergeCell ref="AC3:AG3"/>
    <mergeCell ref="AH3:AL3"/>
    <mergeCell ref="AM3:AQ3"/>
    <mergeCell ref="G4:G5"/>
    <mergeCell ref="H4:H5"/>
    <mergeCell ref="AP4:AP5"/>
    <mergeCell ref="AQ4:AQ5"/>
    <mergeCell ref="A6:A9"/>
    <mergeCell ref="A10:A11"/>
    <mergeCell ref="AG4:AG5"/>
    <mergeCell ref="AK4:AK5"/>
    <mergeCell ref="W4:W5"/>
    <mergeCell ref="AA4:AA5"/>
    <mergeCell ref="AB4:AB5"/>
    <mergeCell ref="AF4:AF5"/>
    <mergeCell ref="AL4:AL5"/>
    <mergeCell ref="M4:M5"/>
    <mergeCell ref="Q4:Q5"/>
    <mergeCell ref="R4:R5"/>
    <mergeCell ref="V4:V5"/>
    <mergeCell ref="L4:L5"/>
    <mergeCell ref="A50:A51"/>
    <mergeCell ref="A61:A63"/>
    <mergeCell ref="A16:A22"/>
    <mergeCell ref="A23:A26"/>
    <mergeCell ref="A27:A28"/>
    <mergeCell ref="A41:A43"/>
    <mergeCell ref="A48:A49"/>
    <mergeCell ref="A29:A36"/>
    <mergeCell ref="A37:A40"/>
    <mergeCell ref="A44:A47"/>
    <mergeCell ref="A77:A79"/>
    <mergeCell ref="A82:A85"/>
    <mergeCell ref="A86:A87"/>
    <mergeCell ref="A80:A81"/>
    <mergeCell ref="A53:A60"/>
    <mergeCell ref="A64:A68"/>
    <mergeCell ref="A69:A73"/>
    <mergeCell ref="A74:A76"/>
  </mergeCells>
  <hyperlinks>
    <hyperlink ref="C5" r:id="rId1" display="cf=j=@)^^÷^&amp;                        -;fpg–kf}if_ "/>
    <hyperlink ref="Z5" r:id="rId2" display="cf=j=@)^^÷^&amp;                        -;fpg–kf}if_ "/>
    <hyperlink ref="Y5" r:id="rId3" display="cf=j=@)^^÷^&amp;                        -;fpg–kf}if_ "/>
    <hyperlink ref="F5" r:id="rId4" display="cf=j=@)^^÷^&amp;                        -;fpg–kf}if_ "/>
    <hyperlink ref="E5" r:id="rId5" display="cf=j=@)^^÷^&amp;                        -;fpg–kf}if_ "/>
    <hyperlink ref="K5" r:id="rId6" display="cf=j=@)^^÷^&amp;                        -;fpg–kf}if_ "/>
    <hyperlink ref="J5" r:id="rId7" display="cf=j=@)^^÷^&amp;                        -;fpg–kf}if_ "/>
    <hyperlink ref="P5" r:id="rId8" display="cf=j=@)^^÷^&amp;                        -;fpg–kf}if_ "/>
    <hyperlink ref="O5" r:id="rId9" display="cf=j=@)^^÷^&amp;                        -;fpg–kf}if_ "/>
    <hyperlink ref="U5" r:id="rId10" display="cf=j=@)^^÷^&amp;                        -;fpg–kf}if_ "/>
    <hyperlink ref="T5" r:id="rId11" display="cf=j=@)^^÷^&amp;                        -;fpg–kf}if_ "/>
    <hyperlink ref="AE5" r:id="rId12" display="cf=j=@)^^÷^&amp;                        -;fpg–kf}if_ "/>
    <hyperlink ref="AD5" r:id="rId13" display="cf=j=@)^^÷^&amp;                        -;fpg–kf}if_ "/>
    <hyperlink ref="AJ5" r:id="rId14" display="cf=j=@)^^÷^&amp;                        -;fpg–kf}if_ "/>
    <hyperlink ref="AI5" r:id="rId15" display="cf=j=@)^^÷^&amp;                        -;fpg–kf}if_ "/>
    <hyperlink ref="AO5" r:id="rId16" display="cf=j=@)^^÷^&amp;                        -;fpg–kf}if_ "/>
    <hyperlink ref="AN5" r:id="rId17" display="cf=j=@)^^÷^&amp;                        -;fpg–kf}if_ "/>
  </hyperlinks>
  <pageMargins left="0.36" right="0.17" top="0.75" bottom="0.75" header="0.3" footer="0.3"/>
  <pageSetup paperSize="9" scale="23" orientation="landscape" r:id="rId1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V26"/>
  <sheetViews>
    <sheetView view="pageBreakPreview" zoomScale="130" zoomScaleNormal="120" zoomScaleSheetLayoutView="130" workbookViewId="0">
      <pane xSplit="1" ySplit="4" topLeftCell="B5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RowHeight="15"/>
  <cols>
    <col min="1" max="1" width="20.28515625" customWidth="1"/>
    <col min="2" max="2" width="13.42578125" customWidth="1"/>
    <col min="3" max="3" width="13.5703125" bestFit="1" customWidth="1"/>
    <col min="4" max="4" width="14.28515625" bestFit="1" customWidth="1"/>
    <col min="5" max="6" width="9.28515625" bestFit="1" customWidth="1"/>
  </cols>
  <sheetData>
    <row r="1" spans="1:22" ht="18">
      <c r="A1" s="558" t="s">
        <v>502</v>
      </c>
      <c r="B1" s="558"/>
      <c r="C1" s="558"/>
      <c r="D1" s="558"/>
      <c r="E1" s="558"/>
      <c r="F1" s="55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8.75">
      <c r="A2" s="559" t="s">
        <v>194</v>
      </c>
      <c r="B2" s="559"/>
      <c r="C2" s="559"/>
      <c r="D2" s="559"/>
      <c r="E2" s="559"/>
      <c r="F2" s="559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.75">
      <c r="A3" s="567" t="s">
        <v>81</v>
      </c>
      <c r="B3" s="565" t="s">
        <v>3</v>
      </c>
      <c r="C3" s="565"/>
      <c r="D3" s="565"/>
      <c r="E3" s="565"/>
      <c r="F3" s="565"/>
    </row>
    <row r="4" spans="1:22" ht="60">
      <c r="A4" s="567"/>
      <c r="B4" s="124" t="s">
        <v>280</v>
      </c>
      <c r="C4" s="124" t="s">
        <v>444</v>
      </c>
      <c r="D4" s="124" t="s">
        <v>545</v>
      </c>
      <c r="E4" s="125" t="s">
        <v>547</v>
      </c>
      <c r="F4" s="125" t="s">
        <v>530</v>
      </c>
    </row>
    <row r="5" spans="1:22" ht="15.75">
      <c r="A5" s="39" t="s">
        <v>195</v>
      </c>
      <c r="B5" s="54">
        <f>'Table 9b'!AK5</f>
        <v>267418.74708839</v>
      </c>
      <c r="C5" s="54">
        <f>'Table 9b'!AL5</f>
        <v>303025.22629101004</v>
      </c>
      <c r="D5" s="54">
        <f>'Table 9b'!AM5</f>
        <v>342203.08783490001</v>
      </c>
      <c r="E5" s="33">
        <f>IFERROR(C5/B5*100-100,0)</f>
        <v>13.314877730262879</v>
      </c>
      <c r="F5" s="33">
        <f>IFERROR(D5/C5*100-100,0)</f>
        <v>12.928910910626797</v>
      </c>
    </row>
    <row r="6" spans="1:22" ht="15.75">
      <c r="A6" s="39" t="s">
        <v>96</v>
      </c>
      <c r="B6" s="54">
        <f>'Table 9b'!AK6</f>
        <v>8935.2274146400014</v>
      </c>
      <c r="C6" s="54">
        <f>'Table 9b'!AL6</f>
        <v>12581.786249890001</v>
      </c>
      <c r="D6" s="54">
        <f>'Table 9b'!AM6</f>
        <v>15011.590419489999</v>
      </c>
      <c r="E6" s="33">
        <f t="shared" ref="E6:E23" si="0">IFERROR(C6/B6*100-100,0)</f>
        <v>40.81103553419652</v>
      </c>
      <c r="F6" s="33">
        <f t="shared" ref="F6:F23" si="1">IFERROR(D6/C6*100-100,0)</f>
        <v>19.312076372472475</v>
      </c>
    </row>
    <row r="7" spans="1:22" ht="15.75">
      <c r="A7" s="39" t="s">
        <v>196</v>
      </c>
      <c r="B7" s="54">
        <f>'Table 9b'!AK7</f>
        <v>8685.7853770300007</v>
      </c>
      <c r="C7" s="54">
        <f>'Table 9b'!AL7</f>
        <v>14751.23803826</v>
      </c>
      <c r="D7" s="54">
        <f>'Table 9b'!AM7</f>
        <v>11876.128669639998</v>
      </c>
      <c r="E7" s="33">
        <f t="shared" si="0"/>
        <v>69.831942627438139</v>
      </c>
      <c r="F7" s="33">
        <f t="shared" si="1"/>
        <v>-19.490630963739363</v>
      </c>
    </row>
    <row r="8" spans="1:22" ht="30">
      <c r="A8" s="39" t="s">
        <v>197</v>
      </c>
      <c r="B8" s="54">
        <f>'Table 9b'!AK8</f>
        <v>235504.40932681979</v>
      </c>
      <c r="C8" s="54">
        <f>'Table 9b'!AL8</f>
        <v>245052.99621440997</v>
      </c>
      <c r="D8" s="54">
        <f>'Table 9b'!AM8</f>
        <v>276213.23739069002</v>
      </c>
      <c r="E8" s="33">
        <f t="shared" si="0"/>
        <v>4.0545257368575136</v>
      </c>
      <c r="F8" s="33">
        <f t="shared" si="1"/>
        <v>12.715715236150913</v>
      </c>
    </row>
    <row r="9" spans="1:22" ht="30">
      <c r="A9" s="39" t="s">
        <v>198</v>
      </c>
      <c r="B9" s="54">
        <f>'Table 9b'!AK9</f>
        <v>455945.26110534451</v>
      </c>
      <c r="C9" s="54">
        <f>'Table 9b'!AL9</f>
        <v>501152.72447844013</v>
      </c>
      <c r="D9" s="54">
        <f>'Table 9b'!AM9</f>
        <v>540923.19474196981</v>
      </c>
      <c r="E9" s="33">
        <f t="shared" si="0"/>
        <v>9.9151076301351395</v>
      </c>
      <c r="F9" s="33">
        <f t="shared" si="1"/>
        <v>7.9357984743911487</v>
      </c>
    </row>
    <row r="10" spans="1:22" ht="15.75">
      <c r="A10" s="39" t="s">
        <v>199</v>
      </c>
      <c r="B10" s="54">
        <f>'Table 9b'!AK10</f>
        <v>397743.48166015447</v>
      </c>
      <c r="C10" s="54">
        <f>'Table 9b'!AL10</f>
        <v>174227.36753453</v>
      </c>
      <c r="D10" s="54">
        <f>'Table 9b'!AM10</f>
        <v>177740.58771519997</v>
      </c>
      <c r="E10" s="33">
        <f t="shared" si="0"/>
        <v>-56.196047058441607</v>
      </c>
      <c r="F10" s="33">
        <f t="shared" si="1"/>
        <v>2.0164571332191343</v>
      </c>
    </row>
    <row r="11" spans="1:22" ht="15.75">
      <c r="A11" s="39" t="s">
        <v>200</v>
      </c>
      <c r="B11" s="54">
        <f>'Table 9b'!AK11</f>
        <v>207834.19537954</v>
      </c>
      <c r="C11" s="54">
        <f>'Table 9b'!AL11</f>
        <v>246312.16966295996</v>
      </c>
      <c r="D11" s="54">
        <f>'Table 9b'!AM11</f>
        <v>307580.8678054401</v>
      </c>
      <c r="E11" s="33">
        <f t="shared" si="0"/>
        <v>18.513784131217065</v>
      </c>
      <c r="F11" s="33">
        <f t="shared" si="1"/>
        <v>24.874409667340785</v>
      </c>
    </row>
    <row r="12" spans="1:22" ht="30">
      <c r="A12" s="39" t="s">
        <v>201</v>
      </c>
      <c r="B12" s="54">
        <f>'Table 9b'!AK12</f>
        <v>62040.763173347004</v>
      </c>
      <c r="C12" s="54">
        <f>'Table 9b'!AL12</f>
        <v>70463.687250990013</v>
      </c>
      <c r="D12" s="54">
        <f>'Table 9b'!AM12</f>
        <v>73107.899064499972</v>
      </c>
      <c r="E12" s="33">
        <f t="shared" si="0"/>
        <v>13.576435309328261</v>
      </c>
      <c r="F12" s="33">
        <f t="shared" si="1"/>
        <v>3.7525879167965286</v>
      </c>
    </row>
    <row r="13" spans="1:22" ht="15.75">
      <c r="A13" s="39" t="s">
        <v>202</v>
      </c>
      <c r="B13" s="54">
        <f>'Table 9b'!AK13</f>
        <v>97575.519160246011</v>
      </c>
      <c r="C13" s="54">
        <f>'Table 9b'!AL13</f>
        <v>102715.26712930002</v>
      </c>
      <c r="D13" s="54">
        <f>'Table 9b'!AM13</f>
        <v>97014.920649440013</v>
      </c>
      <c r="E13" s="33">
        <f t="shared" si="0"/>
        <v>5.2674564412136249</v>
      </c>
      <c r="F13" s="33">
        <f t="shared" si="1"/>
        <v>-5.5496584287555777</v>
      </c>
    </row>
    <row r="14" spans="1:22" ht="15.75">
      <c r="A14" s="39" t="s">
        <v>203</v>
      </c>
      <c r="B14" s="54">
        <f>'Table 9b'!AK14</f>
        <v>838488.55768742692</v>
      </c>
      <c r="C14" s="54">
        <f>'Table 9b'!AL14</f>
        <v>958068.37642649014</v>
      </c>
      <c r="D14" s="54">
        <f>'Table 9b'!AM14</f>
        <v>986467.8175011701</v>
      </c>
      <c r="E14" s="33">
        <f t="shared" si="0"/>
        <v>14.261353675340246</v>
      </c>
      <c r="F14" s="33">
        <f t="shared" si="1"/>
        <v>2.9642394815918323</v>
      </c>
    </row>
    <row r="15" spans="1:22" ht="30">
      <c r="A15" s="39" t="s">
        <v>204</v>
      </c>
      <c r="B15" s="54">
        <f>'Table 9b'!AK15</f>
        <v>336835.97079031996</v>
      </c>
      <c r="C15" s="54">
        <f>'Table 9b'!AL15</f>
        <v>219880.19495008001</v>
      </c>
      <c r="D15" s="54">
        <f>'Table 9b'!AM15</f>
        <v>194047.63085324998</v>
      </c>
      <c r="E15" s="33">
        <f t="shared" si="0"/>
        <v>-34.721878297566022</v>
      </c>
      <c r="F15" s="33">
        <f t="shared" si="1"/>
        <v>-11.748472436407866</v>
      </c>
    </row>
    <row r="16" spans="1:22" ht="15.75">
      <c r="A16" s="39" t="s">
        <v>205</v>
      </c>
      <c r="B16" s="54">
        <f>'Table 9b'!AK16</f>
        <v>184089.29592891998</v>
      </c>
      <c r="C16" s="54">
        <f>'Table 9b'!AL16</f>
        <v>195159.24744453997</v>
      </c>
      <c r="D16" s="54">
        <f>'Table 9b'!AM16</f>
        <v>211034.71690125993</v>
      </c>
      <c r="E16" s="33">
        <f t="shared" si="0"/>
        <v>6.013359690339783</v>
      </c>
      <c r="F16" s="33">
        <f t="shared" si="1"/>
        <v>8.1346232190362571</v>
      </c>
    </row>
    <row r="17" spans="1:6" ht="16.5">
      <c r="A17" s="24" t="s">
        <v>206</v>
      </c>
      <c r="B17" s="54">
        <f>'Table 9b'!AK17</f>
        <v>176555.65661931096</v>
      </c>
      <c r="C17" s="54">
        <f>'Table 9b'!AL17</f>
        <v>78382.547739419999</v>
      </c>
      <c r="D17" s="54">
        <f>'Table 9b'!AM17</f>
        <v>72992.500886769994</v>
      </c>
      <c r="E17" s="33">
        <f t="shared" si="0"/>
        <v>-55.604623924098718</v>
      </c>
      <c r="F17" s="33">
        <f t="shared" si="1"/>
        <v>-6.8765905269742262</v>
      </c>
    </row>
    <row r="18" spans="1:6" ht="16.5">
      <c r="A18" s="186" t="s">
        <v>432</v>
      </c>
      <c r="B18" s="54">
        <f>'Table 9b'!AK18</f>
        <v>0</v>
      </c>
      <c r="C18" s="54">
        <f>'Table 9b'!AL18</f>
        <v>54743.166850729998</v>
      </c>
      <c r="D18" s="54">
        <f>'Table 9b'!AM18</f>
        <v>64849.583270200004</v>
      </c>
      <c r="E18" s="33">
        <f t="shared" si="0"/>
        <v>0</v>
      </c>
      <c r="F18" s="33">
        <f t="shared" si="1"/>
        <v>18.461512186584869</v>
      </c>
    </row>
    <row r="19" spans="1:6" ht="16.5">
      <c r="A19" s="186" t="s">
        <v>433</v>
      </c>
      <c r="B19" s="54">
        <f>'Table 9b'!AK19</f>
        <v>0</v>
      </c>
      <c r="C19" s="54">
        <f>'Table 9b'!AL19</f>
        <v>80700.884209340002</v>
      </c>
      <c r="D19" s="54">
        <f>'Table 9b'!AM19</f>
        <v>106498.07095336002</v>
      </c>
      <c r="E19" s="33">
        <f t="shared" si="0"/>
        <v>0</v>
      </c>
      <c r="F19" s="33">
        <f t="shared" si="1"/>
        <v>31.966423908195964</v>
      </c>
    </row>
    <row r="20" spans="1:6" ht="16.5">
      <c r="A20" s="186" t="s">
        <v>434</v>
      </c>
      <c r="B20" s="54">
        <f>'Table 9b'!AK20</f>
        <v>0</v>
      </c>
      <c r="C20" s="54">
        <f>'Table 9b'!AL20</f>
        <v>167486.63933993</v>
      </c>
      <c r="D20" s="54">
        <f>'Table 9b'!AM20</f>
        <v>240082.52544725002</v>
      </c>
      <c r="E20" s="33">
        <f t="shared" si="0"/>
        <v>0</v>
      </c>
      <c r="F20" s="33">
        <f t="shared" si="1"/>
        <v>43.344284889482907</v>
      </c>
    </row>
    <row r="21" spans="1:6" ht="15.75">
      <c r="A21" s="39" t="s">
        <v>207</v>
      </c>
      <c r="B21" s="54">
        <f>'Table 9b'!AK21</f>
        <v>259453.11289790965</v>
      </c>
      <c r="C21" s="54">
        <f>'Table 9b'!AL21</f>
        <v>795382.20331037999</v>
      </c>
      <c r="D21" s="54">
        <f>'Table 9b'!AM21</f>
        <v>866097.97882409988</v>
      </c>
      <c r="E21" s="33">
        <f t="shared" si="0"/>
        <v>206.56105622573477</v>
      </c>
      <c r="F21" s="33">
        <f t="shared" si="1"/>
        <v>8.8907917752498093</v>
      </c>
    </row>
    <row r="22" spans="1:6" ht="15.75">
      <c r="A22" s="39" t="s">
        <v>144</v>
      </c>
      <c r="B22" s="54">
        <f>'Table 9b'!AK22</f>
        <v>634256.06716188439</v>
      </c>
      <c r="C22" s="54">
        <f>'Table 9b'!AL22</f>
        <v>472016.09158019006</v>
      </c>
      <c r="D22" s="54">
        <f>'Table 9b'!AM22</f>
        <v>292439.23038608005</v>
      </c>
      <c r="E22" s="33">
        <f t="shared" si="0"/>
        <v>-25.579570142335754</v>
      </c>
      <c r="F22" s="33">
        <f t="shared" si="1"/>
        <v>-38.044648137509938</v>
      </c>
    </row>
    <row r="23" spans="1:6" ht="15.75">
      <c r="A23" s="132" t="s">
        <v>35</v>
      </c>
      <c r="B23" s="133">
        <f>SUM(B5:B22)</f>
        <v>4171362.0507712839</v>
      </c>
      <c r="C23" s="133">
        <f t="shared" ref="C23:D23" si="2">SUM(C5:C22)</f>
        <v>4692101.8147008894</v>
      </c>
      <c r="D23" s="133">
        <f t="shared" si="2"/>
        <v>4876181.5693147099</v>
      </c>
      <c r="E23" s="33">
        <f t="shared" si="0"/>
        <v>12.483686565478564</v>
      </c>
      <c r="F23" s="33">
        <f t="shared" si="1"/>
        <v>3.9231832957477053</v>
      </c>
    </row>
    <row r="24" spans="1:6">
      <c r="A24" s="55" t="s">
        <v>97</v>
      </c>
    </row>
    <row r="25" spans="1:6">
      <c r="A25" s="426" t="s">
        <v>98</v>
      </c>
    </row>
    <row r="26" spans="1:6" ht="15.75">
      <c r="A26" s="56"/>
    </row>
  </sheetData>
  <customSheetViews>
    <customSheetView guid="{57D09834-7566-4B23-A236-55447A728EAF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1"/>
    </customSheetView>
    <customSheetView guid="{5D933180-90A2-4635-8406-162CDBA83F77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2"/>
    </customSheetView>
    <customSheetView guid="{62EA56A0-18BB-45A4-9B93-8F9305D00B2F}" scale="120">
      <pane xSplit="1" ySplit="4" topLeftCell="B5" activePane="bottomRight" state="frozen"/>
      <selection pane="bottomRight" activeCell="C17" sqref="C17"/>
      <pageMargins left="0.7" right="0.7" top="0.75" bottom="0.75" header="0.3" footer="0.3"/>
      <pageSetup orientation="portrait" horizontalDpi="300" verticalDpi="300" r:id="rId3"/>
    </customSheetView>
  </customSheetViews>
  <mergeCells count="4">
    <mergeCell ref="A1:F1"/>
    <mergeCell ref="A2:F2"/>
    <mergeCell ref="A3:A4"/>
    <mergeCell ref="B3:F3"/>
  </mergeCells>
  <pageMargins left="0.7" right="0.7" top="1.3149999999999999" bottom="0.75" header="0.3" footer="0.3"/>
  <pageSetup paperSize="9" scale="95" orientation="portrait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O25"/>
  <sheetViews>
    <sheetView view="pageBreakPreview" zoomScaleNormal="100" zoomScaleSheetLayoutView="100" workbookViewId="0">
      <pane xSplit="1" ySplit="4" topLeftCell="B5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3.7109375" defaultRowHeight="15"/>
  <cols>
    <col min="1" max="1" width="33.140625" customWidth="1"/>
    <col min="4" max="4" width="14.7109375" customWidth="1"/>
    <col min="5" max="5" width="15" bestFit="1" customWidth="1"/>
    <col min="9" max="9" width="14.5703125" customWidth="1"/>
    <col min="12" max="12" width="14.140625" bestFit="1" customWidth="1"/>
    <col min="14" max="14" width="13.5703125" customWidth="1"/>
    <col min="28" max="28" width="13.42578125" customWidth="1"/>
    <col min="29" max="29" width="14.85546875" customWidth="1"/>
    <col min="34" max="34" width="13.140625" bestFit="1" customWidth="1"/>
  </cols>
  <sheetData>
    <row r="1" spans="1:41" ht="18">
      <c r="A1" s="558" t="s">
        <v>501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  <c r="AG1" s="558"/>
      <c r="AH1" s="558"/>
      <c r="AI1" s="558"/>
      <c r="AJ1" s="558"/>
      <c r="AK1" s="558"/>
      <c r="AL1" s="558"/>
      <c r="AM1" s="558"/>
      <c r="AN1" s="558"/>
      <c r="AO1" s="558"/>
    </row>
    <row r="2" spans="1:41" ht="18.75">
      <c r="A2" s="559" t="s">
        <v>348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O2" s="559"/>
      <c r="P2" s="559"/>
      <c r="Q2" s="559"/>
      <c r="R2" s="559"/>
      <c r="S2" s="559"/>
      <c r="T2" s="559"/>
      <c r="U2" s="559"/>
      <c r="V2" s="559"/>
      <c r="W2" s="559"/>
      <c r="X2" s="559"/>
      <c r="Y2" s="559"/>
      <c r="Z2" s="559"/>
      <c r="AA2" s="559"/>
      <c r="AB2" s="559"/>
      <c r="AC2" s="559"/>
      <c r="AD2" s="559"/>
      <c r="AE2" s="559"/>
      <c r="AF2" s="559"/>
      <c r="AG2" s="559"/>
      <c r="AH2" s="559"/>
      <c r="AI2" s="559"/>
      <c r="AJ2" s="559"/>
      <c r="AK2" s="559"/>
      <c r="AL2" s="559"/>
      <c r="AM2" s="559"/>
      <c r="AN2" s="559"/>
      <c r="AO2" s="559"/>
    </row>
    <row r="3" spans="1:41" ht="15.75">
      <c r="A3" s="567" t="s">
        <v>81</v>
      </c>
      <c r="B3" s="565" t="s">
        <v>534</v>
      </c>
      <c r="C3" s="565"/>
      <c r="D3" s="565"/>
      <c r="E3" s="565"/>
      <c r="F3" s="565"/>
      <c r="G3" s="565" t="s">
        <v>508</v>
      </c>
      <c r="H3" s="565"/>
      <c r="I3" s="565"/>
      <c r="J3" s="565"/>
      <c r="K3" s="565"/>
      <c r="L3" s="565" t="s">
        <v>538</v>
      </c>
      <c r="M3" s="565"/>
      <c r="N3" s="565"/>
      <c r="O3" s="565"/>
      <c r="P3" s="565"/>
      <c r="Q3" s="565" t="s">
        <v>539</v>
      </c>
      <c r="R3" s="565"/>
      <c r="S3" s="565"/>
      <c r="T3" s="565"/>
      <c r="U3" s="565"/>
      <c r="V3" s="565" t="s">
        <v>535</v>
      </c>
      <c r="W3" s="565"/>
      <c r="X3" s="565"/>
      <c r="Y3" s="565"/>
      <c r="Z3" s="565"/>
      <c r="AA3" s="565" t="s">
        <v>536</v>
      </c>
      <c r="AB3" s="565"/>
      <c r="AC3" s="565"/>
      <c r="AD3" s="565"/>
      <c r="AE3" s="565"/>
      <c r="AF3" s="565" t="s">
        <v>537</v>
      </c>
      <c r="AG3" s="565"/>
      <c r="AH3" s="565"/>
      <c r="AI3" s="565"/>
      <c r="AJ3" s="565"/>
      <c r="AK3" s="565" t="s">
        <v>35</v>
      </c>
      <c r="AL3" s="565"/>
      <c r="AM3" s="565"/>
      <c r="AN3" s="565"/>
      <c r="AO3" s="565"/>
    </row>
    <row r="4" spans="1:41" ht="30">
      <c r="A4" s="567"/>
      <c r="B4" s="124" t="s">
        <v>280</v>
      </c>
      <c r="C4" s="124" t="s">
        <v>444</v>
      </c>
      <c r="D4" s="124" t="s">
        <v>545</v>
      </c>
      <c r="E4" s="125" t="s">
        <v>547</v>
      </c>
      <c r="F4" s="125" t="s">
        <v>530</v>
      </c>
      <c r="G4" s="124" t="s">
        <v>280</v>
      </c>
      <c r="H4" s="124" t="s">
        <v>444</v>
      </c>
      <c r="I4" s="124" t="s">
        <v>545</v>
      </c>
      <c r="J4" s="125" t="s">
        <v>547</v>
      </c>
      <c r="K4" s="125" t="s">
        <v>530</v>
      </c>
      <c r="L4" s="124" t="s">
        <v>280</v>
      </c>
      <c r="M4" s="124" t="s">
        <v>444</v>
      </c>
      <c r="N4" s="124" t="s">
        <v>545</v>
      </c>
      <c r="O4" s="125" t="s">
        <v>547</v>
      </c>
      <c r="P4" s="125" t="s">
        <v>530</v>
      </c>
      <c r="Q4" s="124" t="s">
        <v>280</v>
      </c>
      <c r="R4" s="124" t="s">
        <v>444</v>
      </c>
      <c r="S4" s="124" t="s">
        <v>545</v>
      </c>
      <c r="T4" s="125" t="s">
        <v>547</v>
      </c>
      <c r="U4" s="125" t="s">
        <v>530</v>
      </c>
      <c r="V4" s="124" t="s">
        <v>280</v>
      </c>
      <c r="W4" s="124" t="s">
        <v>444</v>
      </c>
      <c r="X4" s="124" t="s">
        <v>545</v>
      </c>
      <c r="Y4" s="125" t="s">
        <v>547</v>
      </c>
      <c r="Z4" s="125" t="s">
        <v>530</v>
      </c>
      <c r="AA4" s="124" t="s">
        <v>280</v>
      </c>
      <c r="AB4" s="124" t="s">
        <v>444</v>
      </c>
      <c r="AC4" s="124" t="s">
        <v>545</v>
      </c>
      <c r="AD4" s="125" t="s">
        <v>547</v>
      </c>
      <c r="AE4" s="125" t="s">
        <v>530</v>
      </c>
      <c r="AF4" s="124" t="s">
        <v>280</v>
      </c>
      <c r="AG4" s="124" t="s">
        <v>444</v>
      </c>
      <c r="AH4" s="124" t="s">
        <v>545</v>
      </c>
      <c r="AI4" s="125" t="s">
        <v>547</v>
      </c>
      <c r="AJ4" s="125" t="s">
        <v>530</v>
      </c>
      <c r="AK4" s="124" t="s">
        <v>280</v>
      </c>
      <c r="AL4" s="124" t="s">
        <v>444</v>
      </c>
      <c r="AM4" s="124" t="s">
        <v>545</v>
      </c>
      <c r="AN4" s="125" t="s">
        <v>547</v>
      </c>
      <c r="AO4" s="125" t="s">
        <v>530</v>
      </c>
    </row>
    <row r="5" spans="1:41" ht="15.75">
      <c r="A5" s="39" t="s">
        <v>195</v>
      </c>
      <c r="B5" s="54">
        <v>45480.86</v>
      </c>
      <c r="C5" s="54">
        <v>53376.15641096999</v>
      </c>
      <c r="D5" s="54">
        <v>59705.415949400012</v>
      </c>
      <c r="E5" s="37">
        <f>IFERROR(C5/B5*100-100,0)</f>
        <v>17.359602283180209</v>
      </c>
      <c r="F5" s="37">
        <f>IFERROR(D5/C5*100-100,0)</f>
        <v>11.857840586530543</v>
      </c>
      <c r="G5" s="54">
        <v>39864.52619497</v>
      </c>
      <c r="H5" s="54">
        <v>47125.20312150001</v>
      </c>
      <c r="I5" s="54">
        <v>53422.330945479996</v>
      </c>
      <c r="J5" s="37">
        <f>IFERROR(H5/G5*100-100,0)</f>
        <v>18.213378207530639</v>
      </c>
      <c r="K5" s="37">
        <f>IFERROR(I5/H5*100-100,0)</f>
        <v>13.362547865829868</v>
      </c>
      <c r="L5" s="54">
        <v>98797.650000000009</v>
      </c>
      <c r="M5" s="54">
        <v>106886.51791955999</v>
      </c>
      <c r="N5" s="54">
        <v>124685.61452248</v>
      </c>
      <c r="O5" s="37">
        <f>IFERROR(M5/L5*100-100,0)</f>
        <v>8.1873080175084851</v>
      </c>
      <c r="P5" s="37">
        <f>IFERROR(N5/M5*100-100,0)</f>
        <v>16.65233085459397</v>
      </c>
      <c r="Q5" s="54">
        <v>26138.188576919998</v>
      </c>
      <c r="R5" s="54">
        <v>27884.65962884</v>
      </c>
      <c r="S5" s="54">
        <v>31132.211153819997</v>
      </c>
      <c r="T5" s="37">
        <f>IFERROR(R5/Q5*100-100,0)</f>
        <v>6.6816835710724547</v>
      </c>
      <c r="U5" s="37">
        <f>IFERROR(S5/R5*100-100,0)</f>
        <v>11.646373196613041</v>
      </c>
      <c r="V5" s="54">
        <v>41623.759999999995</v>
      </c>
      <c r="W5" s="54">
        <v>48237.222429030007</v>
      </c>
      <c r="X5" s="54">
        <v>51820.737101509992</v>
      </c>
      <c r="Y5" s="37">
        <f>IFERROR(W5/V5*100-100,0)</f>
        <v>15.888671347879239</v>
      </c>
      <c r="Z5" s="37">
        <f>IFERROR(X5/W5*100-100,0)</f>
        <v>7.4289407474742291</v>
      </c>
      <c r="AA5" s="54">
        <v>3837.1</v>
      </c>
      <c r="AB5" s="54">
        <v>4918.8494114400009</v>
      </c>
      <c r="AC5" s="54">
        <v>5451.9628291199997</v>
      </c>
      <c r="AD5" s="37">
        <f>IFERROR(AB5/AA5*100-100,0)</f>
        <v>28.191848308357891</v>
      </c>
      <c r="AE5" s="37">
        <f>IFERROR(AC5/AB5*100-100,0)</f>
        <v>10.838173180095964</v>
      </c>
      <c r="AF5" s="54">
        <v>11676.662316500002</v>
      </c>
      <c r="AG5" s="54">
        <v>14596.617369670003</v>
      </c>
      <c r="AH5" s="54">
        <v>15984.81533309</v>
      </c>
      <c r="AI5" s="37">
        <f>IFERROR(AG5/AF5*100-100,0)</f>
        <v>25.006761127654471</v>
      </c>
      <c r="AJ5" s="37">
        <f>IFERROR(AH5/AG5*100-100,0)</f>
        <v>9.5104086670416308</v>
      </c>
      <c r="AK5" s="54">
        <f>B5+G5+L5+Q5+V5+AA5+AF5</f>
        <v>267418.74708839</v>
      </c>
      <c r="AL5" s="54">
        <f t="shared" ref="AL5:AM20" si="0">C5+H5+M5+R5+W5+AB5+AG5</f>
        <v>303025.22629101004</v>
      </c>
      <c r="AM5" s="54">
        <f t="shared" si="0"/>
        <v>342203.08783490001</v>
      </c>
      <c r="AN5" s="37">
        <f>IFERROR(AL5/AK5*100-100,0)</f>
        <v>13.314877730262879</v>
      </c>
      <c r="AO5" s="37">
        <f>IFERROR(AM5/AL5*100-100,0)</f>
        <v>12.928910910626797</v>
      </c>
    </row>
    <row r="6" spans="1:41" ht="15.75">
      <c r="A6" s="39" t="s">
        <v>96</v>
      </c>
      <c r="B6" s="54">
        <v>811.09</v>
      </c>
      <c r="C6" s="54">
        <v>1146.3167542000001</v>
      </c>
      <c r="D6" s="54">
        <v>1487.19384294</v>
      </c>
      <c r="E6" s="37">
        <f t="shared" ref="E6:E23" si="1">IFERROR(C6/B6*100-100,0)</f>
        <v>41.330401583054908</v>
      </c>
      <c r="F6" s="37">
        <f t="shared" ref="F6:F23" si="2">IFERROR(D6/C6*100-100,0)</f>
        <v>29.736727435157633</v>
      </c>
      <c r="G6" s="54">
        <v>4417.1398208400005</v>
      </c>
      <c r="H6" s="54">
        <v>6829.9461741499999</v>
      </c>
      <c r="I6" s="54">
        <v>8085.0971806699981</v>
      </c>
      <c r="J6" s="37">
        <f t="shared" ref="J6:J23" si="3">IFERROR(H6/G6*100-100,0)</f>
        <v>54.623726012167765</v>
      </c>
      <c r="K6" s="37">
        <f t="shared" ref="K6:K23" si="4">IFERROR(I6/H6*100-100,0)</f>
        <v>18.377172740694462</v>
      </c>
      <c r="L6" s="54">
        <v>1307.0999999999999</v>
      </c>
      <c r="M6" s="54">
        <v>1525.4290178200001</v>
      </c>
      <c r="N6" s="54">
        <v>2028.3599388500002</v>
      </c>
      <c r="O6" s="37">
        <f t="shared" ref="O6:O23" si="5">IFERROR(M6/L6*100-100,0)</f>
        <v>16.703314040241764</v>
      </c>
      <c r="P6" s="37">
        <f t="shared" ref="P6:P23" si="6">IFERROR(N6/M6*100-100,0)</f>
        <v>32.969801620054511</v>
      </c>
      <c r="Q6" s="54">
        <v>236.33271608000001</v>
      </c>
      <c r="R6" s="54">
        <v>332.15642184000001</v>
      </c>
      <c r="S6" s="54">
        <v>318.50699620999995</v>
      </c>
      <c r="T6" s="37">
        <f t="shared" ref="T6:T23" si="7">IFERROR(R6/Q6*100-100,0)</f>
        <v>40.546102693443061</v>
      </c>
      <c r="U6" s="37">
        <f t="shared" ref="U6:U23" si="8">IFERROR(S6/R6*100-100,0)</f>
        <v>-4.1093366656553769</v>
      </c>
      <c r="V6" s="54">
        <v>1667.7400000000002</v>
      </c>
      <c r="W6" s="54">
        <v>2083.9960774400001</v>
      </c>
      <c r="X6" s="54">
        <v>2285.9597224200002</v>
      </c>
      <c r="Y6" s="37">
        <f t="shared" ref="Y6:Y23" si="9">IFERROR(W6/V6*100-100,0)</f>
        <v>24.959290863084178</v>
      </c>
      <c r="Z6" s="37">
        <f t="shared" ref="Z6:Z23" si="10">IFERROR(X6/W6*100-100,0)</f>
        <v>9.6911720308079339</v>
      </c>
      <c r="AA6" s="54">
        <v>89.2</v>
      </c>
      <c r="AB6" s="54">
        <v>35.079302159999997</v>
      </c>
      <c r="AC6" s="54">
        <v>42.810764730000002</v>
      </c>
      <c r="AD6" s="37">
        <f t="shared" ref="AD6:AD23" si="11">IFERROR(AB6/AA6*100-100,0)</f>
        <v>-60.67342807174888</v>
      </c>
      <c r="AE6" s="37">
        <f t="shared" ref="AE6:AE23" si="12">IFERROR(AC6/AB6*100-100,0)</f>
        <v>22.039955455031787</v>
      </c>
      <c r="AF6" s="54">
        <v>406.62487772000009</v>
      </c>
      <c r="AG6" s="54">
        <v>628.86250227999994</v>
      </c>
      <c r="AH6" s="54">
        <v>763.66197367000007</v>
      </c>
      <c r="AI6" s="37">
        <f t="shared" ref="AI6:AI23" si="13">IFERROR(AG6/AF6*100-100,0)</f>
        <v>54.654212454022968</v>
      </c>
      <c r="AJ6" s="37">
        <f t="shared" ref="AJ6:AJ23" si="14">IFERROR(AH6/AG6*100-100,0)</f>
        <v>21.43544429843918</v>
      </c>
      <c r="AK6" s="54">
        <f t="shared" ref="AK6:AL23" si="15">B6+G6+L6+Q6+V6+AA6+AF6</f>
        <v>8935.2274146400014</v>
      </c>
      <c r="AL6" s="54">
        <f t="shared" si="0"/>
        <v>12581.786249890001</v>
      </c>
      <c r="AM6" s="54">
        <f t="shared" ref="AM6:AM22" si="16">D6+I6+N6+S6+X6+AC6+AH6</f>
        <v>15011.590419489999</v>
      </c>
      <c r="AN6" s="37">
        <f t="shared" ref="AN6:AN23" si="17">IFERROR(AL6/AK6*100-100,0)</f>
        <v>40.81103553419652</v>
      </c>
      <c r="AO6" s="37">
        <f t="shared" ref="AO6:AO23" si="18">IFERROR(AM6/AL6*100-100,0)</f>
        <v>19.312076372472475</v>
      </c>
    </row>
    <row r="7" spans="1:41" ht="15.75">
      <c r="A7" s="39" t="s">
        <v>196</v>
      </c>
      <c r="B7" s="54">
        <v>1716.11</v>
      </c>
      <c r="C7" s="54">
        <v>1516.8312838599998</v>
      </c>
      <c r="D7" s="54">
        <v>769.42155447000005</v>
      </c>
      <c r="E7" s="37">
        <f t="shared" si="1"/>
        <v>-11.612234422035897</v>
      </c>
      <c r="F7" s="37">
        <f t="shared" si="2"/>
        <v>-49.274414191142434</v>
      </c>
      <c r="G7" s="54">
        <v>970.17845107000005</v>
      </c>
      <c r="H7" s="54">
        <v>1697.66505871</v>
      </c>
      <c r="I7" s="54">
        <v>2491.2227389</v>
      </c>
      <c r="J7" s="37">
        <f t="shared" si="3"/>
        <v>74.984824373048326</v>
      </c>
      <c r="K7" s="37">
        <f t="shared" si="4"/>
        <v>46.744066276123874</v>
      </c>
      <c r="L7" s="54">
        <v>4591.8399999999992</v>
      </c>
      <c r="M7" s="54">
        <v>9787.2969702800001</v>
      </c>
      <c r="N7" s="54">
        <v>6689.1434197699991</v>
      </c>
      <c r="O7" s="37">
        <f t="shared" si="5"/>
        <v>113.14542689379422</v>
      </c>
      <c r="P7" s="37">
        <f t="shared" si="6"/>
        <v>-31.654843619416269</v>
      </c>
      <c r="Q7" s="54">
        <v>310.20520529999999</v>
      </c>
      <c r="R7" s="54">
        <v>351.71122544000008</v>
      </c>
      <c r="S7" s="54">
        <v>452.72438139999997</v>
      </c>
      <c r="T7" s="37">
        <f t="shared" si="7"/>
        <v>13.380181709026957</v>
      </c>
      <c r="U7" s="37">
        <f t="shared" si="8"/>
        <v>28.720481080360685</v>
      </c>
      <c r="V7" s="54">
        <v>854.82</v>
      </c>
      <c r="W7" s="54">
        <v>1140.01680173</v>
      </c>
      <c r="X7" s="54">
        <v>1197.38167963</v>
      </c>
      <c r="Y7" s="37">
        <f t="shared" si="9"/>
        <v>33.363374947942248</v>
      </c>
      <c r="Z7" s="37">
        <f t="shared" si="10"/>
        <v>5.0319326708998915</v>
      </c>
      <c r="AA7" s="54">
        <v>98.2</v>
      </c>
      <c r="AB7" s="54">
        <v>103.31402729</v>
      </c>
      <c r="AC7" s="54">
        <v>75.019407729999998</v>
      </c>
      <c r="AD7" s="37">
        <f t="shared" si="11"/>
        <v>5.2077670977596711</v>
      </c>
      <c r="AE7" s="37">
        <f t="shared" si="12"/>
        <v>-27.38700668455958</v>
      </c>
      <c r="AF7" s="54">
        <v>144.43172066</v>
      </c>
      <c r="AG7" s="54">
        <v>154.40267094999999</v>
      </c>
      <c r="AH7" s="54">
        <v>201.21548774000001</v>
      </c>
      <c r="AI7" s="37">
        <f t="shared" si="13"/>
        <v>6.9035737055796318</v>
      </c>
      <c r="AJ7" s="37">
        <f t="shared" si="14"/>
        <v>30.318657379417601</v>
      </c>
      <c r="AK7" s="54">
        <f t="shared" si="15"/>
        <v>8685.7853770300007</v>
      </c>
      <c r="AL7" s="54">
        <f t="shared" si="0"/>
        <v>14751.23803826</v>
      </c>
      <c r="AM7" s="54">
        <f t="shared" si="16"/>
        <v>11876.128669639998</v>
      </c>
      <c r="AN7" s="37">
        <f t="shared" si="17"/>
        <v>69.831942627438139</v>
      </c>
      <c r="AO7" s="37">
        <f t="shared" si="18"/>
        <v>-19.490630963739363</v>
      </c>
    </row>
    <row r="8" spans="1:41" ht="15.75">
      <c r="A8" s="39" t="s">
        <v>197</v>
      </c>
      <c r="B8" s="54">
        <v>33335.129999999997</v>
      </c>
      <c r="C8" s="54">
        <v>37982.144054880002</v>
      </c>
      <c r="D8" s="54">
        <v>43555.879919090003</v>
      </c>
      <c r="E8" s="37">
        <f t="shared" si="1"/>
        <v>13.940290782966812</v>
      </c>
      <c r="F8" s="37">
        <f t="shared" si="2"/>
        <v>14.674621464645512</v>
      </c>
      <c r="G8" s="54">
        <v>26146.424221029003</v>
      </c>
      <c r="H8" s="54">
        <v>31223.752935209999</v>
      </c>
      <c r="I8" s="54">
        <v>33973.761260890009</v>
      </c>
      <c r="J8" s="37">
        <f t="shared" si="3"/>
        <v>19.418826342217031</v>
      </c>
      <c r="K8" s="37">
        <f t="shared" si="4"/>
        <v>8.8074240511265316</v>
      </c>
      <c r="L8" s="54">
        <v>126711.83000000002</v>
      </c>
      <c r="M8" s="54">
        <v>112576.71492043999</v>
      </c>
      <c r="N8" s="54">
        <v>131363.16100102002</v>
      </c>
      <c r="O8" s="37">
        <f t="shared" si="5"/>
        <v>-11.155323918500756</v>
      </c>
      <c r="P8" s="37">
        <f t="shared" si="6"/>
        <v>16.687683677620853</v>
      </c>
      <c r="Q8" s="54">
        <v>7788.2119059408014</v>
      </c>
      <c r="R8" s="54">
        <v>9057.4468690799986</v>
      </c>
      <c r="S8" s="54">
        <v>9214.9424825799997</v>
      </c>
      <c r="T8" s="37">
        <f t="shared" si="7"/>
        <v>16.296872484569064</v>
      </c>
      <c r="U8" s="37">
        <f t="shared" si="8"/>
        <v>1.7388521928586158</v>
      </c>
      <c r="V8" s="54">
        <v>31304.619999999995</v>
      </c>
      <c r="W8" s="54">
        <v>42759.716192920001</v>
      </c>
      <c r="X8" s="54">
        <v>46006.775073130004</v>
      </c>
      <c r="Y8" s="37">
        <f t="shared" si="9"/>
        <v>36.592350243893748</v>
      </c>
      <c r="Z8" s="37">
        <f t="shared" si="10"/>
        <v>7.5937334699794974</v>
      </c>
      <c r="AA8" s="54">
        <v>686.24</v>
      </c>
      <c r="AB8" s="54">
        <v>924.90927552999995</v>
      </c>
      <c r="AC8" s="54">
        <v>1118.0288230199999</v>
      </c>
      <c r="AD8" s="37">
        <f t="shared" si="11"/>
        <v>34.779271906330138</v>
      </c>
      <c r="AE8" s="37">
        <f t="shared" si="12"/>
        <v>20.87983682284262</v>
      </c>
      <c r="AF8" s="54">
        <v>9531.9531998499988</v>
      </c>
      <c r="AG8" s="54">
        <v>10528.31196635</v>
      </c>
      <c r="AH8" s="54">
        <v>10980.68883096</v>
      </c>
      <c r="AI8" s="37">
        <f t="shared" si="13"/>
        <v>10.452828980692857</v>
      </c>
      <c r="AJ8" s="37">
        <f t="shared" si="14"/>
        <v>4.296765388942319</v>
      </c>
      <c r="AK8" s="54">
        <f t="shared" si="15"/>
        <v>235504.40932681979</v>
      </c>
      <c r="AL8" s="54">
        <f t="shared" si="0"/>
        <v>245052.99621440997</v>
      </c>
      <c r="AM8" s="54">
        <f t="shared" si="16"/>
        <v>276213.23739069002</v>
      </c>
      <c r="AN8" s="37">
        <f t="shared" si="17"/>
        <v>4.0545257368575136</v>
      </c>
      <c r="AO8" s="37">
        <f t="shared" si="18"/>
        <v>12.715715236150913</v>
      </c>
    </row>
    <row r="9" spans="1:41" ht="15.75">
      <c r="A9" s="39" t="s">
        <v>198</v>
      </c>
      <c r="B9" s="54">
        <v>56613.279999999999</v>
      </c>
      <c r="C9" s="54">
        <v>61509.774134190011</v>
      </c>
      <c r="D9" s="54">
        <v>66010.457721600003</v>
      </c>
      <c r="E9" s="37">
        <f t="shared" si="1"/>
        <v>8.6490203962568728</v>
      </c>
      <c r="F9" s="37">
        <f t="shared" si="2"/>
        <v>7.3170218079345943</v>
      </c>
      <c r="G9" s="54">
        <v>52318.174343244493</v>
      </c>
      <c r="H9" s="54">
        <v>53513.928504740004</v>
      </c>
      <c r="I9" s="54">
        <v>60538.172091569999</v>
      </c>
      <c r="J9" s="37">
        <f t="shared" si="3"/>
        <v>2.2855425987354181</v>
      </c>
      <c r="K9" s="37">
        <f t="shared" si="4"/>
        <v>13.126009962448975</v>
      </c>
      <c r="L9" s="54">
        <v>286294.53000000003</v>
      </c>
      <c r="M9" s="54">
        <v>314281.45951359015</v>
      </c>
      <c r="N9" s="54">
        <v>341936.01827916992</v>
      </c>
      <c r="O9" s="37">
        <f t="shared" si="5"/>
        <v>9.7755725593465286</v>
      </c>
      <c r="P9" s="37">
        <f t="shared" si="6"/>
        <v>8.7992969131492629</v>
      </c>
      <c r="Q9" s="54">
        <v>7546.6385804000001</v>
      </c>
      <c r="R9" s="54">
        <v>10771.40716549</v>
      </c>
      <c r="S9" s="54">
        <v>10290.40603973</v>
      </c>
      <c r="T9" s="37">
        <f t="shared" si="7"/>
        <v>42.731191519696097</v>
      </c>
      <c r="U9" s="37">
        <f t="shared" si="8"/>
        <v>-4.4655365670425766</v>
      </c>
      <c r="V9" s="54">
        <v>47738.770000000004</v>
      </c>
      <c r="W9" s="54">
        <v>52944.136257130005</v>
      </c>
      <c r="X9" s="54">
        <v>52996.975640279998</v>
      </c>
      <c r="Y9" s="37">
        <f t="shared" si="9"/>
        <v>10.903854994860581</v>
      </c>
      <c r="Z9" s="37">
        <f t="shared" si="10"/>
        <v>9.9802144081408528E-2</v>
      </c>
      <c r="AA9" s="54">
        <v>827</v>
      </c>
      <c r="AB9" s="54">
        <v>1031.0636676900001</v>
      </c>
      <c r="AC9" s="54">
        <v>1144.4841897000001</v>
      </c>
      <c r="AD9" s="37">
        <f t="shared" si="11"/>
        <v>24.675171425634844</v>
      </c>
      <c r="AE9" s="37">
        <f t="shared" si="12"/>
        <v>11.000341255754648</v>
      </c>
      <c r="AF9" s="54">
        <v>4606.8681816999988</v>
      </c>
      <c r="AG9" s="54">
        <v>7100.9552356100003</v>
      </c>
      <c r="AH9" s="54">
        <v>8006.6807799199996</v>
      </c>
      <c r="AI9" s="37">
        <f t="shared" si="13"/>
        <v>54.138450581619395</v>
      </c>
      <c r="AJ9" s="37">
        <f t="shared" si="14"/>
        <v>12.754981749046237</v>
      </c>
      <c r="AK9" s="54">
        <f t="shared" si="15"/>
        <v>455945.26110534451</v>
      </c>
      <c r="AL9" s="54">
        <f t="shared" si="0"/>
        <v>501152.72447844013</v>
      </c>
      <c r="AM9" s="54">
        <f t="shared" si="16"/>
        <v>540923.19474196981</v>
      </c>
      <c r="AN9" s="37">
        <f t="shared" si="17"/>
        <v>9.9151076301351395</v>
      </c>
      <c r="AO9" s="37">
        <f t="shared" si="18"/>
        <v>7.9357984743911487</v>
      </c>
    </row>
    <row r="10" spans="1:41" ht="15.75">
      <c r="A10" s="39" t="s">
        <v>199</v>
      </c>
      <c r="B10" s="54">
        <v>44815.94</v>
      </c>
      <c r="C10" s="54">
        <v>11753.37084464</v>
      </c>
      <c r="D10" s="54">
        <v>10649.86852665</v>
      </c>
      <c r="E10" s="37">
        <f t="shared" si="1"/>
        <v>-73.774128480536163</v>
      </c>
      <c r="F10" s="37">
        <f t="shared" si="2"/>
        <v>-9.3888156221433263</v>
      </c>
      <c r="G10" s="54">
        <v>19461.423170290003</v>
      </c>
      <c r="H10" s="54">
        <v>7423.6100429699991</v>
      </c>
      <c r="I10" s="54">
        <v>6977.5739024699997</v>
      </c>
      <c r="J10" s="37">
        <f t="shared" si="3"/>
        <v>-61.854742183999399</v>
      </c>
      <c r="K10" s="37">
        <f t="shared" si="4"/>
        <v>-6.00834550735037</v>
      </c>
      <c r="L10" s="54">
        <v>239681.16999999998</v>
      </c>
      <c r="M10" s="54">
        <v>122169.52930109999</v>
      </c>
      <c r="N10" s="54">
        <v>124713.34537731999</v>
      </c>
      <c r="O10" s="37">
        <f t="shared" si="5"/>
        <v>-49.028315699101434</v>
      </c>
      <c r="P10" s="37">
        <f t="shared" si="6"/>
        <v>2.082201749300765</v>
      </c>
      <c r="Q10" s="54">
        <v>41995.245293984495</v>
      </c>
      <c r="R10" s="54">
        <v>13658.195467199999</v>
      </c>
      <c r="S10" s="54">
        <v>14010.06765488</v>
      </c>
      <c r="T10" s="37">
        <f t="shared" si="7"/>
        <v>-67.47680512023004</v>
      </c>
      <c r="U10" s="37">
        <f t="shared" si="8"/>
        <v>2.5762714300363996</v>
      </c>
      <c r="V10" s="54">
        <v>35890.589999999997</v>
      </c>
      <c r="W10" s="54">
        <v>12510.27399157</v>
      </c>
      <c r="X10" s="54">
        <v>14701.657497169999</v>
      </c>
      <c r="Y10" s="37">
        <f t="shared" si="9"/>
        <v>-65.143303602504162</v>
      </c>
      <c r="Z10" s="37">
        <f t="shared" si="10"/>
        <v>17.516670754586627</v>
      </c>
      <c r="AA10" s="54">
        <v>5541.64</v>
      </c>
      <c r="AB10" s="54">
        <v>1088.99850539</v>
      </c>
      <c r="AC10" s="54">
        <v>1155.41111897</v>
      </c>
      <c r="AD10" s="37">
        <f t="shared" si="11"/>
        <v>-80.348804588713818</v>
      </c>
      <c r="AE10" s="37">
        <f t="shared" si="12"/>
        <v>6.0985036481951767</v>
      </c>
      <c r="AF10" s="54">
        <v>10357.47319588</v>
      </c>
      <c r="AG10" s="54">
        <v>5623.3893816600003</v>
      </c>
      <c r="AH10" s="54">
        <v>5532.66363774</v>
      </c>
      <c r="AI10" s="37">
        <f t="shared" si="13"/>
        <v>-45.706937635166902</v>
      </c>
      <c r="AJ10" s="37">
        <f t="shared" si="14"/>
        <v>-1.6133640721357665</v>
      </c>
      <c r="AK10" s="54">
        <f t="shared" si="15"/>
        <v>397743.48166015447</v>
      </c>
      <c r="AL10" s="54">
        <f t="shared" si="0"/>
        <v>174227.36753453</v>
      </c>
      <c r="AM10" s="54">
        <f t="shared" si="16"/>
        <v>177740.58771519997</v>
      </c>
      <c r="AN10" s="37">
        <f t="shared" si="17"/>
        <v>-56.196047058441607</v>
      </c>
      <c r="AO10" s="37">
        <f t="shared" si="18"/>
        <v>2.0164571332191343</v>
      </c>
    </row>
    <row r="11" spans="1:41" ht="15.75">
      <c r="A11" s="39" t="s">
        <v>200</v>
      </c>
      <c r="B11" s="81">
        <v>1365.1100000000001</v>
      </c>
      <c r="C11" s="54">
        <v>913.90310967000005</v>
      </c>
      <c r="D11" s="54">
        <v>566.47459979000007</v>
      </c>
      <c r="E11" s="37">
        <f t="shared" si="1"/>
        <v>-33.052786246529593</v>
      </c>
      <c r="F11" s="37">
        <f t="shared" si="2"/>
        <v>-38.015901927005416</v>
      </c>
      <c r="G11" s="81">
        <v>963.48313531000008</v>
      </c>
      <c r="H11" s="81">
        <v>494.08038349000003</v>
      </c>
      <c r="I11" s="54">
        <v>642.56014921000008</v>
      </c>
      <c r="J11" s="37">
        <f t="shared" si="3"/>
        <v>-48.719353210990043</v>
      </c>
      <c r="K11" s="37">
        <f t="shared" si="4"/>
        <v>30.051742728823655</v>
      </c>
      <c r="L11" s="81">
        <v>201865.93</v>
      </c>
      <c r="M11" s="54">
        <v>242681.97777285997</v>
      </c>
      <c r="N11" s="54">
        <v>301338.61546665011</v>
      </c>
      <c r="O11" s="37">
        <f t="shared" si="5"/>
        <v>20.21938410947304</v>
      </c>
      <c r="P11" s="37">
        <f t="shared" si="6"/>
        <v>24.1701663354212</v>
      </c>
      <c r="Q11" s="81">
        <v>1143.01801783</v>
      </c>
      <c r="R11" s="54">
        <v>664.75760362999983</v>
      </c>
      <c r="S11" s="54">
        <v>878.17416126000012</v>
      </c>
      <c r="T11" s="37">
        <f t="shared" si="7"/>
        <v>-41.841896342803878</v>
      </c>
      <c r="U11" s="37">
        <f t="shared" si="8"/>
        <v>32.104417680160424</v>
      </c>
      <c r="V11" s="81">
        <v>2049.7000000000003</v>
      </c>
      <c r="W11" s="54">
        <v>1107.2362781999998</v>
      </c>
      <c r="X11" s="54">
        <v>3711.0667157999997</v>
      </c>
      <c r="Y11" s="37">
        <f t="shared" si="9"/>
        <v>-45.980568951553899</v>
      </c>
      <c r="Z11" s="37">
        <f t="shared" si="10"/>
        <v>235.16484140430867</v>
      </c>
      <c r="AA11" s="81">
        <v>183.62</v>
      </c>
      <c r="AB11" s="54">
        <v>129.23639746999999</v>
      </c>
      <c r="AC11" s="54">
        <v>147.75929679999999</v>
      </c>
      <c r="AD11" s="37">
        <f t="shared" si="11"/>
        <v>-29.617472241585901</v>
      </c>
      <c r="AE11" s="37">
        <f t="shared" si="12"/>
        <v>14.33257170008919</v>
      </c>
      <c r="AF11" s="81">
        <v>263.33422639999998</v>
      </c>
      <c r="AG11" s="54">
        <v>320.97811764000005</v>
      </c>
      <c r="AH11" s="54">
        <v>296.21741593000002</v>
      </c>
      <c r="AI11" s="37">
        <f t="shared" si="13"/>
        <v>21.890011043395504</v>
      </c>
      <c r="AJ11" s="37">
        <f t="shared" si="14"/>
        <v>-7.714140107759917</v>
      </c>
      <c r="AK11" s="54">
        <f t="shared" si="15"/>
        <v>207834.19537954</v>
      </c>
      <c r="AL11" s="54">
        <f t="shared" si="0"/>
        <v>246312.16966295996</v>
      </c>
      <c r="AM11" s="54">
        <f t="shared" si="16"/>
        <v>307580.8678054401</v>
      </c>
      <c r="AN11" s="37">
        <f t="shared" si="17"/>
        <v>18.513784131217065</v>
      </c>
      <c r="AO11" s="37">
        <f t="shared" si="18"/>
        <v>24.874409667340785</v>
      </c>
    </row>
    <row r="12" spans="1:41" ht="15.75">
      <c r="A12" s="39" t="s">
        <v>201</v>
      </c>
      <c r="B12" s="81">
        <v>7252.0700000000006</v>
      </c>
      <c r="C12" s="54">
        <v>7461.8637266900005</v>
      </c>
      <c r="D12" s="54">
        <v>7627.2223248400005</v>
      </c>
      <c r="E12" s="37">
        <f t="shared" si="1"/>
        <v>2.8928806077437059</v>
      </c>
      <c r="F12" s="37">
        <f t="shared" si="2"/>
        <v>2.2160495582160848</v>
      </c>
      <c r="G12" s="81">
        <v>5376.6815567670001</v>
      </c>
      <c r="H12" s="81">
        <v>7782.9621324500004</v>
      </c>
      <c r="I12" s="54">
        <v>4975.4013228900003</v>
      </c>
      <c r="J12" s="37">
        <f t="shared" si="3"/>
        <v>44.754009518277996</v>
      </c>
      <c r="K12" s="37">
        <f t="shared" si="4"/>
        <v>-36.073165483540748</v>
      </c>
      <c r="L12" s="81">
        <v>37277.949999999997</v>
      </c>
      <c r="M12" s="54">
        <v>41161.373662500002</v>
      </c>
      <c r="N12" s="54">
        <v>47974.45702152999</v>
      </c>
      <c r="O12" s="37">
        <f t="shared" si="5"/>
        <v>10.417481815657808</v>
      </c>
      <c r="P12" s="37">
        <f t="shared" si="6"/>
        <v>16.552128252311064</v>
      </c>
      <c r="Q12" s="81">
        <v>2907.9330002899997</v>
      </c>
      <c r="R12" s="54">
        <v>2975.6451679700003</v>
      </c>
      <c r="S12" s="54">
        <v>2640.6710078600008</v>
      </c>
      <c r="T12" s="37">
        <f t="shared" si="7"/>
        <v>2.3285325925063631</v>
      </c>
      <c r="U12" s="37">
        <f t="shared" si="8"/>
        <v>-11.257194362946194</v>
      </c>
      <c r="V12" s="81">
        <v>6958.25</v>
      </c>
      <c r="W12" s="54">
        <v>8730.1340759899995</v>
      </c>
      <c r="X12" s="54">
        <v>7671.9246286000007</v>
      </c>
      <c r="Y12" s="37">
        <f t="shared" si="9"/>
        <v>25.464507253835379</v>
      </c>
      <c r="Z12" s="37">
        <f t="shared" si="10"/>
        <v>-12.121342446507583</v>
      </c>
      <c r="AA12" s="81">
        <v>361.38</v>
      </c>
      <c r="AB12" s="54">
        <v>397.22829504000003</v>
      </c>
      <c r="AC12" s="54">
        <v>345.39582723000001</v>
      </c>
      <c r="AD12" s="37">
        <f t="shared" si="11"/>
        <v>9.9198337041341631</v>
      </c>
      <c r="AE12" s="37">
        <f t="shared" si="12"/>
        <v>-13.048533666208399</v>
      </c>
      <c r="AF12" s="81">
        <v>1906.4986162899995</v>
      </c>
      <c r="AG12" s="54">
        <v>1954.4801903499999</v>
      </c>
      <c r="AH12" s="54">
        <v>1872.8269315500002</v>
      </c>
      <c r="AI12" s="37">
        <f t="shared" si="13"/>
        <v>2.5167379430556025</v>
      </c>
      <c r="AJ12" s="37">
        <f t="shared" si="14"/>
        <v>-4.1777480888858634</v>
      </c>
      <c r="AK12" s="54">
        <f t="shared" si="15"/>
        <v>62040.763173347004</v>
      </c>
      <c r="AL12" s="54">
        <f t="shared" si="0"/>
        <v>70463.687250990013</v>
      </c>
      <c r="AM12" s="54">
        <f t="shared" si="16"/>
        <v>73107.899064499972</v>
      </c>
      <c r="AN12" s="37">
        <f t="shared" si="17"/>
        <v>13.576435309328261</v>
      </c>
      <c r="AO12" s="37">
        <f t="shared" si="18"/>
        <v>3.7525879167965286</v>
      </c>
    </row>
    <row r="13" spans="1:41" ht="15.75">
      <c r="A13" s="39" t="s">
        <v>202</v>
      </c>
      <c r="B13" s="81">
        <v>8164.45</v>
      </c>
      <c r="C13" s="54">
        <v>8613.1547045999996</v>
      </c>
      <c r="D13" s="54">
        <v>7773.9053316300005</v>
      </c>
      <c r="E13" s="37">
        <f t="shared" si="1"/>
        <v>5.4958350482886118</v>
      </c>
      <c r="F13" s="37">
        <f t="shared" si="2"/>
        <v>-9.7438093445806118</v>
      </c>
      <c r="G13" s="81">
        <v>5629.115976000001</v>
      </c>
      <c r="H13" s="81">
        <v>5905.2839059799999</v>
      </c>
      <c r="I13" s="54">
        <v>5480.82801234</v>
      </c>
      <c r="J13" s="37">
        <f t="shared" si="3"/>
        <v>4.9060621802331781</v>
      </c>
      <c r="K13" s="37">
        <f t="shared" si="4"/>
        <v>-7.1877305206304101</v>
      </c>
      <c r="L13" s="81">
        <v>57685.520000000004</v>
      </c>
      <c r="M13" s="54">
        <v>65102.671966390008</v>
      </c>
      <c r="N13" s="54">
        <v>64638.859185789996</v>
      </c>
      <c r="O13" s="37">
        <f t="shared" si="5"/>
        <v>12.857909517657134</v>
      </c>
      <c r="P13" s="37">
        <f t="shared" si="6"/>
        <v>-0.71243278745834004</v>
      </c>
      <c r="Q13" s="81">
        <v>8282.2538637060006</v>
      </c>
      <c r="R13" s="54">
        <v>6695.0230215999991</v>
      </c>
      <c r="S13" s="54">
        <v>5608.5989668499997</v>
      </c>
      <c r="T13" s="37">
        <f t="shared" si="7"/>
        <v>-19.164237998806939</v>
      </c>
      <c r="U13" s="37">
        <f t="shared" si="8"/>
        <v>-16.227338595325136</v>
      </c>
      <c r="V13" s="81">
        <v>13688.91</v>
      </c>
      <c r="W13" s="54">
        <v>12093.3529008</v>
      </c>
      <c r="X13" s="54">
        <v>10078.996929610001</v>
      </c>
      <c r="Y13" s="37">
        <f t="shared" si="9"/>
        <v>-11.65583745674418</v>
      </c>
      <c r="Z13" s="37">
        <f t="shared" si="10"/>
        <v>-16.656720329866047</v>
      </c>
      <c r="AA13" s="81">
        <v>1108.49</v>
      </c>
      <c r="AB13" s="54">
        <v>1216.2157971599997</v>
      </c>
      <c r="AC13" s="54">
        <v>807.41186868</v>
      </c>
      <c r="AD13" s="37">
        <f t="shared" si="11"/>
        <v>9.7182470892835937</v>
      </c>
      <c r="AE13" s="37">
        <f t="shared" si="12"/>
        <v>-33.612779034329492</v>
      </c>
      <c r="AF13" s="81">
        <v>3016.7793205400003</v>
      </c>
      <c r="AG13" s="54">
        <v>3089.5648327700001</v>
      </c>
      <c r="AH13" s="54">
        <v>2626.3203545400002</v>
      </c>
      <c r="AI13" s="37">
        <f t="shared" si="13"/>
        <v>2.4126893118907873</v>
      </c>
      <c r="AJ13" s="37">
        <f t="shared" si="14"/>
        <v>-14.993842282140108</v>
      </c>
      <c r="AK13" s="54">
        <f t="shared" si="15"/>
        <v>97575.519160246011</v>
      </c>
      <c r="AL13" s="54">
        <f t="shared" si="0"/>
        <v>102715.26712930002</v>
      </c>
      <c r="AM13" s="54">
        <f t="shared" si="16"/>
        <v>97014.920649440013</v>
      </c>
      <c r="AN13" s="37">
        <f t="shared" si="17"/>
        <v>5.2674564412136249</v>
      </c>
      <c r="AO13" s="37">
        <f t="shared" si="18"/>
        <v>-5.5496584287555777</v>
      </c>
    </row>
    <row r="14" spans="1:41" ht="15.75">
      <c r="A14" s="39" t="s">
        <v>203</v>
      </c>
      <c r="B14" s="81">
        <v>114545.29</v>
      </c>
      <c r="C14" s="54">
        <v>128934.49703772001</v>
      </c>
      <c r="D14" s="54">
        <v>132112.01305235003</v>
      </c>
      <c r="E14" s="37">
        <f t="shared" si="1"/>
        <v>12.562024189488724</v>
      </c>
      <c r="F14" s="37">
        <f t="shared" si="2"/>
        <v>2.4644420908551865</v>
      </c>
      <c r="G14" s="81">
        <v>114831.04629597699</v>
      </c>
      <c r="H14" s="81">
        <v>133903.98446337998</v>
      </c>
      <c r="I14" s="54">
        <v>141860.85463244998</v>
      </c>
      <c r="J14" s="37">
        <f t="shared" si="3"/>
        <v>16.609565777396568</v>
      </c>
      <c r="K14" s="37">
        <f t="shared" si="4"/>
        <v>5.9422206149855299</v>
      </c>
      <c r="L14" s="81">
        <v>375982.45</v>
      </c>
      <c r="M14" s="54">
        <v>428600.49939856003</v>
      </c>
      <c r="N14" s="54">
        <v>440526.06262790004</v>
      </c>
      <c r="O14" s="37">
        <f t="shared" si="5"/>
        <v>13.994815289532795</v>
      </c>
      <c r="P14" s="37">
        <f t="shared" si="6"/>
        <v>2.7824426817221877</v>
      </c>
      <c r="Q14" s="81">
        <v>58994.078287169992</v>
      </c>
      <c r="R14" s="54">
        <v>64641.016192889998</v>
      </c>
      <c r="S14" s="54">
        <v>65292.966662949992</v>
      </c>
      <c r="T14" s="37">
        <f t="shared" si="7"/>
        <v>9.5720419229739804</v>
      </c>
      <c r="U14" s="37">
        <f t="shared" si="8"/>
        <v>1.0085708865011753</v>
      </c>
      <c r="V14" s="81">
        <v>117964.45</v>
      </c>
      <c r="W14" s="54">
        <v>135013.30326318002</v>
      </c>
      <c r="X14" s="54">
        <v>136833.46840303999</v>
      </c>
      <c r="Y14" s="37">
        <f t="shared" si="9"/>
        <v>14.452534863834003</v>
      </c>
      <c r="Z14" s="37">
        <f t="shared" si="10"/>
        <v>1.3481376248620052</v>
      </c>
      <c r="AA14" s="81">
        <v>15946.03</v>
      </c>
      <c r="AB14" s="54">
        <v>18344.721283639999</v>
      </c>
      <c r="AC14" s="54">
        <v>19532.942072360001</v>
      </c>
      <c r="AD14" s="37">
        <f t="shared" si="11"/>
        <v>15.042560961192208</v>
      </c>
      <c r="AE14" s="37">
        <f t="shared" si="12"/>
        <v>6.4771809304056802</v>
      </c>
      <c r="AF14" s="81">
        <v>40225.213104280003</v>
      </c>
      <c r="AG14" s="54">
        <v>48630.354787120013</v>
      </c>
      <c r="AH14" s="54">
        <v>50309.510050120007</v>
      </c>
      <c r="AI14" s="37">
        <f t="shared" si="13"/>
        <v>20.895207344335233</v>
      </c>
      <c r="AJ14" s="37">
        <f t="shared" si="14"/>
        <v>3.4528953579518742</v>
      </c>
      <c r="AK14" s="54">
        <f t="shared" si="15"/>
        <v>838488.55768742692</v>
      </c>
      <c r="AL14" s="54">
        <f t="shared" si="0"/>
        <v>958068.37642649014</v>
      </c>
      <c r="AM14" s="54">
        <f t="shared" si="16"/>
        <v>986467.8175011701</v>
      </c>
      <c r="AN14" s="37">
        <f t="shared" si="17"/>
        <v>14.261353675340246</v>
      </c>
      <c r="AO14" s="37">
        <f t="shared" si="18"/>
        <v>2.9642394815918323</v>
      </c>
    </row>
    <row r="15" spans="1:41" ht="15.75">
      <c r="A15" s="39" t="s">
        <v>204</v>
      </c>
      <c r="B15" s="81">
        <v>29933.54</v>
      </c>
      <c r="C15" s="54">
        <v>22799.050272820001</v>
      </c>
      <c r="D15" s="54">
        <v>19988.43098967</v>
      </c>
      <c r="E15" s="37">
        <f t="shared" si="1"/>
        <v>-23.834433639255494</v>
      </c>
      <c r="F15" s="37">
        <f t="shared" si="2"/>
        <v>-12.327791068124867</v>
      </c>
      <c r="G15" s="81">
        <v>9748.6933411799982</v>
      </c>
      <c r="H15" s="81">
        <v>4887.5916736200006</v>
      </c>
      <c r="I15" s="54">
        <v>4246.6356305099998</v>
      </c>
      <c r="J15" s="37">
        <f t="shared" si="3"/>
        <v>-49.864135607035124</v>
      </c>
      <c r="K15" s="37">
        <f t="shared" si="4"/>
        <v>-13.113944165374107</v>
      </c>
      <c r="L15" s="81">
        <v>236358.87999999998</v>
      </c>
      <c r="M15" s="54">
        <v>153623.73590437</v>
      </c>
      <c r="N15" s="54">
        <v>133447.35342837998</v>
      </c>
      <c r="O15" s="37">
        <f t="shared" si="5"/>
        <v>-35.004034583185529</v>
      </c>
      <c r="P15" s="37">
        <f t="shared" si="6"/>
        <v>-13.133636125442038</v>
      </c>
      <c r="Q15" s="81">
        <v>25474.748452379998</v>
      </c>
      <c r="R15" s="54">
        <v>19633.829394349999</v>
      </c>
      <c r="S15" s="54">
        <v>15874.0381165</v>
      </c>
      <c r="T15" s="37">
        <f t="shared" si="7"/>
        <v>-22.928269807839087</v>
      </c>
      <c r="U15" s="37">
        <f t="shared" si="8"/>
        <v>-19.149556626645378</v>
      </c>
      <c r="V15" s="81">
        <v>25185.62</v>
      </c>
      <c r="W15" s="54">
        <v>16382.270552549999</v>
      </c>
      <c r="X15" s="54">
        <v>18466.59019332</v>
      </c>
      <c r="Y15" s="37">
        <f t="shared" si="9"/>
        <v>-34.953872278903603</v>
      </c>
      <c r="Z15" s="37">
        <f t="shared" si="10"/>
        <v>12.723020500021988</v>
      </c>
      <c r="AA15" s="81">
        <v>4914.7299999999996</v>
      </c>
      <c r="AB15" s="54">
        <v>81.150809290000012</v>
      </c>
      <c r="AC15" s="54">
        <v>50.621163389999992</v>
      </c>
      <c r="AD15" s="37">
        <f t="shared" si="11"/>
        <v>-98.348824670124301</v>
      </c>
      <c r="AE15" s="37">
        <f t="shared" si="12"/>
        <v>-37.620876695017877</v>
      </c>
      <c r="AF15" s="81">
        <v>5219.7589967599988</v>
      </c>
      <c r="AG15" s="54">
        <v>2472.56634308</v>
      </c>
      <c r="AH15" s="54">
        <v>1973.9613314800001</v>
      </c>
      <c r="AI15" s="37">
        <f t="shared" si="13"/>
        <v>-52.630641671104591</v>
      </c>
      <c r="AJ15" s="37">
        <f t="shared" si="14"/>
        <v>-20.165485670200582</v>
      </c>
      <c r="AK15" s="54">
        <f t="shared" si="15"/>
        <v>336835.97079031996</v>
      </c>
      <c r="AL15" s="54">
        <f t="shared" si="0"/>
        <v>219880.19495008001</v>
      </c>
      <c r="AM15" s="54">
        <f t="shared" si="16"/>
        <v>194047.63085324998</v>
      </c>
      <c r="AN15" s="37">
        <f t="shared" si="17"/>
        <v>-34.721878297566022</v>
      </c>
      <c r="AO15" s="37">
        <f t="shared" si="18"/>
        <v>-11.748472436407866</v>
      </c>
    </row>
    <row r="16" spans="1:41" ht="15.75">
      <c r="A16" s="39" t="s">
        <v>205</v>
      </c>
      <c r="B16" s="81">
        <v>11700.53</v>
      </c>
      <c r="C16" s="54">
        <v>11695.87925408</v>
      </c>
      <c r="D16" s="54">
        <v>12088.012192330001</v>
      </c>
      <c r="E16" s="37">
        <f t="shared" si="1"/>
        <v>-3.9748164570312383E-2</v>
      </c>
      <c r="F16" s="37">
        <f t="shared" si="2"/>
        <v>3.3527444130650395</v>
      </c>
      <c r="G16" s="81">
        <v>5146.0123629400005</v>
      </c>
      <c r="H16" s="81">
        <v>5391.8905463300007</v>
      </c>
      <c r="I16" s="54">
        <v>6094.5631872000004</v>
      </c>
      <c r="J16" s="37">
        <f t="shared" si="3"/>
        <v>4.7780332818618803</v>
      </c>
      <c r="K16" s="37">
        <f t="shared" si="4"/>
        <v>13.032027168063991</v>
      </c>
      <c r="L16" s="81">
        <v>123772.87999999999</v>
      </c>
      <c r="M16" s="54">
        <v>131816.34063470998</v>
      </c>
      <c r="N16" s="54">
        <v>141579.23776872994</v>
      </c>
      <c r="O16" s="37">
        <f t="shared" si="5"/>
        <v>6.4985646570637954</v>
      </c>
      <c r="P16" s="37">
        <f t="shared" si="6"/>
        <v>7.4064392070137615</v>
      </c>
      <c r="Q16" s="81">
        <v>19571.77811173</v>
      </c>
      <c r="R16" s="54">
        <v>20877.392551200002</v>
      </c>
      <c r="S16" s="54">
        <v>21621.076174669997</v>
      </c>
      <c r="T16" s="37">
        <f t="shared" si="7"/>
        <v>6.6709035429310575</v>
      </c>
      <c r="U16" s="37">
        <f t="shared" si="8"/>
        <v>3.5621480108024741</v>
      </c>
      <c r="V16" s="81">
        <v>19508.38</v>
      </c>
      <c r="W16" s="54">
        <v>20712.902997680001</v>
      </c>
      <c r="X16" s="54">
        <v>24735.801692560002</v>
      </c>
      <c r="Y16" s="37">
        <f t="shared" si="9"/>
        <v>6.1743876102474928</v>
      </c>
      <c r="Z16" s="37">
        <f t="shared" si="10"/>
        <v>19.422186717770046</v>
      </c>
      <c r="AA16" s="81">
        <v>1252.6600000000001</v>
      </c>
      <c r="AB16" s="54">
        <v>1345.9125678899998</v>
      </c>
      <c r="AC16" s="54">
        <v>1481.1573941900001</v>
      </c>
      <c r="AD16" s="37">
        <f t="shared" si="11"/>
        <v>7.4443638249804138</v>
      </c>
      <c r="AE16" s="37">
        <f t="shared" si="12"/>
        <v>10.048559581550307</v>
      </c>
      <c r="AF16" s="81">
        <v>3137.0554542500004</v>
      </c>
      <c r="AG16" s="54">
        <v>3318.9288926500003</v>
      </c>
      <c r="AH16" s="54">
        <v>3434.8684915800004</v>
      </c>
      <c r="AI16" s="37">
        <f t="shared" si="13"/>
        <v>5.7975844243876082</v>
      </c>
      <c r="AJ16" s="37">
        <f t="shared" si="14"/>
        <v>3.4932836068514774</v>
      </c>
      <c r="AK16" s="54">
        <f t="shared" si="15"/>
        <v>184089.29592891998</v>
      </c>
      <c r="AL16" s="54">
        <f t="shared" si="0"/>
        <v>195159.24744453997</v>
      </c>
      <c r="AM16" s="54">
        <f t="shared" si="16"/>
        <v>211034.71690125993</v>
      </c>
      <c r="AN16" s="37">
        <f t="shared" si="17"/>
        <v>6.013359690339783</v>
      </c>
      <c r="AO16" s="37">
        <f t="shared" si="18"/>
        <v>8.1346232190362571</v>
      </c>
    </row>
    <row r="17" spans="1:41" ht="16.5">
      <c r="A17" s="24" t="s">
        <v>206</v>
      </c>
      <c r="B17" s="81">
        <v>12444.379999999997</v>
      </c>
      <c r="C17" s="54">
        <v>3446.1754918100005</v>
      </c>
      <c r="D17" s="54">
        <v>3675.5145569100005</v>
      </c>
      <c r="E17" s="37">
        <f t="shared" si="1"/>
        <v>-72.307374961147104</v>
      </c>
      <c r="F17" s="37">
        <f t="shared" si="2"/>
        <v>6.6548864283039393</v>
      </c>
      <c r="G17" s="81">
        <v>8453.5405577599995</v>
      </c>
      <c r="H17" s="81">
        <v>2781.5168450400001</v>
      </c>
      <c r="I17" s="54">
        <v>2454.4373816900002</v>
      </c>
      <c r="J17" s="37">
        <f t="shared" si="3"/>
        <v>-67.096427514188917</v>
      </c>
      <c r="K17" s="37">
        <f t="shared" si="4"/>
        <v>-11.759032268067983</v>
      </c>
      <c r="L17" s="81">
        <v>127740.85999999999</v>
      </c>
      <c r="M17" s="54">
        <v>63113.529639460008</v>
      </c>
      <c r="N17" s="54">
        <v>57068.465944479998</v>
      </c>
      <c r="O17" s="37">
        <f t="shared" si="5"/>
        <v>-50.592527998120559</v>
      </c>
      <c r="P17" s="37">
        <f t="shared" si="6"/>
        <v>-9.5780789468008152</v>
      </c>
      <c r="Q17" s="81">
        <v>7451.2948842009991</v>
      </c>
      <c r="R17" s="54">
        <v>2977.7137920899995</v>
      </c>
      <c r="S17" s="54">
        <v>3509.2280941699996</v>
      </c>
      <c r="T17" s="37">
        <f t="shared" si="7"/>
        <v>-60.037633211864232</v>
      </c>
      <c r="U17" s="37">
        <f t="shared" si="8"/>
        <v>17.84974444125271</v>
      </c>
      <c r="V17" s="81">
        <v>16060.76</v>
      </c>
      <c r="W17" s="54">
        <v>4161.631106589999</v>
      </c>
      <c r="X17" s="54">
        <v>4594.0632539600001</v>
      </c>
      <c r="Y17" s="37">
        <f t="shared" si="9"/>
        <v>-74.088205622959322</v>
      </c>
      <c r="Z17" s="37">
        <f t="shared" si="10"/>
        <v>10.390929332617645</v>
      </c>
      <c r="AA17" s="81">
        <v>923.55</v>
      </c>
      <c r="AB17" s="54">
        <v>340.78467035</v>
      </c>
      <c r="AC17" s="54">
        <v>353.85622057</v>
      </c>
      <c r="AD17" s="37">
        <f t="shared" si="11"/>
        <v>-63.100571669102919</v>
      </c>
      <c r="AE17" s="37">
        <f t="shared" si="12"/>
        <v>3.8357213094635227</v>
      </c>
      <c r="AF17" s="81">
        <v>3481.2711773500005</v>
      </c>
      <c r="AG17" s="54">
        <v>1561.1961940799999</v>
      </c>
      <c r="AH17" s="54">
        <v>1336.93543499</v>
      </c>
      <c r="AI17" s="37">
        <f t="shared" si="13"/>
        <v>-55.154421630882325</v>
      </c>
      <c r="AJ17" s="37">
        <f t="shared" si="14"/>
        <v>-14.36467498065835</v>
      </c>
      <c r="AK17" s="54">
        <f t="shared" si="15"/>
        <v>176555.65661931096</v>
      </c>
      <c r="AL17" s="54">
        <f t="shared" si="0"/>
        <v>78382.547739419999</v>
      </c>
      <c r="AM17" s="54">
        <f t="shared" si="16"/>
        <v>72992.500886769994</v>
      </c>
      <c r="AN17" s="37">
        <f t="shared" si="17"/>
        <v>-55.604623924098718</v>
      </c>
      <c r="AO17" s="37">
        <f t="shared" si="18"/>
        <v>-6.8765905269742262</v>
      </c>
    </row>
    <row r="18" spans="1:41" ht="16.5">
      <c r="A18" s="186" t="s">
        <v>432</v>
      </c>
      <c r="B18" s="81"/>
      <c r="C18" s="54">
        <v>3975.4507702200003</v>
      </c>
      <c r="D18" s="54">
        <v>4535.3662060500001</v>
      </c>
      <c r="E18" s="37">
        <f t="shared" si="1"/>
        <v>0</v>
      </c>
      <c r="F18" s="37">
        <f t="shared" ref="F18:F20" si="19">IFERROR(D18/C18*100-100,0)</f>
        <v>14.084325732928505</v>
      </c>
      <c r="G18" s="81"/>
      <c r="H18" s="81">
        <v>3581.1900082599991</v>
      </c>
      <c r="I18" s="54">
        <v>5824.1657167600006</v>
      </c>
      <c r="J18" s="37">
        <f t="shared" si="3"/>
        <v>0</v>
      </c>
      <c r="K18" s="37">
        <f t="shared" si="4"/>
        <v>62.632133545737247</v>
      </c>
      <c r="L18" s="81"/>
      <c r="M18" s="54">
        <v>39959.007911319997</v>
      </c>
      <c r="N18" s="54">
        <v>46455.761196090003</v>
      </c>
      <c r="O18" s="37">
        <f t="shared" si="5"/>
        <v>0</v>
      </c>
      <c r="P18" s="37">
        <f t="shared" si="6"/>
        <v>16.258545004891218</v>
      </c>
      <c r="Q18" s="81"/>
      <c r="R18" s="54">
        <v>1982.9071622200004</v>
      </c>
      <c r="S18" s="54">
        <v>2473.5216475500001</v>
      </c>
      <c r="T18" s="37">
        <f t="shared" si="7"/>
        <v>0</v>
      </c>
      <c r="U18" s="37">
        <f t="shared" si="8"/>
        <v>24.742181312246771</v>
      </c>
      <c r="V18" s="81"/>
      <c r="W18" s="54">
        <v>3828.96057479</v>
      </c>
      <c r="X18" s="54">
        <v>3954.6766219400001</v>
      </c>
      <c r="Y18" s="37">
        <f t="shared" si="9"/>
        <v>0</v>
      </c>
      <c r="Z18" s="37">
        <f t="shared" si="10"/>
        <v>3.2832943743980678</v>
      </c>
      <c r="AA18" s="81"/>
      <c r="AB18" s="54">
        <v>237.78248239999999</v>
      </c>
      <c r="AC18" s="54">
        <v>250.48256967</v>
      </c>
      <c r="AD18" s="37">
        <f t="shared" si="11"/>
        <v>0</v>
      </c>
      <c r="AE18" s="37">
        <f t="shared" si="12"/>
        <v>5.341052520696536</v>
      </c>
      <c r="AF18" s="81"/>
      <c r="AG18" s="54">
        <v>1177.8679415199999</v>
      </c>
      <c r="AH18" s="54">
        <v>1355.6093121400002</v>
      </c>
      <c r="AI18" s="37">
        <f t="shared" si="13"/>
        <v>0</v>
      </c>
      <c r="AJ18" s="37">
        <f t="shared" si="14"/>
        <v>15.090093240047835</v>
      </c>
      <c r="AK18" s="54">
        <f t="shared" si="15"/>
        <v>0</v>
      </c>
      <c r="AL18" s="54">
        <f t="shared" si="0"/>
        <v>54743.166850729998</v>
      </c>
      <c r="AM18" s="54">
        <f t="shared" si="16"/>
        <v>64849.583270200004</v>
      </c>
      <c r="AN18" s="37">
        <f t="shared" si="17"/>
        <v>0</v>
      </c>
      <c r="AO18" s="37">
        <f t="shared" si="18"/>
        <v>18.461512186584869</v>
      </c>
    </row>
    <row r="19" spans="1:41" ht="16.5">
      <c r="A19" s="186" t="s">
        <v>433</v>
      </c>
      <c r="B19" s="81"/>
      <c r="C19" s="54">
        <v>9465.4482506000022</v>
      </c>
      <c r="D19" s="54">
        <v>11753.56951655</v>
      </c>
      <c r="E19" s="37">
        <f t="shared" si="1"/>
        <v>0</v>
      </c>
      <c r="F19" s="37">
        <f t="shared" si="19"/>
        <v>24.173406323413758</v>
      </c>
      <c r="G19" s="81"/>
      <c r="H19" s="81">
        <v>4266.62766758</v>
      </c>
      <c r="I19" s="54">
        <v>5311.6447638600002</v>
      </c>
      <c r="J19" s="37">
        <f t="shared" si="3"/>
        <v>0</v>
      </c>
      <c r="K19" s="37">
        <f t="shared" si="4"/>
        <v>24.492812068429842</v>
      </c>
      <c r="L19" s="81"/>
      <c r="M19" s="54">
        <v>45917.019378489997</v>
      </c>
      <c r="N19" s="54">
        <v>58236.918095090004</v>
      </c>
      <c r="O19" s="37">
        <f t="shared" si="5"/>
        <v>0</v>
      </c>
      <c r="P19" s="37">
        <f t="shared" si="6"/>
        <v>26.83078928762373</v>
      </c>
      <c r="Q19" s="81"/>
      <c r="R19" s="54">
        <v>8735.6791261200015</v>
      </c>
      <c r="S19" s="54">
        <v>12279.834140860003</v>
      </c>
      <c r="T19" s="37">
        <f t="shared" si="7"/>
        <v>0</v>
      </c>
      <c r="U19" s="37">
        <f t="shared" si="8"/>
        <v>40.571030180616958</v>
      </c>
      <c r="V19" s="81"/>
      <c r="W19" s="54">
        <v>9663.4502609700012</v>
      </c>
      <c r="X19" s="54">
        <v>14479.296427670002</v>
      </c>
      <c r="Y19" s="37">
        <f t="shared" si="9"/>
        <v>0</v>
      </c>
      <c r="Z19" s="37">
        <f t="shared" si="10"/>
        <v>49.83568018299701</v>
      </c>
      <c r="AA19" s="81"/>
      <c r="AB19" s="54">
        <v>431.65520259000004</v>
      </c>
      <c r="AC19" s="54">
        <v>913.39953222000008</v>
      </c>
      <c r="AD19" s="37">
        <f t="shared" si="11"/>
        <v>0</v>
      </c>
      <c r="AE19" s="37">
        <f t="shared" si="12"/>
        <v>111.60396694849436</v>
      </c>
      <c r="AF19" s="81"/>
      <c r="AG19" s="54">
        <v>2221.0043229899998</v>
      </c>
      <c r="AH19" s="54">
        <v>3523.4084771100001</v>
      </c>
      <c r="AI19" s="37">
        <f t="shared" si="13"/>
        <v>0</v>
      </c>
      <c r="AJ19" s="37">
        <f t="shared" si="14"/>
        <v>58.64032503847875</v>
      </c>
      <c r="AK19" s="54">
        <f t="shared" si="15"/>
        <v>0</v>
      </c>
      <c r="AL19" s="54">
        <f t="shared" si="0"/>
        <v>80700.884209340002</v>
      </c>
      <c r="AM19" s="54">
        <f t="shared" si="16"/>
        <v>106498.07095336002</v>
      </c>
      <c r="AN19" s="37">
        <f t="shared" si="17"/>
        <v>0</v>
      </c>
      <c r="AO19" s="37">
        <f t="shared" si="18"/>
        <v>31.966423908195964</v>
      </c>
    </row>
    <row r="20" spans="1:41" ht="16.5">
      <c r="A20" s="186" t="s">
        <v>434</v>
      </c>
      <c r="B20" s="81"/>
      <c r="C20" s="54">
        <v>12807.779811830002</v>
      </c>
      <c r="D20" s="54">
        <v>19257.152257810001</v>
      </c>
      <c r="E20" s="37">
        <f t="shared" si="1"/>
        <v>0</v>
      </c>
      <c r="F20" s="37">
        <f t="shared" si="19"/>
        <v>50.355116505227471</v>
      </c>
      <c r="G20" s="81"/>
      <c r="H20" s="81">
        <v>7391.7428511799999</v>
      </c>
      <c r="I20" s="54">
        <v>12789.496208250001</v>
      </c>
      <c r="J20" s="37">
        <f t="shared" si="3"/>
        <v>0</v>
      </c>
      <c r="K20" s="37">
        <f t="shared" si="4"/>
        <v>73.024095477135234</v>
      </c>
      <c r="L20" s="81"/>
      <c r="M20" s="54">
        <v>118240.38451892001</v>
      </c>
      <c r="N20" s="54">
        <v>164672.03022843003</v>
      </c>
      <c r="O20" s="37">
        <f t="shared" si="5"/>
        <v>0</v>
      </c>
      <c r="P20" s="37">
        <f t="shared" si="6"/>
        <v>39.2688554747387</v>
      </c>
      <c r="Q20" s="81"/>
      <c r="R20" s="54">
        <v>13234.608937519999</v>
      </c>
      <c r="S20" s="54">
        <v>19164.446172199998</v>
      </c>
      <c r="T20" s="37">
        <f t="shared" si="7"/>
        <v>0</v>
      </c>
      <c r="U20" s="37">
        <f t="shared" si="8"/>
        <v>44.805534207126925</v>
      </c>
      <c r="V20" s="81"/>
      <c r="W20" s="54">
        <v>13200.976271650001</v>
      </c>
      <c r="X20" s="54">
        <v>19651.633014499999</v>
      </c>
      <c r="Y20" s="37">
        <f t="shared" si="9"/>
        <v>0</v>
      </c>
      <c r="Z20" s="37">
        <f t="shared" si="10"/>
        <v>48.864997634328176</v>
      </c>
      <c r="AA20" s="81"/>
      <c r="AB20" s="54">
        <v>678.52350366000007</v>
      </c>
      <c r="AC20" s="54">
        <v>1112.0176803400002</v>
      </c>
      <c r="AD20" s="37">
        <f t="shared" si="11"/>
        <v>0</v>
      </c>
      <c r="AE20" s="37">
        <f t="shared" si="12"/>
        <v>63.887864508996984</v>
      </c>
      <c r="AF20" s="81"/>
      <c r="AG20" s="54">
        <v>1932.62344517</v>
      </c>
      <c r="AH20" s="54">
        <v>3435.7498857199998</v>
      </c>
      <c r="AI20" s="37">
        <f t="shared" si="13"/>
        <v>0</v>
      </c>
      <c r="AJ20" s="37">
        <f t="shared" si="14"/>
        <v>77.776477580596662</v>
      </c>
      <c r="AK20" s="54">
        <f t="shared" si="15"/>
        <v>0</v>
      </c>
      <c r="AL20" s="54">
        <f t="shared" si="0"/>
        <v>167486.63933993</v>
      </c>
      <c r="AM20" s="54">
        <f t="shared" si="16"/>
        <v>240082.52544725002</v>
      </c>
      <c r="AN20" s="37">
        <f t="shared" si="17"/>
        <v>0</v>
      </c>
      <c r="AO20" s="37">
        <f t="shared" si="18"/>
        <v>43.344284889482907</v>
      </c>
    </row>
    <row r="21" spans="1:41" ht="15.75">
      <c r="A21" s="39" t="s">
        <v>207</v>
      </c>
      <c r="B21" s="81">
        <v>24250.92</v>
      </c>
      <c r="C21" s="54">
        <v>105389.19359767</v>
      </c>
      <c r="D21" s="54">
        <v>117449.8654598</v>
      </c>
      <c r="E21" s="37">
        <f t="shared" si="1"/>
        <v>334.57812568624206</v>
      </c>
      <c r="F21" s="37">
        <f t="shared" si="2"/>
        <v>11.443935996106376</v>
      </c>
      <c r="G21" s="81">
        <v>14345.950922843651</v>
      </c>
      <c r="H21" s="81">
        <v>57999.665998539997</v>
      </c>
      <c r="I21" s="54">
        <v>65450.407674940005</v>
      </c>
      <c r="J21" s="37">
        <f t="shared" si="3"/>
        <v>304.29293471361831</v>
      </c>
      <c r="K21" s="37">
        <f t="shared" si="4"/>
        <v>12.846180315223819</v>
      </c>
      <c r="L21" s="81">
        <v>161263.04000000001</v>
      </c>
      <c r="M21" s="54">
        <v>402188.92089429003</v>
      </c>
      <c r="N21" s="54">
        <v>435925.77069640998</v>
      </c>
      <c r="O21" s="37">
        <f t="shared" si="5"/>
        <v>149.39931734778779</v>
      </c>
      <c r="P21" s="37">
        <f t="shared" si="6"/>
        <v>8.3883090879540276</v>
      </c>
      <c r="Q21" s="81">
        <v>24345.326310616059</v>
      </c>
      <c r="R21" s="54">
        <v>94707.270945319993</v>
      </c>
      <c r="S21" s="54">
        <v>98642.809324739996</v>
      </c>
      <c r="T21" s="37">
        <f t="shared" si="7"/>
        <v>289.01623143996147</v>
      </c>
      <c r="U21" s="37">
        <f t="shared" si="8"/>
        <v>4.1554764910206643</v>
      </c>
      <c r="V21" s="81">
        <v>24689.089999999997</v>
      </c>
      <c r="W21" s="54">
        <v>93903.163117859978</v>
      </c>
      <c r="X21" s="54">
        <v>99545.83441987999</v>
      </c>
      <c r="Y21" s="37">
        <f t="shared" si="9"/>
        <v>280.34274701035963</v>
      </c>
      <c r="Z21" s="37">
        <f t="shared" si="10"/>
        <v>6.0090321930239554</v>
      </c>
      <c r="AA21" s="81">
        <v>4166.12</v>
      </c>
      <c r="AB21" s="54">
        <v>15377.180306459999</v>
      </c>
      <c r="AC21" s="54">
        <v>19072.590493470001</v>
      </c>
      <c r="AD21" s="37">
        <f t="shared" si="11"/>
        <v>269.10075337388264</v>
      </c>
      <c r="AE21" s="37">
        <f t="shared" si="12"/>
        <v>24.031780296271535</v>
      </c>
      <c r="AF21" s="81">
        <v>6392.6656644499344</v>
      </c>
      <c r="AG21" s="54">
        <v>25816.808450240002</v>
      </c>
      <c r="AH21" s="54">
        <v>30010.700754859998</v>
      </c>
      <c r="AI21" s="37">
        <f t="shared" si="13"/>
        <v>303.85044057300064</v>
      </c>
      <c r="AJ21" s="37">
        <f t="shared" si="14"/>
        <v>16.244813191000802</v>
      </c>
      <c r="AK21" s="54">
        <f t="shared" si="15"/>
        <v>259453.11289790965</v>
      </c>
      <c r="AL21" s="54">
        <f t="shared" si="15"/>
        <v>795382.20331037999</v>
      </c>
      <c r="AM21" s="54">
        <f t="shared" si="16"/>
        <v>866097.97882409988</v>
      </c>
      <c r="AN21" s="37">
        <f t="shared" si="17"/>
        <v>206.56105622573477</v>
      </c>
      <c r="AO21" s="37">
        <f t="shared" si="18"/>
        <v>8.8907917752498093</v>
      </c>
    </row>
    <row r="22" spans="1:41" ht="15.75">
      <c r="A22" s="39" t="s">
        <v>144</v>
      </c>
      <c r="B22" s="81">
        <v>82208.39</v>
      </c>
      <c r="C22" s="54">
        <v>61208.698193180011</v>
      </c>
      <c r="D22" s="54">
        <v>38677.145056460009</v>
      </c>
      <c r="E22" s="37">
        <f t="shared" si="1"/>
        <v>-25.544463049112125</v>
      </c>
      <c r="F22" s="37">
        <f t="shared" si="2"/>
        <v>-36.811031441329547</v>
      </c>
      <c r="G22" s="81">
        <v>57214.425823031001</v>
      </c>
      <c r="H22" s="81">
        <v>47889.846613410002</v>
      </c>
      <c r="I22" s="54">
        <v>29594.733152449997</v>
      </c>
      <c r="J22" s="37">
        <f t="shared" si="3"/>
        <v>-16.297601654629375</v>
      </c>
      <c r="K22" s="37">
        <f t="shared" si="4"/>
        <v>-38.202489159439182</v>
      </c>
      <c r="L22" s="81">
        <v>297635.61</v>
      </c>
      <c r="M22" s="54">
        <v>221519.83588828004</v>
      </c>
      <c r="N22" s="54">
        <v>126855.68192812</v>
      </c>
      <c r="O22" s="37">
        <f t="shared" si="5"/>
        <v>-25.573476947775148</v>
      </c>
      <c r="P22" s="37">
        <f t="shared" si="6"/>
        <v>-42.73394009189424</v>
      </c>
      <c r="Q22" s="81">
        <v>77640.015159123446</v>
      </c>
      <c r="R22" s="54">
        <v>54531.576985769992</v>
      </c>
      <c r="S22" s="54">
        <v>41753.185178690001</v>
      </c>
      <c r="T22" s="37">
        <f t="shared" si="7"/>
        <v>-29.763567312541923</v>
      </c>
      <c r="U22" s="37">
        <f t="shared" si="8"/>
        <v>-23.433013518781081</v>
      </c>
      <c r="V22" s="81">
        <v>83482.960000000006</v>
      </c>
      <c r="W22" s="54">
        <v>60283.738065620004</v>
      </c>
      <c r="X22" s="54">
        <v>40610.052208400004</v>
      </c>
      <c r="Y22" s="37">
        <f t="shared" si="9"/>
        <v>-27.789170310180666</v>
      </c>
      <c r="Z22" s="37">
        <f t="shared" si="10"/>
        <v>-32.635145875998631</v>
      </c>
      <c r="AA22" s="81">
        <v>11285.7</v>
      </c>
      <c r="AB22" s="54">
        <v>8246.8549559099993</v>
      </c>
      <c r="AC22" s="54">
        <v>4881.3411259200002</v>
      </c>
      <c r="AD22" s="37">
        <f t="shared" si="11"/>
        <v>-26.926509158404016</v>
      </c>
      <c r="AE22" s="37">
        <f t="shared" si="12"/>
        <v>-40.809664387005476</v>
      </c>
      <c r="AF22" s="81">
        <v>24788.966179730003</v>
      </c>
      <c r="AG22" s="54">
        <v>18335.540878020001</v>
      </c>
      <c r="AH22" s="54">
        <v>10067.091736040002</v>
      </c>
      <c r="AI22" s="37">
        <f t="shared" si="13"/>
        <v>-26.033458817604838</v>
      </c>
      <c r="AJ22" s="37">
        <f t="shared" si="14"/>
        <v>-45.095201701368538</v>
      </c>
      <c r="AK22" s="54">
        <f t="shared" si="15"/>
        <v>634256.06716188439</v>
      </c>
      <c r="AL22" s="54">
        <f t="shared" si="15"/>
        <v>472016.09158019006</v>
      </c>
      <c r="AM22" s="54">
        <f t="shared" si="16"/>
        <v>292439.23038608005</v>
      </c>
      <c r="AN22" s="37">
        <f t="shared" si="17"/>
        <v>-25.579570142335754</v>
      </c>
      <c r="AO22" s="37">
        <f t="shared" si="18"/>
        <v>-38.044648137509938</v>
      </c>
    </row>
    <row r="23" spans="1:41" ht="15.75">
      <c r="A23" s="132" t="s">
        <v>35</v>
      </c>
      <c r="B23" s="134">
        <f>SUM(B5:B22)</f>
        <v>474637.09</v>
      </c>
      <c r="C23" s="134">
        <f t="shared" ref="C23:D23" si="20">SUM(C5:C22)</f>
        <v>543995.68770363007</v>
      </c>
      <c r="D23" s="134">
        <f t="shared" si="20"/>
        <v>557682.90905834001</v>
      </c>
      <c r="E23" s="37">
        <f t="shared" si="1"/>
        <v>14.612974663153693</v>
      </c>
      <c r="F23" s="37">
        <f t="shared" si="2"/>
        <v>2.5160532820559354</v>
      </c>
      <c r="G23" s="134">
        <f>SUM(G5:G22)</f>
        <v>364886.81617325213</v>
      </c>
      <c r="H23" s="134">
        <f>SUM(H5:H22)</f>
        <v>430090.48892654001</v>
      </c>
      <c r="I23" s="134">
        <f>SUM(I5:I22)</f>
        <v>450213.88595252996</v>
      </c>
      <c r="J23" s="37">
        <f t="shared" si="3"/>
        <v>17.869561152444732</v>
      </c>
      <c r="K23" s="37">
        <f t="shared" si="4"/>
        <v>4.6788751539741895</v>
      </c>
      <c r="L23" s="134">
        <f>SUM(L5:L22)</f>
        <v>2376967.2399999998</v>
      </c>
      <c r="M23" s="134">
        <f>SUM(M5:M22)</f>
        <v>2621152.24521294</v>
      </c>
      <c r="N23" s="134">
        <f>SUM(N5:N22)</f>
        <v>2750134.8561262097</v>
      </c>
      <c r="O23" s="37">
        <f t="shared" si="5"/>
        <v>10.272964688101482</v>
      </c>
      <c r="P23" s="37">
        <f t="shared" si="6"/>
        <v>4.9208362905601319</v>
      </c>
      <c r="Q23" s="134">
        <f>SUM(Q5:Q22)</f>
        <v>309825.26836567186</v>
      </c>
      <c r="R23" s="134">
        <f t="shared" ref="R23:S23" si="21">SUM(R5:R22)</f>
        <v>353712.99765857006</v>
      </c>
      <c r="S23" s="134">
        <f t="shared" si="21"/>
        <v>355157.40835692</v>
      </c>
      <c r="T23" s="37">
        <f t="shared" si="7"/>
        <v>14.165316316647107</v>
      </c>
      <c r="U23" s="37">
        <f t="shared" si="8"/>
        <v>0.40835669254772711</v>
      </c>
      <c r="V23" s="134">
        <f>SUM(V5:V22)</f>
        <v>468668.42</v>
      </c>
      <c r="W23" s="134">
        <f>SUM(W5:W22)</f>
        <v>538756.48121569993</v>
      </c>
      <c r="X23" s="134">
        <f>SUM(X5:X22)</f>
        <v>553342.89122342004</v>
      </c>
      <c r="Y23" s="37">
        <f t="shared" si="9"/>
        <v>14.954722406024274</v>
      </c>
      <c r="Z23" s="37">
        <f t="shared" si="10"/>
        <v>2.7074217232256643</v>
      </c>
      <c r="AA23" s="134">
        <f>SUM(AA5:AA22)</f>
        <v>51221.660000000018</v>
      </c>
      <c r="AB23" s="134">
        <f t="shared" ref="AB23" si="22">SUM(AB5:AB22)</f>
        <v>54929.460461360002</v>
      </c>
      <c r="AC23" s="134">
        <f>SUM(AC5:AC22)</f>
        <v>57936.692378110005</v>
      </c>
      <c r="AD23" s="37">
        <f t="shared" si="11"/>
        <v>7.2387354516819187</v>
      </c>
      <c r="AE23" s="37">
        <f t="shared" si="12"/>
        <v>5.4747159201853606</v>
      </c>
      <c r="AF23" s="134">
        <f>SUM(AF5:AF22)</f>
        <v>125155.55623235994</v>
      </c>
      <c r="AG23" s="134">
        <f t="shared" ref="AG23:AH23" si="23">SUM(AG5:AG22)</f>
        <v>149464.45352215003</v>
      </c>
      <c r="AH23" s="134">
        <f t="shared" si="23"/>
        <v>151712.92621917999</v>
      </c>
      <c r="AI23" s="37">
        <f t="shared" si="13"/>
        <v>19.422946948243293</v>
      </c>
      <c r="AJ23" s="37">
        <f t="shared" si="14"/>
        <v>1.5043528036562606</v>
      </c>
      <c r="AK23" s="280">
        <f t="shared" si="15"/>
        <v>4171362.0507712835</v>
      </c>
      <c r="AL23" s="280">
        <f t="shared" si="15"/>
        <v>4692101.8147008903</v>
      </c>
      <c r="AM23" s="134">
        <f t="shared" ref="AM23" si="24">SUM(AM5:AM22)</f>
        <v>4876181.5693147099</v>
      </c>
      <c r="AN23" s="185">
        <f t="shared" si="17"/>
        <v>12.483686565478578</v>
      </c>
      <c r="AO23" s="185">
        <f t="shared" si="18"/>
        <v>3.9231832957476769</v>
      </c>
    </row>
    <row r="24" spans="1:41" ht="15.75">
      <c r="A24" s="55" t="s">
        <v>97</v>
      </c>
      <c r="I24" s="85"/>
      <c r="J24" s="154">
        <v>0</v>
      </c>
      <c r="K24" s="154">
        <v>0</v>
      </c>
    </row>
    <row r="25" spans="1:41" ht="15.75">
      <c r="A25" s="57" t="s">
        <v>98</v>
      </c>
    </row>
  </sheetData>
  <customSheetViews>
    <customSheetView guid="{57D09834-7566-4B23-A236-55447A728EAF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1"/>
    </customSheetView>
    <customSheetView guid="{5D933180-90A2-4635-8406-162CDBA83F77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2"/>
    </customSheetView>
    <customSheetView guid="{62EA56A0-18BB-45A4-9B93-8F9305D00B2F}" scale="88">
      <pane xSplit="1" ySplit="4" topLeftCell="Z5" activePane="bottomRight" state="frozen"/>
      <selection pane="bottomRight" activeCell="E27" sqref="E27"/>
      <pageMargins left="0.7" right="0.7" top="0.75" bottom="0.75" header="0.3" footer="0.3"/>
      <pageSetup orientation="portrait" horizontalDpi="300" verticalDpi="300" r:id="rId3"/>
    </customSheetView>
  </customSheetViews>
  <mergeCells count="11">
    <mergeCell ref="AK3:AO3"/>
    <mergeCell ref="A1:AO1"/>
    <mergeCell ref="A2:AO2"/>
    <mergeCell ref="A3:A4"/>
    <mergeCell ref="B3:F3"/>
    <mergeCell ref="G3:K3"/>
    <mergeCell ref="L3:P3"/>
    <mergeCell ref="Q3:U3"/>
    <mergeCell ref="V3:Z3"/>
    <mergeCell ref="AA3:AE3"/>
    <mergeCell ref="AF3:AJ3"/>
  </mergeCells>
  <hyperlinks>
    <hyperlink ref="B4" r:id="rId4" display="cf=j=@)^&amp;÷^*                        -;fpg–kf}if_ "/>
    <hyperlink ref="G4" r:id="rId5" display="cf=j=@)^&amp;÷^*                        -;fpg–kf}if_ "/>
    <hyperlink ref="L4" r:id="rId6" display="cf=j=@)^&amp;÷^*                        -;fpg–kf}if_ "/>
    <hyperlink ref="Q4" r:id="rId7" display="cf=j=@)^&amp;÷^*                        -;fpg–kf}if_ "/>
    <hyperlink ref="V4" r:id="rId8" display="cf=j=@)^&amp;÷^*                        -;fpg–kf}if_ "/>
    <hyperlink ref="AA4" r:id="rId9" display="cf=j=@)^&amp;÷^*                        -;fpg–kf}if_ "/>
    <hyperlink ref="AF4" r:id="rId10" display="cf=j=@)^&amp;÷^*                        -;fpg–kf}if_ "/>
    <hyperlink ref="AK4" r:id="rId11" display="cf=j=@)^&amp;÷^*                        -;fpg–kf}if_ "/>
  </hyperlinks>
  <pageMargins left="0.7" right="0.7" top="0.75" bottom="0.75" header="0.3" footer="0.3"/>
  <pageSetup paperSize="9" scale="22" orientation="landscape" horizontalDpi="300" verticalDpi="30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view="pageBreakPreview" zoomScaleNormal="100" zoomScaleSheetLayoutView="100" workbookViewId="0">
      <selection activeCell="H7" sqref="H7"/>
    </sheetView>
  </sheetViews>
  <sheetFormatPr defaultColWidth="13.7109375" defaultRowHeight="15"/>
  <cols>
    <col min="1" max="1" width="22.42578125" bestFit="1" customWidth="1"/>
    <col min="2" max="2" width="14.7109375" bestFit="1" customWidth="1"/>
  </cols>
  <sheetData>
    <row r="1" spans="1:6" ht="18">
      <c r="A1" s="512" t="s">
        <v>283</v>
      </c>
      <c r="B1" s="512"/>
      <c r="C1" s="512"/>
      <c r="D1" s="512"/>
      <c r="E1" s="512"/>
      <c r="F1" s="512"/>
    </row>
    <row r="2" spans="1:6" ht="18">
      <c r="A2" s="512" t="s">
        <v>0</v>
      </c>
      <c r="B2" s="512"/>
      <c r="C2" s="512"/>
      <c r="D2" s="512"/>
      <c r="E2" s="512"/>
      <c r="F2" s="512"/>
    </row>
    <row r="3" spans="1:6" ht="16.5" customHeight="1">
      <c r="A3" s="298"/>
      <c r="B3" s="298"/>
      <c r="C3" s="298"/>
      <c r="D3" s="298"/>
      <c r="E3" s="298"/>
      <c r="F3" s="2" t="s">
        <v>1</v>
      </c>
    </row>
    <row r="4" spans="1:6" ht="15.75">
      <c r="A4" s="513" t="s">
        <v>2</v>
      </c>
      <c r="B4" s="514" t="s">
        <v>3</v>
      </c>
      <c r="C4" s="514"/>
      <c r="D4" s="514"/>
      <c r="E4" s="514"/>
      <c r="F4" s="514"/>
    </row>
    <row r="5" spans="1:6">
      <c r="A5" s="513"/>
      <c r="B5" s="3" t="s">
        <v>4</v>
      </c>
      <c r="C5" s="3" t="s">
        <v>532</v>
      </c>
      <c r="D5" s="3" t="s">
        <v>533</v>
      </c>
      <c r="E5" s="515" t="s">
        <v>529</v>
      </c>
      <c r="F5" s="515" t="s">
        <v>530</v>
      </c>
    </row>
    <row r="6" spans="1:6" ht="45">
      <c r="A6" s="513"/>
      <c r="B6" s="198" t="s">
        <v>279</v>
      </c>
      <c r="C6" s="198" t="s">
        <v>443</v>
      </c>
      <c r="D6" s="198" t="s">
        <v>528</v>
      </c>
      <c r="E6" s="515"/>
      <c r="F6" s="515"/>
    </row>
    <row r="7" spans="1:6" ht="16.5">
      <c r="A7" s="35" t="s">
        <v>9</v>
      </c>
      <c r="B7" s="5">
        <f>'Table 1b'!Q43</f>
        <v>4388724.0778985349</v>
      </c>
      <c r="C7" s="5">
        <f>'Table 1b'!R43</f>
        <v>4313005.0482477397</v>
      </c>
      <c r="D7" s="5">
        <f>'Table 1b'!S43</f>
        <v>4299167.7394059254</v>
      </c>
      <c r="E7" s="6">
        <f t="shared" ref="E7:E39" si="0">IFERROR(C7/B7*100-100,0)</f>
        <v>-1.7253085021251167</v>
      </c>
      <c r="F7" s="6">
        <f t="shared" ref="F7:F39" si="1">IFERROR(D7/C7*100-100,0)</f>
        <v>-0.32082755960223608</v>
      </c>
    </row>
    <row r="8" spans="1:6" ht="16.5">
      <c r="A8" s="186" t="s">
        <v>10</v>
      </c>
      <c r="B8" s="16">
        <f>'Table 1b'!Q44</f>
        <v>1507869.67</v>
      </c>
      <c r="C8" s="16">
        <f>'Table 1b'!R44</f>
        <v>1477378</v>
      </c>
      <c r="D8" s="16">
        <f>'Table 1b'!S44</f>
        <v>1447790</v>
      </c>
      <c r="E8" s="7">
        <f t="shared" si="0"/>
        <v>-2.022168799243758</v>
      </c>
      <c r="F8" s="7">
        <f t="shared" si="1"/>
        <v>-2.0027372818601634</v>
      </c>
    </row>
    <row r="9" spans="1:6" ht="16.5">
      <c r="A9" s="186" t="s">
        <v>11</v>
      </c>
      <c r="B9" s="16">
        <f>'Table 1b'!Q45</f>
        <v>996834.77860000008</v>
      </c>
      <c r="C9" s="16">
        <f>'Table 1b'!R45</f>
        <v>982145.67474182928</v>
      </c>
      <c r="D9" s="16">
        <f>'Table 1b'!S45</f>
        <v>997864.58840808959</v>
      </c>
      <c r="E9" s="7">
        <f t="shared" si="0"/>
        <v>-1.4735745755982634</v>
      </c>
      <c r="F9" s="7">
        <f t="shared" si="1"/>
        <v>1.6004666181920868</v>
      </c>
    </row>
    <row r="10" spans="1:6" ht="16.5">
      <c r="A10" s="110" t="s">
        <v>12</v>
      </c>
      <c r="B10" s="16">
        <f>'Table 1b'!Q46</f>
        <v>714773.78549040004</v>
      </c>
      <c r="C10" s="16">
        <f>'Table 1b'!R46</f>
        <v>707707.29881258518</v>
      </c>
      <c r="D10" s="16">
        <f>'Table 1b'!S46</f>
        <v>711377.26410957007</v>
      </c>
      <c r="E10" s="7">
        <f t="shared" si="0"/>
        <v>-0.98863260254663032</v>
      </c>
      <c r="F10" s="7">
        <f t="shared" si="1"/>
        <v>0.51857106788956742</v>
      </c>
    </row>
    <row r="11" spans="1:6" ht="16.5">
      <c r="A11" s="186" t="s">
        <v>13</v>
      </c>
      <c r="B11" s="16">
        <f>'Table 1b'!Q47</f>
        <v>265843.23658933595</v>
      </c>
      <c r="C11" s="16">
        <f>'Table 1b'!R47</f>
        <v>265769.5600834316</v>
      </c>
      <c r="D11" s="16">
        <f>'Table 1b'!S47</f>
        <v>275944.63100553188</v>
      </c>
      <c r="E11" s="7">
        <f t="shared" si="0"/>
        <v>-2.7714267569706408E-2</v>
      </c>
      <c r="F11" s="7">
        <f t="shared" si="1"/>
        <v>3.8285313483252423</v>
      </c>
    </row>
    <row r="12" spans="1:6" ht="16.5">
      <c r="A12" s="186" t="s">
        <v>14</v>
      </c>
      <c r="B12" s="16">
        <f>'Table 1b'!Q48</f>
        <v>25739.85096</v>
      </c>
      <c r="C12" s="16">
        <f>'Table 1b'!R48</f>
        <v>25737.76002030314</v>
      </c>
      <c r="D12" s="16">
        <f>'Table 1b'!S48</f>
        <v>22344.385882734088</v>
      </c>
      <c r="E12" s="7">
        <f t="shared" si="0"/>
        <v>-8.1233558815370088E-3</v>
      </c>
      <c r="F12" s="7">
        <f t="shared" si="1"/>
        <v>-13.18441905935947</v>
      </c>
    </row>
    <row r="13" spans="1:6" ht="16.5">
      <c r="A13" s="186" t="s">
        <v>15</v>
      </c>
      <c r="B13" s="16">
        <f>'Table 1b'!Q49</f>
        <v>11924.756258798587</v>
      </c>
      <c r="C13" s="16">
        <f>'Table 1b'!R49</f>
        <v>16726.064589591078</v>
      </c>
      <c r="D13" s="16">
        <f>'Table 1b'!S49</f>
        <v>17876.5</v>
      </c>
      <c r="E13" s="7">
        <f t="shared" si="0"/>
        <v>40.2633666180798</v>
      </c>
      <c r="F13" s="7">
        <f t="shared" si="1"/>
        <v>6.8780997720459425</v>
      </c>
    </row>
    <row r="14" spans="1:6" ht="16.5">
      <c r="A14" s="186" t="s">
        <v>16</v>
      </c>
      <c r="B14" s="16">
        <f>'Table 1b'!Q50</f>
        <v>210463</v>
      </c>
      <c r="C14" s="16">
        <f>'Table 1b'!R50</f>
        <v>213116.78</v>
      </c>
      <c r="D14" s="16">
        <f>'Table 1b'!S50</f>
        <v>216344.5</v>
      </c>
      <c r="E14" s="7">
        <f t="shared" si="0"/>
        <v>1.2609247231104774</v>
      </c>
      <c r="F14" s="7">
        <f t="shared" si="1"/>
        <v>1.5145311410955031</v>
      </c>
    </row>
    <row r="15" spans="1:6" ht="16.5">
      <c r="A15" s="186" t="s">
        <v>17</v>
      </c>
      <c r="B15" s="16">
        <f>'Table 1b'!Q51</f>
        <v>70192</v>
      </c>
      <c r="C15" s="16">
        <f>'Table 1b'!R51</f>
        <v>68038</v>
      </c>
      <c r="D15" s="16">
        <f>'Table 1b'!S51</f>
        <v>47955.100000000006</v>
      </c>
      <c r="E15" s="7">
        <f t="shared" si="0"/>
        <v>-3.0687257807157522</v>
      </c>
      <c r="F15" s="7">
        <f t="shared" si="1"/>
        <v>-29.517181575002198</v>
      </c>
    </row>
    <row r="16" spans="1:6" ht="16.5">
      <c r="A16" s="186" t="s">
        <v>18</v>
      </c>
      <c r="B16" s="16">
        <f>'Table 1b'!Q52</f>
        <v>9744</v>
      </c>
      <c r="C16" s="16">
        <f>'Table 1b'!R52</f>
        <v>7199</v>
      </c>
      <c r="D16" s="16">
        <f>'Table 1b'!S52</f>
        <v>7241</v>
      </c>
      <c r="E16" s="7">
        <f t="shared" si="0"/>
        <v>-26.118637110016422</v>
      </c>
      <c r="F16" s="7">
        <f t="shared" si="1"/>
        <v>0.58341436310598738</v>
      </c>
    </row>
    <row r="17" spans="1:6" ht="16.5">
      <c r="A17" s="186" t="s">
        <v>19</v>
      </c>
      <c r="B17" s="16">
        <f>'Table 1b'!Q53</f>
        <v>975</v>
      </c>
      <c r="C17" s="16">
        <f>'Table 1b'!R53</f>
        <v>975</v>
      </c>
      <c r="D17" s="16">
        <f>'Table 1b'!S53</f>
        <v>725</v>
      </c>
      <c r="E17" s="7">
        <f t="shared" si="0"/>
        <v>0</v>
      </c>
      <c r="F17" s="7">
        <f t="shared" si="1"/>
        <v>-25.641025641025635</v>
      </c>
    </row>
    <row r="18" spans="1:6" ht="16.5">
      <c r="A18" s="186" t="s">
        <v>20</v>
      </c>
      <c r="B18" s="16">
        <f>'Table 1b'!Q54</f>
        <v>26685</v>
      </c>
      <c r="C18" s="16">
        <f>'Table 1b'!R54</f>
        <v>27157.5</v>
      </c>
      <c r="D18" s="16">
        <f>'Table 1b'!S54</f>
        <v>26798</v>
      </c>
      <c r="E18" s="7">
        <f t="shared" si="0"/>
        <v>1.7706576728499215</v>
      </c>
      <c r="F18" s="7">
        <f t="shared" si="1"/>
        <v>-1.3237595507686706</v>
      </c>
    </row>
    <row r="19" spans="1:6" ht="16.5">
      <c r="A19" s="186" t="s">
        <v>22</v>
      </c>
      <c r="B19" s="16">
        <f>'Table 1b'!Q55</f>
        <v>294852.5</v>
      </c>
      <c r="C19" s="16">
        <f>'Table 1b'!R55</f>
        <v>296850.13</v>
      </c>
      <c r="D19" s="16">
        <f>'Table 1b'!S55</f>
        <v>296624.92</v>
      </c>
      <c r="E19" s="7">
        <f t="shared" si="0"/>
        <v>0.67750146259571409</v>
      </c>
      <c r="F19" s="7">
        <f t="shared" si="1"/>
        <v>-7.586656606821407E-2</v>
      </c>
    </row>
    <row r="20" spans="1:6" ht="16.5">
      <c r="A20" s="186" t="s">
        <v>21</v>
      </c>
      <c r="B20" s="16">
        <f>'Table 1b'!Q56</f>
        <v>252826.5</v>
      </c>
      <c r="C20" s="16">
        <f>'Table 1b'!R56</f>
        <v>234682.78</v>
      </c>
      <c r="D20" s="16">
        <f>'Table 1b'!S56</f>
        <v>237860.56999999998</v>
      </c>
      <c r="E20" s="7">
        <f t="shared" si="0"/>
        <v>-7.1763521624513231</v>
      </c>
      <c r="F20" s="7">
        <f t="shared" si="1"/>
        <v>1.3540788974802496</v>
      </c>
    </row>
    <row r="21" spans="1:6" ht="16.5">
      <c r="A21" s="35" t="s">
        <v>23</v>
      </c>
      <c r="B21" s="5">
        <f>'Table 1b'!Q57</f>
        <v>453025.26999999996</v>
      </c>
      <c r="C21" s="5">
        <f>'Table 1b'!R57</f>
        <v>465407.25</v>
      </c>
      <c r="D21" s="5">
        <f>'Table 1b'!S57</f>
        <v>468161.12</v>
      </c>
      <c r="E21" s="6">
        <f t="shared" si="0"/>
        <v>2.7331764517242192</v>
      </c>
      <c r="F21" s="6">
        <f t="shared" si="1"/>
        <v>0.59171188244273765</v>
      </c>
    </row>
    <row r="22" spans="1:6" ht="16.5">
      <c r="A22" s="186" t="s">
        <v>24</v>
      </c>
      <c r="B22" s="16">
        <f>'Table 1b'!Q58</f>
        <v>440121.26999999996</v>
      </c>
      <c r="C22" s="16">
        <f>'Table 1b'!R58</f>
        <v>454847.55</v>
      </c>
      <c r="D22" s="16">
        <f>'Table 1b'!S58</f>
        <v>456822.42</v>
      </c>
      <c r="E22" s="7">
        <f t="shared" si="0"/>
        <v>3.3459596260821485</v>
      </c>
      <c r="F22" s="7">
        <f t="shared" si="1"/>
        <v>0.43418283774421695</v>
      </c>
    </row>
    <row r="23" spans="1:6" ht="16.5">
      <c r="A23" s="186" t="s">
        <v>25</v>
      </c>
      <c r="B23" s="16">
        <f>'Table 1b'!Q59</f>
        <v>12904</v>
      </c>
      <c r="C23" s="16">
        <f>'Table 1b'!R59</f>
        <v>10559.7</v>
      </c>
      <c r="D23" s="16">
        <f>'Table 1b'!S59</f>
        <v>11338.7</v>
      </c>
      <c r="E23" s="7">
        <f t="shared" si="0"/>
        <v>-18.16723496590204</v>
      </c>
      <c r="F23" s="7">
        <f t="shared" si="1"/>
        <v>7.3771035161983747</v>
      </c>
    </row>
    <row r="24" spans="1:6" ht="16.5">
      <c r="A24" s="35" t="s">
        <v>376</v>
      </c>
      <c r="B24" s="5">
        <f>'Table 1b'!Q60</f>
        <v>181361.12999999998</v>
      </c>
      <c r="C24" s="5">
        <f>'Table 1b'!R60</f>
        <v>188817.84</v>
      </c>
      <c r="D24" s="5">
        <f>'Table 1b'!S60</f>
        <v>195041.75</v>
      </c>
      <c r="E24" s="6">
        <f t="shared" si="0"/>
        <v>4.1115259923667224</v>
      </c>
      <c r="F24" s="6">
        <f t="shared" si="1"/>
        <v>3.2962510322117851</v>
      </c>
    </row>
    <row r="25" spans="1:6" ht="16.5">
      <c r="A25" s="186" t="s">
        <v>26</v>
      </c>
      <c r="B25" s="16">
        <f>'Table 1b'!Q61</f>
        <v>32603.200000000001</v>
      </c>
      <c r="C25" s="16">
        <f>'Table 1b'!R61</f>
        <v>33959.5</v>
      </c>
      <c r="D25" s="16">
        <f>'Table 1b'!S61</f>
        <v>87265.39</v>
      </c>
      <c r="E25" s="7">
        <f t="shared" si="0"/>
        <v>4.1600211022230837</v>
      </c>
      <c r="F25" s="7">
        <f t="shared" si="1"/>
        <v>156.96900719975264</v>
      </c>
    </row>
    <row r="26" spans="1:6" ht="16.5">
      <c r="A26" s="186" t="s">
        <v>27</v>
      </c>
      <c r="B26" s="16">
        <f>'Table 1b'!Q62</f>
        <v>70817.06</v>
      </c>
      <c r="C26" s="16">
        <f>'Table 1b'!R62</f>
        <v>71406.37</v>
      </c>
      <c r="D26" s="16">
        <f>'Table 1b'!S62</f>
        <v>25887.809999999998</v>
      </c>
      <c r="E26" s="7">
        <f t="shared" si="0"/>
        <v>0.83215823983655923</v>
      </c>
      <c r="F26" s="7">
        <f t="shared" si="1"/>
        <v>-63.745797468769247</v>
      </c>
    </row>
    <row r="27" spans="1:6" ht="16.5">
      <c r="A27" s="186" t="s">
        <v>28</v>
      </c>
      <c r="B27" s="16">
        <f>'Table 1b'!Q63</f>
        <v>23894.57</v>
      </c>
      <c r="C27" s="16">
        <f>'Table 1b'!R63</f>
        <v>27445.77</v>
      </c>
      <c r="D27" s="16">
        <f>'Table 1b'!S63</f>
        <v>20977.5</v>
      </c>
      <c r="E27" s="7">
        <f t="shared" si="0"/>
        <v>14.861953992057607</v>
      </c>
      <c r="F27" s="7">
        <f t="shared" si="1"/>
        <v>-23.567456843076357</v>
      </c>
    </row>
    <row r="28" spans="1:6" ht="16.5">
      <c r="A28" s="186" t="s">
        <v>29</v>
      </c>
      <c r="B28" s="16">
        <f>'Table 1b'!Q64</f>
        <v>11959</v>
      </c>
      <c r="C28" s="16">
        <f>'Table 1b'!R64</f>
        <v>13988.5</v>
      </c>
      <c r="D28" s="16">
        <f>'Table 1b'!S64</f>
        <v>20557.25</v>
      </c>
      <c r="E28" s="7">
        <f t="shared" si="0"/>
        <v>16.970482481812851</v>
      </c>
      <c r="F28" s="7">
        <f t="shared" si="1"/>
        <v>46.958215677163395</v>
      </c>
    </row>
    <row r="29" spans="1:6" ht="16.5">
      <c r="A29" s="186" t="s">
        <v>30</v>
      </c>
      <c r="B29" s="16">
        <f>'Table 1b'!Q65</f>
        <v>42087.3</v>
      </c>
      <c r="C29" s="16">
        <f>'Table 1b'!R65</f>
        <v>42017.7</v>
      </c>
      <c r="D29" s="16">
        <f>'Table 1b'!S65</f>
        <v>40353.800000000003</v>
      </c>
      <c r="E29" s="7">
        <f t="shared" si="0"/>
        <v>-0.1653705512114243</v>
      </c>
      <c r="F29" s="7">
        <f t="shared" si="1"/>
        <v>-3.9599978104465379</v>
      </c>
    </row>
    <row r="30" spans="1:6" ht="16.5">
      <c r="A30" s="35" t="s">
        <v>384</v>
      </c>
      <c r="B30" s="5">
        <f>'Table 1b'!Q66</f>
        <v>69162.01999999999</v>
      </c>
      <c r="C30" s="5">
        <f>'Table 1b'!R66</f>
        <v>74009.16</v>
      </c>
      <c r="D30" s="5">
        <f>'Table 1b'!S66</f>
        <v>82178.100000000006</v>
      </c>
      <c r="E30" s="6">
        <f t="shared" si="0"/>
        <v>7.008384081320969</v>
      </c>
      <c r="F30" s="6">
        <f t="shared" si="1"/>
        <v>11.037741814661857</v>
      </c>
    </row>
    <row r="31" spans="1:6" ht="16.5" hidden="1">
      <c r="A31" s="186" t="s">
        <v>377</v>
      </c>
      <c r="B31" s="5">
        <f>'Table 1b'!Q67</f>
        <v>4441.5200000000004</v>
      </c>
      <c r="C31" s="5">
        <f>'Table 1b'!R67</f>
        <v>5544</v>
      </c>
      <c r="D31" s="5">
        <f>'Table 1b'!S67</f>
        <v>6883.6</v>
      </c>
      <c r="E31" s="6">
        <f t="shared" si="0"/>
        <v>24.822132963489963</v>
      </c>
      <c r="F31" s="6">
        <f t="shared" si="1"/>
        <v>24.16305916305916</v>
      </c>
    </row>
    <row r="32" spans="1:6" ht="16.5" hidden="1">
      <c r="A32" s="186" t="s">
        <v>378</v>
      </c>
      <c r="B32" s="5">
        <f>'Table 1b'!Q68</f>
        <v>11748</v>
      </c>
      <c r="C32" s="5">
        <f>'Table 1b'!R68</f>
        <v>10682</v>
      </c>
      <c r="D32" s="5">
        <f>'Table 1b'!S68</f>
        <v>10441.5</v>
      </c>
      <c r="E32" s="6">
        <f t="shared" si="0"/>
        <v>-9.0738849165815481</v>
      </c>
      <c r="F32" s="6">
        <f t="shared" si="1"/>
        <v>-2.2514510391312399</v>
      </c>
    </row>
    <row r="33" spans="1:6" ht="16.5" hidden="1">
      <c r="A33" s="186" t="s">
        <v>379</v>
      </c>
      <c r="B33" s="5">
        <f>'Table 1b'!Q69</f>
        <v>14890</v>
      </c>
      <c r="C33" s="5">
        <f>'Table 1b'!R69</f>
        <v>16220.5</v>
      </c>
      <c r="D33" s="5">
        <f>'Table 1b'!S69</f>
        <v>18318.3</v>
      </c>
      <c r="E33" s="6">
        <f t="shared" si="0"/>
        <v>8.9355271994627401</v>
      </c>
      <c r="F33" s="6">
        <f t="shared" si="1"/>
        <v>12.933016861379116</v>
      </c>
    </row>
    <row r="34" spans="1:6" ht="16.5" hidden="1">
      <c r="A34" s="186" t="s">
        <v>380</v>
      </c>
      <c r="B34" s="5">
        <f>'Table 1b'!Q70</f>
        <v>15065</v>
      </c>
      <c r="C34" s="5">
        <f>'Table 1b'!R70</f>
        <v>16490.5</v>
      </c>
      <c r="D34" s="5">
        <f>'Table 1b'!S70</f>
        <v>17586.599999999999</v>
      </c>
      <c r="E34" s="6">
        <f t="shared" si="0"/>
        <v>9.4623299037504154</v>
      </c>
      <c r="F34" s="6">
        <f t="shared" si="1"/>
        <v>6.6468572814650742</v>
      </c>
    </row>
    <row r="35" spans="1:6" ht="16.5" hidden="1">
      <c r="A35" s="186" t="s">
        <v>381</v>
      </c>
      <c r="B35" s="5">
        <f>'Table 1b'!Q71</f>
        <v>5017.5</v>
      </c>
      <c r="C35" s="5">
        <f>'Table 1b'!R71</f>
        <v>5999.9</v>
      </c>
      <c r="D35" s="5">
        <f>'Table 1b'!S71</f>
        <v>7290.6</v>
      </c>
      <c r="E35" s="6">
        <f t="shared" si="0"/>
        <v>19.579471848530133</v>
      </c>
      <c r="F35" s="6">
        <f t="shared" si="1"/>
        <v>21.512025200420013</v>
      </c>
    </row>
    <row r="36" spans="1:6" ht="16.5" hidden="1">
      <c r="A36" s="186" t="s">
        <v>383</v>
      </c>
      <c r="B36" s="5">
        <f>'Table 1b'!Q72</f>
        <v>12974</v>
      </c>
      <c r="C36" s="5">
        <f>'Table 1b'!R72</f>
        <v>13159.26</v>
      </c>
      <c r="D36" s="5">
        <f>'Table 1b'!S72</f>
        <v>5607</v>
      </c>
      <c r="E36" s="6">
        <f t="shared" si="0"/>
        <v>1.4279327886542319</v>
      </c>
      <c r="F36" s="6">
        <f t="shared" si="1"/>
        <v>-57.391221086900025</v>
      </c>
    </row>
    <row r="37" spans="1:6" ht="16.5">
      <c r="A37" s="35" t="s">
        <v>31</v>
      </c>
      <c r="B37" s="5">
        <f>'Table 1b'!Q73</f>
        <v>14555</v>
      </c>
      <c r="C37" s="5">
        <f>'Table 1b'!R73</f>
        <v>14596</v>
      </c>
      <c r="D37" s="5">
        <f>'Table 1b'!S73</f>
        <v>14724</v>
      </c>
      <c r="E37" s="6">
        <f t="shared" si="0"/>
        <v>0.28169014084507182</v>
      </c>
      <c r="F37" s="6">
        <f t="shared" si="1"/>
        <v>0.87695258975062984</v>
      </c>
    </row>
    <row r="38" spans="1:6" ht="16.5">
      <c r="A38" s="35" t="s">
        <v>32</v>
      </c>
      <c r="B38" s="5">
        <f>'Table 1b'!Q74</f>
        <v>23784.5</v>
      </c>
      <c r="C38" s="5">
        <f>'Table 1b'!R74</f>
        <v>27323.5</v>
      </c>
      <c r="D38" s="5">
        <f>'Table 1b'!S74</f>
        <v>2054.5</v>
      </c>
      <c r="E38" s="6">
        <f t="shared" si="0"/>
        <v>14.879438289642422</v>
      </c>
      <c r="F38" s="6">
        <f t="shared" si="1"/>
        <v>-92.480831518656103</v>
      </c>
    </row>
    <row r="39" spans="1:6" ht="16.5">
      <c r="A39" s="35" t="s">
        <v>35</v>
      </c>
      <c r="B39" s="5">
        <f>B7+B21+B24+B30+B37+B38</f>
        <v>5130611.9978985339</v>
      </c>
      <c r="C39" s="5">
        <f>C7+C21+C24+C30+C37+C38</f>
        <v>5083158.7982477397</v>
      </c>
      <c r="D39" s="5">
        <f>D7+D21+D24+D30+D37+D38</f>
        <v>5061327.2094059251</v>
      </c>
      <c r="E39" s="6">
        <f t="shared" si="0"/>
        <v>-0.92490329945493954</v>
      </c>
      <c r="F39" s="6">
        <f t="shared" si="1"/>
        <v>-0.42948862524893627</v>
      </c>
    </row>
    <row r="40" spans="1:6" ht="15.75">
      <c r="A40" s="153" t="s">
        <v>33</v>
      </c>
      <c r="B40" s="85"/>
      <c r="C40" s="85"/>
      <c r="D40" s="85"/>
      <c r="E40" s="85"/>
      <c r="F40" s="85"/>
    </row>
    <row r="42" spans="1:6">
      <c r="E42" s="85"/>
      <c r="F42" s="85"/>
    </row>
  </sheetData>
  <mergeCells count="6">
    <mergeCell ref="A1:F1"/>
    <mergeCell ref="A2:F2"/>
    <mergeCell ref="A4:A6"/>
    <mergeCell ref="B4:F4"/>
    <mergeCell ref="E5:E6"/>
    <mergeCell ref="F5:F6"/>
  </mergeCells>
  <hyperlinks>
    <hyperlink ref="D6" r:id="rId1" display="cf=j=@)^^÷^&amp;                        -;fpg–kf}if_ "/>
    <hyperlink ref="C6" r:id="rId2" display="cf=j=@)^^÷^&amp;                        -;fpg–kf}if_ "/>
  </hyperlinks>
  <pageMargins left="0.7" right="0.33" top="0.75" bottom="0.75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zoomScale="115" zoomScaleNormal="100" zoomScaleSheetLayoutView="115" workbookViewId="0">
      <selection activeCell="H7" sqref="H7"/>
    </sheetView>
  </sheetViews>
  <sheetFormatPr defaultRowHeight="15"/>
  <cols>
    <col min="1" max="1" width="36.140625" bestFit="1" customWidth="1"/>
    <col min="2" max="2" width="16.7109375" customWidth="1"/>
    <col min="3" max="3" width="15.85546875" customWidth="1"/>
    <col min="4" max="4" width="16.42578125" customWidth="1"/>
    <col min="5" max="5" width="11.28515625" customWidth="1"/>
    <col min="6" max="6" width="11.140625" customWidth="1"/>
  </cols>
  <sheetData>
    <row r="1" spans="1:6">
      <c r="A1" s="604" t="s">
        <v>209</v>
      </c>
      <c r="B1" s="604"/>
      <c r="C1" s="604"/>
      <c r="D1" s="604"/>
      <c r="E1" s="604"/>
      <c r="F1" s="604"/>
    </row>
    <row r="2" spans="1:6">
      <c r="A2" s="604" t="s">
        <v>205</v>
      </c>
      <c r="B2" s="604"/>
      <c r="C2" s="604"/>
      <c r="D2" s="604"/>
      <c r="E2" s="604"/>
      <c r="F2" s="604"/>
    </row>
    <row r="3" spans="1:6" ht="15.75" thickBot="1"/>
    <row r="4" spans="1:6" ht="15.75">
      <c r="A4" s="605" t="s">
        <v>81</v>
      </c>
      <c r="B4" s="607" t="s">
        <v>3</v>
      </c>
      <c r="C4" s="607"/>
      <c r="D4" s="607"/>
      <c r="E4" s="607"/>
      <c r="F4" s="608"/>
    </row>
    <row r="5" spans="1:6">
      <c r="A5" s="606"/>
      <c r="B5" s="355" t="s">
        <v>4</v>
      </c>
      <c r="C5" s="355" t="s">
        <v>532</v>
      </c>
      <c r="D5" s="355" t="s">
        <v>533</v>
      </c>
      <c r="E5" s="518" t="s">
        <v>529</v>
      </c>
      <c r="F5" s="609" t="s">
        <v>530</v>
      </c>
    </row>
    <row r="6" spans="1:6" ht="45">
      <c r="A6" s="606"/>
      <c r="B6" s="353" t="s">
        <v>279</v>
      </c>
      <c r="C6" s="353" t="s">
        <v>443</v>
      </c>
      <c r="D6" s="353" t="s">
        <v>528</v>
      </c>
      <c r="E6" s="518"/>
      <c r="F6" s="609"/>
    </row>
    <row r="7" spans="1:6" ht="15.75">
      <c r="A7" s="371" t="s">
        <v>438</v>
      </c>
      <c r="B7" s="369">
        <v>33</v>
      </c>
      <c r="C7" s="369">
        <v>38</v>
      </c>
      <c r="D7" s="369">
        <v>39</v>
      </c>
      <c r="E7" s="101">
        <v>15.151515151515156</v>
      </c>
      <c r="F7" s="368">
        <v>2.6315789473684248</v>
      </c>
    </row>
    <row r="8" spans="1:6" ht="15.75">
      <c r="A8" s="370" t="s">
        <v>439</v>
      </c>
      <c r="B8" s="369">
        <v>9</v>
      </c>
      <c r="C8" s="369">
        <v>9</v>
      </c>
      <c r="D8" s="369">
        <v>9</v>
      </c>
      <c r="E8" s="101">
        <v>0</v>
      </c>
      <c r="F8" s="368">
        <v>0</v>
      </c>
    </row>
    <row r="9" spans="1:6" ht="15.75">
      <c r="A9" s="370" t="s">
        <v>440</v>
      </c>
      <c r="B9" s="369">
        <v>24</v>
      </c>
      <c r="C9" s="369">
        <v>29</v>
      </c>
      <c r="D9" s="369">
        <v>30</v>
      </c>
      <c r="E9" s="101">
        <v>20.833333333333329</v>
      </c>
      <c r="F9" s="368">
        <v>3.448275862068968</v>
      </c>
    </row>
    <row r="10" spans="1:6" ht="15.75">
      <c r="A10" s="376" t="s">
        <v>526</v>
      </c>
      <c r="B10" s="369">
        <v>9681</v>
      </c>
      <c r="C10" s="369">
        <v>11733</v>
      </c>
      <c r="D10" s="369">
        <v>13322</v>
      </c>
      <c r="E10" s="101">
        <v>21.196157421753952</v>
      </c>
      <c r="F10" s="368">
        <v>13.542998380635822</v>
      </c>
    </row>
    <row r="11" spans="1:6" ht="15.75">
      <c r="A11" s="370" t="s">
        <v>439</v>
      </c>
      <c r="B11" s="369">
        <v>2181</v>
      </c>
      <c r="C11" s="369">
        <v>2333</v>
      </c>
      <c r="D11" s="369">
        <v>2452</v>
      </c>
      <c r="E11" s="101">
        <v>6.9692801467216867</v>
      </c>
      <c r="F11" s="368">
        <v>5.1007286755250618</v>
      </c>
    </row>
    <row r="12" spans="1:6" ht="15.75">
      <c r="A12" s="370" t="s">
        <v>440</v>
      </c>
      <c r="B12" s="369">
        <v>7500</v>
      </c>
      <c r="C12" s="369">
        <v>9400</v>
      </c>
      <c r="D12" s="369">
        <v>10870</v>
      </c>
      <c r="E12" s="101">
        <v>25.333333333333343</v>
      </c>
      <c r="F12" s="368">
        <v>15.638297872340431</v>
      </c>
    </row>
    <row r="13" spans="1:6">
      <c r="A13" s="375"/>
      <c r="B13" s="374"/>
      <c r="C13" s="374"/>
      <c r="D13" s="374"/>
      <c r="E13" s="374"/>
      <c r="F13" s="373"/>
    </row>
    <row r="14" spans="1:6" ht="16.5">
      <c r="A14" s="371"/>
      <c r="B14" s="372" t="s">
        <v>582</v>
      </c>
      <c r="C14" s="372" t="s">
        <v>581</v>
      </c>
      <c r="D14" s="372" t="s">
        <v>580</v>
      </c>
      <c r="E14" s="101"/>
      <c r="F14" s="368"/>
    </row>
    <row r="15" spans="1:6" ht="15.75">
      <c r="A15" s="371" t="s">
        <v>208</v>
      </c>
      <c r="B15" s="369">
        <v>150962</v>
      </c>
      <c r="C15" s="369">
        <v>614869</v>
      </c>
      <c r="D15" s="369">
        <v>1014771</v>
      </c>
      <c r="E15" s="101">
        <v>307.30051271180827</v>
      </c>
      <c r="F15" s="368">
        <v>65.038569191161031</v>
      </c>
    </row>
    <row r="16" spans="1:6" ht="15.75">
      <c r="A16" s="370" t="s">
        <v>435</v>
      </c>
      <c r="B16" s="369">
        <v>64672</v>
      </c>
      <c r="C16" s="369">
        <v>209334</v>
      </c>
      <c r="D16" s="369">
        <v>319936</v>
      </c>
      <c r="E16" s="101">
        <v>223.68567540821374</v>
      </c>
      <c r="F16" s="368">
        <v>52.835182053560345</v>
      </c>
    </row>
    <row r="17" spans="1:6" ht="15.75">
      <c r="A17" s="370" t="s">
        <v>436</v>
      </c>
      <c r="B17" s="369">
        <v>6198</v>
      </c>
      <c r="C17" s="369">
        <v>9599</v>
      </c>
      <c r="D17" s="369">
        <v>60876</v>
      </c>
      <c r="E17" s="101">
        <v>54.872539528880282</v>
      </c>
      <c r="F17" s="368">
        <v>534.19106156891348</v>
      </c>
    </row>
    <row r="18" spans="1:6" ht="16.5" thickBot="1">
      <c r="A18" s="367" t="s">
        <v>437</v>
      </c>
      <c r="B18" s="366">
        <v>80092</v>
      </c>
      <c r="C18" s="366">
        <v>395936</v>
      </c>
      <c r="D18" s="366">
        <v>633959</v>
      </c>
      <c r="E18" s="365">
        <v>394.35149577985317</v>
      </c>
      <c r="F18" s="364">
        <v>60.116533985290545</v>
      </c>
    </row>
    <row r="19" spans="1:6">
      <c r="A19" s="603" t="s">
        <v>579</v>
      </c>
      <c r="B19" s="603"/>
      <c r="C19" s="603"/>
      <c r="D19" s="603"/>
      <c r="E19" s="603"/>
      <c r="F19" s="603"/>
    </row>
  </sheetData>
  <mergeCells count="7">
    <mergeCell ref="A19:F19"/>
    <mergeCell ref="A1:F1"/>
    <mergeCell ref="A2:F2"/>
    <mergeCell ref="A4:A6"/>
    <mergeCell ref="B4:F4"/>
    <mergeCell ref="E5:E6"/>
    <mergeCell ref="F5:F6"/>
  </mergeCells>
  <pageMargins left="0.7" right="0.7" top="0.75" bottom="0.75" header="0.3" footer="0.3"/>
  <pageSetup scale="8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view="pageBreakPreview" zoomScale="115" zoomScaleNormal="100" zoomScaleSheetLayoutView="115" workbookViewId="0">
      <selection activeCell="H7" sqref="H7"/>
    </sheetView>
  </sheetViews>
  <sheetFormatPr defaultColWidth="13.7109375" defaultRowHeight="15"/>
  <cols>
    <col min="1" max="1" width="23.7109375" bestFit="1" customWidth="1"/>
    <col min="5" max="5" width="11.28515625" customWidth="1"/>
  </cols>
  <sheetData>
    <row r="1" spans="1:6" ht="18">
      <c r="A1" s="528" t="s">
        <v>500</v>
      </c>
      <c r="B1" s="528"/>
      <c r="C1" s="528"/>
      <c r="D1" s="528"/>
      <c r="E1" s="528"/>
      <c r="F1" s="528"/>
    </row>
    <row r="2" spans="1:6" ht="18">
      <c r="A2" s="528" t="s">
        <v>210</v>
      </c>
      <c r="B2" s="528"/>
      <c r="C2" s="528"/>
      <c r="D2" s="528"/>
      <c r="E2" s="528"/>
      <c r="F2" s="528"/>
    </row>
    <row r="3" spans="1:6" ht="15.75">
      <c r="A3" s="610" t="s">
        <v>81</v>
      </c>
      <c r="B3" s="514" t="s">
        <v>3</v>
      </c>
      <c r="C3" s="514"/>
      <c r="D3" s="514"/>
      <c r="E3" s="514"/>
      <c r="F3" s="514"/>
    </row>
    <row r="4" spans="1:6" ht="15" customHeight="1">
      <c r="A4" s="610"/>
      <c r="B4" s="3" t="s">
        <v>4</v>
      </c>
      <c r="C4" s="3" t="s">
        <v>532</v>
      </c>
      <c r="D4" s="3" t="s">
        <v>533</v>
      </c>
      <c r="E4" s="515" t="s">
        <v>529</v>
      </c>
      <c r="F4" s="515" t="s">
        <v>530</v>
      </c>
    </row>
    <row r="5" spans="1:6" ht="30" customHeight="1">
      <c r="A5" s="610"/>
      <c r="B5" s="198" t="s">
        <v>531</v>
      </c>
      <c r="C5" s="198" t="s">
        <v>443</v>
      </c>
      <c r="D5" s="198" t="s">
        <v>528</v>
      </c>
      <c r="E5" s="515"/>
      <c r="F5" s="515"/>
    </row>
    <row r="6" spans="1:6" ht="15.75">
      <c r="A6" s="188" t="s">
        <v>211</v>
      </c>
      <c r="B6" s="54">
        <f>'Table 11b'!Q13</f>
        <v>547392</v>
      </c>
      <c r="C6" s="54">
        <f>'Table 11b'!R13</f>
        <v>617566</v>
      </c>
      <c r="D6" s="54">
        <f>'Table 11b'!S13</f>
        <v>529530</v>
      </c>
      <c r="E6" s="77">
        <f t="shared" ref="E6:F8" si="0">IFERROR(C6/B6*100-100,0)</f>
        <v>12.819697766865417</v>
      </c>
      <c r="F6" s="77">
        <f t="shared" si="0"/>
        <v>-14.25531845988931</v>
      </c>
    </row>
    <row r="7" spans="1:6" ht="15.75">
      <c r="A7" s="188" t="s">
        <v>212</v>
      </c>
      <c r="B7" s="54">
        <f>'Table 11b'!Q14</f>
        <v>50643</v>
      </c>
      <c r="C7" s="54">
        <f>'Table 11b'!R14</f>
        <v>52916</v>
      </c>
      <c r="D7" s="54">
        <f>'Table 11b'!S14</f>
        <v>37235</v>
      </c>
      <c r="E7" s="77">
        <f t="shared" si="0"/>
        <v>4.4882807100685227</v>
      </c>
      <c r="F7" s="77">
        <f t="shared" si="0"/>
        <v>-29.633759165469797</v>
      </c>
    </row>
    <row r="8" spans="1:6" ht="30">
      <c r="A8" s="135" t="s">
        <v>213</v>
      </c>
      <c r="B8" s="54">
        <f>'Table 11b'!Q15</f>
        <v>47084.276069506297</v>
      </c>
      <c r="C8" s="54">
        <f>'Table 11b'!R15</f>
        <v>39440.715892</v>
      </c>
      <c r="D8" s="54">
        <f>'Table 11b'!S15</f>
        <v>36979.156080894893</v>
      </c>
      <c r="E8" s="77">
        <f t="shared" si="0"/>
        <v>-16.233785067063138</v>
      </c>
      <c r="F8" s="77">
        <f t="shared" si="0"/>
        <v>-6.2411641255335439</v>
      </c>
    </row>
    <row r="9" spans="1:6">
      <c r="A9" s="4" t="s">
        <v>214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D5" r:id="rId1" display="cf=j=@)^^÷^&amp;                        -;fpg–kf}if_ "/>
    <hyperlink ref="C5" r:id="rId2" display="cf=j=@)^^÷^&amp;                        -;fpg–kf}if_ "/>
  </hyperlinks>
  <pageMargins left="0.7" right="0.43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view="pageBreakPreview" zoomScaleNormal="90" zoomScaleSheetLayoutView="100" workbookViewId="0">
      <selection activeCell="H7" sqref="H7"/>
    </sheetView>
  </sheetViews>
  <sheetFormatPr defaultColWidth="13.7109375" defaultRowHeight="15"/>
  <cols>
    <col min="1" max="1" width="23.7109375" bestFit="1" customWidth="1"/>
  </cols>
  <sheetData>
    <row r="1" spans="1:21" ht="18">
      <c r="A1" s="528" t="s">
        <v>499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</row>
    <row r="2" spans="1:21" ht="18">
      <c r="A2" s="528" t="s">
        <v>349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</row>
    <row r="3" spans="1:21" ht="15.75">
      <c r="A3" s="610" t="s">
        <v>81</v>
      </c>
      <c r="B3" s="514" t="s">
        <v>527</v>
      </c>
      <c r="C3" s="514"/>
      <c r="D3" s="514"/>
      <c r="E3" s="514"/>
      <c r="F3" s="514"/>
      <c r="G3" s="514" t="s">
        <v>441</v>
      </c>
      <c r="H3" s="514"/>
      <c r="I3" s="514"/>
      <c r="J3" s="514"/>
      <c r="K3" s="514"/>
      <c r="L3" s="514" t="s">
        <v>315</v>
      </c>
      <c r="M3" s="514"/>
      <c r="N3" s="514"/>
      <c r="O3" s="514"/>
      <c r="P3" s="514"/>
      <c r="Q3" s="514" t="s">
        <v>316</v>
      </c>
      <c r="R3" s="514"/>
      <c r="S3" s="514"/>
      <c r="T3" s="514"/>
      <c r="U3" s="514"/>
    </row>
    <row r="4" spans="1:21" ht="15" customHeight="1">
      <c r="A4" s="610"/>
      <c r="B4" s="3" t="s">
        <v>4</v>
      </c>
      <c r="C4" s="3" t="s">
        <v>532</v>
      </c>
      <c r="D4" s="3" t="s">
        <v>533</v>
      </c>
      <c r="E4" s="515" t="s">
        <v>529</v>
      </c>
      <c r="F4" s="515" t="s">
        <v>530</v>
      </c>
      <c r="G4" s="3" t="s">
        <v>4</v>
      </c>
      <c r="H4" s="3" t="s">
        <v>532</v>
      </c>
      <c r="I4" s="3" t="s">
        <v>533</v>
      </c>
      <c r="J4" s="515" t="s">
        <v>529</v>
      </c>
      <c r="K4" s="515" t="s">
        <v>530</v>
      </c>
      <c r="L4" s="3" t="s">
        <v>4</v>
      </c>
      <c r="M4" s="3" t="s">
        <v>532</v>
      </c>
      <c r="N4" s="3" t="s">
        <v>533</v>
      </c>
      <c r="O4" s="515" t="s">
        <v>529</v>
      </c>
      <c r="P4" s="515" t="s">
        <v>530</v>
      </c>
      <c r="Q4" s="3" t="s">
        <v>4</v>
      </c>
      <c r="R4" s="3" t="s">
        <v>532</v>
      </c>
      <c r="S4" s="3" t="s">
        <v>533</v>
      </c>
      <c r="T4" s="515" t="s">
        <v>529</v>
      </c>
      <c r="U4" s="515" t="s">
        <v>530</v>
      </c>
    </row>
    <row r="5" spans="1:21" ht="45">
      <c r="A5" s="610"/>
      <c r="B5" s="198" t="s">
        <v>531</v>
      </c>
      <c r="C5" s="198" t="s">
        <v>443</v>
      </c>
      <c r="D5" s="198" t="s">
        <v>528</v>
      </c>
      <c r="E5" s="515"/>
      <c r="F5" s="515"/>
      <c r="G5" s="198" t="s">
        <v>531</v>
      </c>
      <c r="H5" s="198" t="s">
        <v>443</v>
      </c>
      <c r="I5" s="198" t="s">
        <v>528</v>
      </c>
      <c r="J5" s="515"/>
      <c r="K5" s="515"/>
      <c r="L5" s="198" t="s">
        <v>531</v>
      </c>
      <c r="M5" s="198" t="s">
        <v>443</v>
      </c>
      <c r="N5" s="198" t="s">
        <v>528</v>
      </c>
      <c r="O5" s="515"/>
      <c r="P5" s="515"/>
      <c r="Q5" s="198" t="s">
        <v>531</v>
      </c>
      <c r="R5" s="198" t="s">
        <v>443</v>
      </c>
      <c r="S5" s="198" t="s">
        <v>528</v>
      </c>
      <c r="T5" s="515"/>
      <c r="U5" s="515"/>
    </row>
    <row r="6" spans="1:21" ht="15.75">
      <c r="A6" s="188" t="s">
        <v>211</v>
      </c>
      <c r="B6" s="369">
        <v>117042</v>
      </c>
      <c r="C6" s="369">
        <v>131915</v>
      </c>
      <c r="D6" s="369">
        <v>116861</v>
      </c>
      <c r="E6" s="101">
        <f t="shared" ref="E6:F8" si="0">IFERROR(C6/B6*100-100,0)</f>
        <v>12.707404179696184</v>
      </c>
      <c r="F6" s="101">
        <f t="shared" si="0"/>
        <v>-11.411894022666118</v>
      </c>
      <c r="G6" s="369">
        <v>111015</v>
      </c>
      <c r="H6" s="369">
        <v>130006</v>
      </c>
      <c r="I6" s="369">
        <v>110867</v>
      </c>
      <c r="J6" s="101">
        <f t="shared" ref="J6:K8" si="1">IFERROR(H6/G6*100-100,0)</f>
        <v>17.106697293158589</v>
      </c>
      <c r="K6" s="101">
        <f t="shared" si="1"/>
        <v>-14.721628232543111</v>
      </c>
      <c r="L6" s="369">
        <v>132079</v>
      </c>
      <c r="M6" s="369">
        <v>160621</v>
      </c>
      <c r="N6" s="369">
        <v>131819</v>
      </c>
      <c r="O6" s="101">
        <f t="shared" ref="O6:P8" si="2">IFERROR(M6/L6*100-100,0)</f>
        <v>21.609794138356591</v>
      </c>
      <c r="P6" s="101">
        <f t="shared" si="2"/>
        <v>-17.93165277267606</v>
      </c>
      <c r="Q6" s="369">
        <v>33720</v>
      </c>
      <c r="R6" s="369">
        <v>39673</v>
      </c>
      <c r="S6" s="369">
        <v>36829</v>
      </c>
      <c r="T6" s="101">
        <f t="shared" ref="T6:U8" si="3">IFERROR(R6/Q6*100-100,0)</f>
        <v>17.654211150652415</v>
      </c>
      <c r="U6" s="101">
        <f t="shared" si="3"/>
        <v>-7.1686033322410765</v>
      </c>
    </row>
    <row r="7" spans="1:21" ht="15.75">
      <c r="A7" s="188" t="s">
        <v>212</v>
      </c>
      <c r="B7" s="369">
        <v>6869</v>
      </c>
      <c r="C7" s="369">
        <v>6896</v>
      </c>
      <c r="D7" s="369">
        <v>4313</v>
      </c>
      <c r="E7" s="101">
        <f t="shared" si="0"/>
        <v>0.39307031591206965</v>
      </c>
      <c r="F7" s="101">
        <f t="shared" si="0"/>
        <v>-37.456496519721583</v>
      </c>
      <c r="G7" s="369">
        <v>3617</v>
      </c>
      <c r="H7" s="369">
        <v>4103</v>
      </c>
      <c r="I7" s="369">
        <v>3692</v>
      </c>
      <c r="J7" s="101">
        <f t="shared" si="1"/>
        <v>13.436549626762513</v>
      </c>
      <c r="K7" s="101">
        <f t="shared" si="1"/>
        <v>-10.017060687301978</v>
      </c>
      <c r="L7" s="369">
        <v>25207</v>
      </c>
      <c r="M7" s="369">
        <v>27459</v>
      </c>
      <c r="N7" s="369">
        <v>17200</v>
      </c>
      <c r="O7" s="101">
        <f t="shared" si="2"/>
        <v>8.9340262625461122</v>
      </c>
      <c r="P7" s="101">
        <f t="shared" si="2"/>
        <v>-37.361156633526349</v>
      </c>
      <c r="Q7" s="369">
        <v>2950</v>
      </c>
      <c r="R7" s="369">
        <v>2917</v>
      </c>
      <c r="S7" s="369">
        <v>2966</v>
      </c>
      <c r="T7" s="101">
        <f t="shared" si="3"/>
        <v>-1.118644067796609</v>
      </c>
      <c r="U7" s="101">
        <f t="shared" si="3"/>
        <v>1.679808021940346</v>
      </c>
    </row>
    <row r="8" spans="1:21" ht="30">
      <c r="A8" s="147" t="s">
        <v>213</v>
      </c>
      <c r="B8" s="427">
        <v>5999.7117696162395</v>
      </c>
      <c r="C8" s="427">
        <v>3755.1876380000003</v>
      </c>
      <c r="D8" s="427">
        <v>4568.18</v>
      </c>
      <c r="E8" s="101">
        <f t="shared" si="0"/>
        <v>-37.410532668968635</v>
      </c>
      <c r="F8" s="101">
        <f t="shared" si="0"/>
        <v>21.649846568865371</v>
      </c>
      <c r="G8" s="427">
        <v>5401.5</v>
      </c>
      <c r="H8" s="427">
        <v>3607.39</v>
      </c>
      <c r="I8" s="427">
        <v>4569.96</v>
      </c>
      <c r="J8" s="101">
        <f t="shared" si="1"/>
        <v>-33.21503286124225</v>
      </c>
      <c r="K8" s="101">
        <f t="shared" si="1"/>
        <v>26.683280709876115</v>
      </c>
      <c r="L8" s="427">
        <v>25593.02</v>
      </c>
      <c r="M8" s="427">
        <v>24766.21</v>
      </c>
      <c r="N8" s="427">
        <v>18270.626080894901</v>
      </c>
      <c r="O8" s="101">
        <f t="shared" si="2"/>
        <v>-3.2306074078010312</v>
      </c>
      <c r="P8" s="101">
        <f t="shared" si="2"/>
        <v>-26.227605754393181</v>
      </c>
      <c r="Q8" s="427">
        <v>3278.1590000000001</v>
      </c>
      <c r="R8" s="427">
        <v>2450.5765449999999</v>
      </c>
      <c r="S8" s="427">
        <v>2833.73</v>
      </c>
      <c r="T8" s="101">
        <f t="shared" si="3"/>
        <v>-25.245342126480139</v>
      </c>
      <c r="U8" s="101">
        <f t="shared" si="3"/>
        <v>15.635237176400878</v>
      </c>
    </row>
    <row r="9" spans="1:2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</row>
    <row r="10" spans="1:21" ht="15.75">
      <c r="A10" s="611" t="s">
        <v>81</v>
      </c>
      <c r="B10" s="557" t="s">
        <v>275</v>
      </c>
      <c r="C10" s="557"/>
      <c r="D10" s="557"/>
      <c r="E10" s="557"/>
      <c r="F10" s="557"/>
      <c r="G10" s="557" t="s">
        <v>317</v>
      </c>
      <c r="H10" s="557"/>
      <c r="I10" s="557"/>
      <c r="J10" s="557"/>
      <c r="K10" s="557"/>
      <c r="L10" s="557" t="s">
        <v>328</v>
      </c>
      <c r="M10" s="557"/>
      <c r="N10" s="557"/>
      <c r="O10" s="557"/>
      <c r="P10" s="557"/>
      <c r="Q10" s="557" t="s">
        <v>35</v>
      </c>
      <c r="R10" s="557"/>
      <c r="S10" s="557"/>
      <c r="T10" s="557"/>
      <c r="U10" s="557"/>
    </row>
    <row r="11" spans="1:21" ht="15" customHeight="1">
      <c r="A11" s="610"/>
      <c r="B11" s="3" t="s">
        <v>4</v>
      </c>
      <c r="C11" s="3" t="s">
        <v>532</v>
      </c>
      <c r="D11" s="3" t="s">
        <v>533</v>
      </c>
      <c r="E11" s="515" t="s">
        <v>529</v>
      </c>
      <c r="F11" s="515" t="s">
        <v>530</v>
      </c>
      <c r="G11" s="3" t="s">
        <v>4</v>
      </c>
      <c r="H11" s="3" t="s">
        <v>532</v>
      </c>
      <c r="I11" s="3" t="s">
        <v>533</v>
      </c>
      <c r="J11" s="515" t="s">
        <v>529</v>
      </c>
      <c r="K11" s="515" t="s">
        <v>530</v>
      </c>
      <c r="L11" s="3" t="s">
        <v>4</v>
      </c>
      <c r="M11" s="3" t="s">
        <v>532</v>
      </c>
      <c r="N11" s="3" t="s">
        <v>533</v>
      </c>
      <c r="O11" s="515" t="s">
        <v>529</v>
      </c>
      <c r="P11" s="515" t="s">
        <v>530</v>
      </c>
      <c r="Q11" s="3" t="s">
        <v>4</v>
      </c>
      <c r="R11" s="3" t="s">
        <v>532</v>
      </c>
      <c r="S11" s="3" t="s">
        <v>533</v>
      </c>
      <c r="T11" s="515" t="s">
        <v>529</v>
      </c>
      <c r="U11" s="515" t="s">
        <v>530</v>
      </c>
    </row>
    <row r="12" spans="1:21" ht="45">
      <c r="A12" s="610"/>
      <c r="B12" s="198" t="s">
        <v>531</v>
      </c>
      <c r="C12" s="198" t="s">
        <v>443</v>
      </c>
      <c r="D12" s="198" t="s">
        <v>528</v>
      </c>
      <c r="E12" s="515"/>
      <c r="F12" s="515"/>
      <c r="G12" s="198" t="s">
        <v>531</v>
      </c>
      <c r="H12" s="198" t="s">
        <v>443</v>
      </c>
      <c r="I12" s="198" t="s">
        <v>528</v>
      </c>
      <c r="J12" s="515"/>
      <c r="K12" s="515"/>
      <c r="L12" s="198" t="s">
        <v>531</v>
      </c>
      <c r="M12" s="198" t="s">
        <v>443</v>
      </c>
      <c r="N12" s="198" t="s">
        <v>528</v>
      </c>
      <c r="O12" s="515"/>
      <c r="P12" s="515"/>
      <c r="Q12" s="198" t="s">
        <v>531</v>
      </c>
      <c r="R12" s="198" t="s">
        <v>443</v>
      </c>
      <c r="S12" s="198" t="s">
        <v>528</v>
      </c>
      <c r="T12" s="515"/>
      <c r="U12" s="515"/>
    </row>
    <row r="13" spans="1:21" ht="15.75">
      <c r="A13" s="188" t="s">
        <v>211</v>
      </c>
      <c r="B13" s="369">
        <v>104769</v>
      </c>
      <c r="C13" s="369">
        <v>111956</v>
      </c>
      <c r="D13" s="369">
        <v>97120</v>
      </c>
      <c r="E13" s="101">
        <f t="shared" ref="E13:F15" si="4">IFERROR(C13/B13*100-100,0)</f>
        <v>6.8598535826437228</v>
      </c>
      <c r="F13" s="101">
        <f t="shared" si="4"/>
        <v>-13.251634570724207</v>
      </c>
      <c r="G13" s="369">
        <v>14610</v>
      </c>
      <c r="H13" s="369">
        <v>18555</v>
      </c>
      <c r="I13" s="369">
        <v>14589</v>
      </c>
      <c r="J13" s="101">
        <f t="shared" ref="J13:K15" si="5">IFERROR(H13/G13*100-100,0)</f>
        <v>27.002053388090346</v>
      </c>
      <c r="K13" s="101">
        <f t="shared" si="5"/>
        <v>-21.374292643492325</v>
      </c>
      <c r="L13" s="369">
        <v>34157</v>
      </c>
      <c r="M13" s="369">
        <v>24840</v>
      </c>
      <c r="N13" s="369">
        <v>21445</v>
      </c>
      <c r="O13" s="101">
        <f t="shared" ref="O13:P15" si="6">IFERROR(M13/L13*100-100,0)</f>
        <v>-27.276985683754432</v>
      </c>
      <c r="P13" s="101">
        <f t="shared" si="6"/>
        <v>-13.667471819645741</v>
      </c>
      <c r="Q13" s="369">
        <f t="shared" ref="Q13:S15" si="7">B6+G6+L6+Q6+B13+G13+L13</f>
        <v>547392</v>
      </c>
      <c r="R13" s="369">
        <f t="shared" si="7"/>
        <v>617566</v>
      </c>
      <c r="S13" s="369">
        <f t="shared" si="7"/>
        <v>529530</v>
      </c>
      <c r="T13" s="101">
        <f t="shared" ref="T13:U15" si="8">IFERROR(R13/Q13*100-100,0)</f>
        <v>12.819697766865417</v>
      </c>
      <c r="U13" s="101">
        <f t="shared" si="8"/>
        <v>-14.25531845988931</v>
      </c>
    </row>
    <row r="14" spans="1:21" ht="15.75">
      <c r="A14" s="188" t="s">
        <v>212</v>
      </c>
      <c r="B14" s="369">
        <v>8817</v>
      </c>
      <c r="C14" s="369">
        <v>8432</v>
      </c>
      <c r="D14" s="369">
        <v>5886</v>
      </c>
      <c r="E14" s="101">
        <f t="shared" si="4"/>
        <v>-4.3665645911307678</v>
      </c>
      <c r="F14" s="101">
        <f t="shared" si="4"/>
        <v>-30.194497153700198</v>
      </c>
      <c r="G14" s="369">
        <v>1108</v>
      </c>
      <c r="H14" s="369">
        <v>1083</v>
      </c>
      <c r="I14" s="369">
        <v>1026</v>
      </c>
      <c r="J14" s="101">
        <f t="shared" si="5"/>
        <v>-2.2563176895306896</v>
      </c>
      <c r="K14" s="101">
        <f t="shared" si="5"/>
        <v>-5.2631578947368496</v>
      </c>
      <c r="L14" s="369">
        <v>2075</v>
      </c>
      <c r="M14" s="369">
        <v>2026</v>
      </c>
      <c r="N14" s="369">
        <v>2152</v>
      </c>
      <c r="O14" s="101">
        <f t="shared" si="6"/>
        <v>-2.3614457831325382</v>
      </c>
      <c r="P14" s="101">
        <f t="shared" si="6"/>
        <v>6.2191510365251759</v>
      </c>
      <c r="Q14" s="369">
        <f t="shared" si="7"/>
        <v>50643</v>
      </c>
      <c r="R14" s="369">
        <f t="shared" si="7"/>
        <v>52916</v>
      </c>
      <c r="S14" s="369">
        <f t="shared" si="7"/>
        <v>37235</v>
      </c>
      <c r="T14" s="101">
        <f t="shared" si="8"/>
        <v>4.4882807100685227</v>
      </c>
      <c r="U14" s="101">
        <f t="shared" si="8"/>
        <v>-29.633759165469797</v>
      </c>
    </row>
    <row r="15" spans="1:21" ht="30">
      <c r="A15" s="135" t="s">
        <v>213</v>
      </c>
      <c r="B15" s="369">
        <v>5106.41</v>
      </c>
      <c r="C15" s="369">
        <v>3403.1</v>
      </c>
      <c r="D15" s="369">
        <v>4685.08</v>
      </c>
      <c r="E15" s="101">
        <f t="shared" si="4"/>
        <v>-33.356310989521006</v>
      </c>
      <c r="F15" s="101">
        <f t="shared" si="4"/>
        <v>37.670947077664465</v>
      </c>
      <c r="G15" s="369">
        <v>459.17929089006003</v>
      </c>
      <c r="H15" s="369">
        <v>300.67796399999997</v>
      </c>
      <c r="I15" s="369">
        <v>398.02</v>
      </c>
      <c r="J15" s="101">
        <f t="shared" si="5"/>
        <v>-34.518396198318442</v>
      </c>
      <c r="K15" s="101">
        <f t="shared" si="5"/>
        <v>32.374183563382132</v>
      </c>
      <c r="L15" s="369">
        <v>1246.2960090000001</v>
      </c>
      <c r="M15" s="369">
        <v>1157.5737449999999</v>
      </c>
      <c r="N15" s="369">
        <v>1653.56</v>
      </c>
      <c r="O15" s="101">
        <f t="shared" si="6"/>
        <v>-7.1188757212814124</v>
      </c>
      <c r="P15" s="101">
        <f t="shared" si="6"/>
        <v>42.847054638406661</v>
      </c>
      <c r="Q15" s="369">
        <f t="shared" si="7"/>
        <v>47084.276069506297</v>
      </c>
      <c r="R15" s="369">
        <f t="shared" si="7"/>
        <v>39440.715892</v>
      </c>
      <c r="S15" s="369">
        <f t="shared" si="7"/>
        <v>36979.156080894893</v>
      </c>
      <c r="T15" s="101">
        <f t="shared" si="8"/>
        <v>-16.233785067063138</v>
      </c>
      <c r="U15" s="101">
        <f t="shared" si="8"/>
        <v>-6.2411641255335439</v>
      </c>
    </row>
    <row r="17" spans="1:1">
      <c r="A17" s="4" t="s">
        <v>214</v>
      </c>
    </row>
  </sheetData>
  <mergeCells count="28">
    <mergeCell ref="A1:U1"/>
    <mergeCell ref="A2:U2"/>
    <mergeCell ref="A3:A5"/>
    <mergeCell ref="B3:F3"/>
    <mergeCell ref="G3:K3"/>
    <mergeCell ref="L3:P3"/>
    <mergeCell ref="Q3:U3"/>
    <mergeCell ref="T4:T5"/>
    <mergeCell ref="U4:U5"/>
    <mergeCell ref="E4:E5"/>
    <mergeCell ref="F4:F5"/>
    <mergeCell ref="J4:J5"/>
    <mergeCell ref="K4:K5"/>
    <mergeCell ref="O4:O5"/>
    <mergeCell ref="P4:P5"/>
    <mergeCell ref="A10:A12"/>
    <mergeCell ref="B10:F10"/>
    <mergeCell ref="G10:K10"/>
    <mergeCell ref="L10:P10"/>
    <mergeCell ref="Q10:U10"/>
    <mergeCell ref="T11:T12"/>
    <mergeCell ref="U11:U12"/>
    <mergeCell ref="E11:E12"/>
    <mergeCell ref="F11:F12"/>
    <mergeCell ref="J11:J12"/>
    <mergeCell ref="K11:K12"/>
    <mergeCell ref="O11:O12"/>
    <mergeCell ref="P11:P12"/>
  </mergeCells>
  <hyperlinks>
    <hyperlink ref="D5" r:id="rId1" display="cf=j=@)^^÷^&amp;                        -;fpg–kf}if_ "/>
    <hyperlink ref="C5" r:id="rId2" display="cf=j=@)^^÷^&amp;                        -;fpg–kf}if_ "/>
    <hyperlink ref="I5" r:id="rId3" display="cf=j=@)^^÷^&amp;                        -;fpg–kf}if_ "/>
    <hyperlink ref="H5" r:id="rId4" display="cf=j=@)^^÷^&amp;                        -;fpg–kf}if_ "/>
    <hyperlink ref="N5" r:id="rId5" display="cf=j=@)^^÷^&amp;                        -;fpg–kf}if_ "/>
    <hyperlink ref="M5" r:id="rId6" display="cf=j=@)^^÷^&amp;                        -;fpg–kf}if_ "/>
    <hyperlink ref="D12" r:id="rId7" display="cf=j=@)^^÷^&amp;                        -;fpg–kf}if_ "/>
    <hyperlink ref="C12" r:id="rId8" display="cf=j=@)^^÷^&amp;                        -;fpg–kf}if_ "/>
    <hyperlink ref="I12" r:id="rId9" display="cf=j=@)^^÷^&amp;                        -;fpg–kf}if_ "/>
    <hyperlink ref="H12" r:id="rId10" display="cf=j=@)^^÷^&amp;                        -;fpg–kf}if_ "/>
    <hyperlink ref="N12" r:id="rId11" display="cf=j=@)^^÷^&amp;                        -;fpg–kf}if_ "/>
    <hyperlink ref="M12" r:id="rId12" display="cf=j=@)^^÷^&amp;                        -;fpg–kf}if_ "/>
    <hyperlink ref="S5" r:id="rId13" display="cf=j=@)^^÷^&amp;                        -;fpg–kf}if_ "/>
    <hyperlink ref="R5" r:id="rId14" display="cf=j=@)^^÷^&amp;                        -;fpg–kf}if_ "/>
    <hyperlink ref="S12" r:id="rId15" display="cf=j=@)^^÷^&amp;                        -;fpg–kf}if_ "/>
    <hyperlink ref="R12" r:id="rId16" display="cf=j=@)^^÷^&amp;                        -;fpg–kf}if_ "/>
  </hyperlinks>
  <pageMargins left="0.7" right="0.7" top="0.75" bottom="0.75" header="0.3" footer="0.3"/>
  <pageSetup paperSize="9" scale="43" orientation="landscape" r:id="rId1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view="pageBreakPreview" zoomScale="115" zoomScaleNormal="115" zoomScaleSheetLayoutView="115" workbookViewId="0">
      <selection activeCell="H7" sqref="H7"/>
    </sheetView>
  </sheetViews>
  <sheetFormatPr defaultColWidth="13.7109375" defaultRowHeight="15"/>
  <cols>
    <col min="1" max="1" width="15.140625" bestFit="1" customWidth="1"/>
  </cols>
  <sheetData>
    <row r="1" spans="1:9" ht="18">
      <c r="A1" s="528" t="s">
        <v>498</v>
      </c>
      <c r="B1" s="528"/>
      <c r="C1" s="528"/>
      <c r="D1" s="528"/>
      <c r="E1" s="528"/>
      <c r="F1" s="528"/>
      <c r="G1" s="528"/>
      <c r="H1" s="528"/>
      <c r="I1" s="528"/>
    </row>
    <row r="2" spans="1:9" ht="18">
      <c r="A2" s="528" t="s">
        <v>215</v>
      </c>
      <c r="B2" s="528"/>
      <c r="C2" s="528"/>
      <c r="D2" s="528"/>
      <c r="E2" s="528"/>
      <c r="F2" s="528"/>
      <c r="G2" s="528"/>
      <c r="H2" s="528"/>
      <c r="I2" s="528"/>
    </row>
    <row r="3" spans="1:9" ht="18">
      <c r="A3" s="299"/>
      <c r="B3" s="299"/>
      <c r="C3" s="299"/>
      <c r="D3" s="299"/>
      <c r="E3" s="299"/>
      <c r="F3" s="299"/>
      <c r="G3" s="299"/>
      <c r="H3" s="612" t="s">
        <v>553</v>
      </c>
      <c r="I3" s="613"/>
    </row>
    <row r="4" spans="1:9" ht="18.75" customHeight="1">
      <c r="A4" s="58" t="s">
        <v>216</v>
      </c>
      <c r="B4" s="59" t="s">
        <v>527</v>
      </c>
      <c r="C4" s="59" t="s">
        <v>441</v>
      </c>
      <c r="D4" s="59" t="s">
        <v>315</v>
      </c>
      <c r="E4" s="59" t="s">
        <v>316</v>
      </c>
      <c r="F4" s="59" t="s">
        <v>275</v>
      </c>
      <c r="G4" s="59" t="s">
        <v>317</v>
      </c>
      <c r="H4" s="59" t="s">
        <v>543</v>
      </c>
      <c r="I4" s="59" t="s">
        <v>3</v>
      </c>
    </row>
    <row r="5" spans="1:9">
      <c r="A5" s="60" t="s">
        <v>217</v>
      </c>
      <c r="B5" s="61">
        <v>762</v>
      </c>
      <c r="C5" s="61">
        <v>578</v>
      </c>
      <c r="D5" s="61">
        <v>1824</v>
      </c>
      <c r="E5" s="61">
        <v>601</v>
      </c>
      <c r="F5" s="61">
        <v>748</v>
      </c>
      <c r="G5" s="61">
        <v>206</v>
      </c>
      <c r="H5" s="61">
        <v>330</v>
      </c>
      <c r="I5" s="62">
        <f t="shared" ref="I5:I10" si="0">SUM(B5:H5)</f>
        <v>5049</v>
      </c>
    </row>
    <row r="6" spans="1:9">
      <c r="A6" s="60" t="s">
        <v>218</v>
      </c>
      <c r="B6" s="61">
        <v>194</v>
      </c>
      <c r="C6" s="61">
        <v>82</v>
      </c>
      <c r="D6" s="61">
        <v>332</v>
      </c>
      <c r="E6" s="61">
        <v>190</v>
      </c>
      <c r="F6" s="61">
        <v>257</v>
      </c>
      <c r="G6" s="61">
        <v>21</v>
      </c>
      <c r="H6" s="61">
        <v>52</v>
      </c>
      <c r="I6" s="62">
        <f t="shared" si="0"/>
        <v>1128</v>
      </c>
    </row>
    <row r="7" spans="1:9">
      <c r="A7" s="60" t="s">
        <v>219</v>
      </c>
      <c r="B7" s="61">
        <v>36</v>
      </c>
      <c r="C7" s="61">
        <v>51</v>
      </c>
      <c r="D7" s="61">
        <v>106</v>
      </c>
      <c r="E7" s="61">
        <v>37</v>
      </c>
      <c r="F7" s="61">
        <v>46</v>
      </c>
      <c r="G7" s="61">
        <v>3</v>
      </c>
      <c r="H7" s="61">
        <v>5</v>
      </c>
      <c r="I7" s="62">
        <f t="shared" si="0"/>
        <v>284</v>
      </c>
    </row>
    <row r="8" spans="1:9">
      <c r="A8" s="60" t="s">
        <v>220</v>
      </c>
      <c r="B8" s="61">
        <v>871</v>
      </c>
      <c r="C8" s="61">
        <v>1061</v>
      </c>
      <c r="D8" s="61">
        <v>763</v>
      </c>
      <c r="E8" s="61">
        <v>576</v>
      </c>
      <c r="F8" s="61">
        <v>1162</v>
      </c>
      <c r="G8" s="61">
        <v>236</v>
      </c>
      <c r="H8" s="61">
        <v>459</v>
      </c>
      <c r="I8" s="62">
        <f t="shared" si="0"/>
        <v>5128</v>
      </c>
    </row>
    <row r="9" spans="1:9">
      <c r="A9" s="188" t="s">
        <v>221</v>
      </c>
      <c r="B9" s="61">
        <v>0</v>
      </c>
      <c r="C9" s="61">
        <v>0</v>
      </c>
      <c r="D9" s="61">
        <v>1</v>
      </c>
      <c r="E9" s="61">
        <v>0</v>
      </c>
      <c r="F9" s="61">
        <v>0</v>
      </c>
      <c r="G9" s="61">
        <v>0</v>
      </c>
      <c r="H9" s="61">
        <v>0</v>
      </c>
      <c r="I9" s="62">
        <f t="shared" si="0"/>
        <v>1</v>
      </c>
    </row>
    <row r="10" spans="1:9">
      <c r="A10" s="136" t="s">
        <v>35</v>
      </c>
      <c r="B10" s="62">
        <f t="shared" ref="B10:H10" si="1">SUM(B5:B9)</f>
        <v>1863</v>
      </c>
      <c r="C10" s="62">
        <f t="shared" si="1"/>
        <v>1772</v>
      </c>
      <c r="D10" s="62">
        <f t="shared" si="1"/>
        <v>3026</v>
      </c>
      <c r="E10" s="62">
        <f t="shared" si="1"/>
        <v>1404</v>
      </c>
      <c r="F10" s="62">
        <f t="shared" si="1"/>
        <v>2213</v>
      </c>
      <c r="G10" s="62">
        <f t="shared" si="1"/>
        <v>466</v>
      </c>
      <c r="H10" s="62">
        <f t="shared" si="1"/>
        <v>846</v>
      </c>
      <c r="I10" s="62">
        <f t="shared" si="0"/>
        <v>11590</v>
      </c>
    </row>
    <row r="11" spans="1:9">
      <c r="A11" s="4" t="s">
        <v>97</v>
      </c>
    </row>
  </sheetData>
  <mergeCells count="3">
    <mergeCell ref="A1:I1"/>
    <mergeCell ref="A2:I2"/>
    <mergeCell ref="H3:I3"/>
  </mergeCells>
  <pageMargins left="0.7" right="0.34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view="pageBreakPreview" zoomScaleNormal="100" zoomScaleSheetLayoutView="100" workbookViewId="0">
      <selection activeCell="H7" sqref="H7"/>
    </sheetView>
  </sheetViews>
  <sheetFormatPr defaultRowHeight="15.75"/>
  <cols>
    <col min="1" max="1" width="35.28515625" style="202" bestFit="1" customWidth="1"/>
    <col min="2" max="2" width="14.5703125" bestFit="1" customWidth="1"/>
    <col min="3" max="3" width="14.7109375" customWidth="1"/>
    <col min="4" max="4" width="17.42578125" customWidth="1"/>
    <col min="5" max="5" width="12.140625" customWidth="1"/>
    <col min="6" max="6" width="12.5703125" customWidth="1"/>
    <col min="7" max="7" width="14.5703125" bestFit="1" customWidth="1"/>
    <col min="8" max="9" width="14.7109375" customWidth="1"/>
    <col min="10" max="10" width="12.28515625" customWidth="1"/>
    <col min="11" max="11" width="12.140625" customWidth="1"/>
  </cols>
  <sheetData>
    <row r="1" spans="1:11" ht="18" customHeight="1">
      <c r="A1" s="614" t="s">
        <v>445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</row>
    <row r="2" spans="1:11" ht="18" customHeight="1">
      <c r="A2" s="614" t="s">
        <v>222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</row>
    <row r="3" spans="1:11" ht="18">
      <c r="A3" s="200"/>
      <c r="B3" s="300"/>
      <c r="C3" s="300"/>
      <c r="D3" s="300"/>
      <c r="E3" s="300"/>
      <c r="F3" s="300"/>
      <c r="G3" s="300"/>
      <c r="H3" s="300"/>
      <c r="I3" s="300"/>
      <c r="J3" s="300"/>
      <c r="K3" s="199" t="s">
        <v>446</v>
      </c>
    </row>
    <row r="4" spans="1:11">
      <c r="A4" s="616" t="s">
        <v>36</v>
      </c>
      <c r="B4" s="617" t="s">
        <v>223</v>
      </c>
      <c r="C4" s="617"/>
      <c r="D4" s="617"/>
      <c r="E4" s="617"/>
      <c r="F4" s="617"/>
      <c r="G4" s="617" t="s">
        <v>224</v>
      </c>
      <c r="H4" s="617"/>
      <c r="I4" s="617"/>
      <c r="J4" s="617"/>
      <c r="K4" s="617"/>
    </row>
    <row r="5" spans="1:11" ht="15" customHeight="1">
      <c r="A5" s="616"/>
      <c r="B5" s="3" t="s">
        <v>4</v>
      </c>
      <c r="C5" s="3" t="s">
        <v>532</v>
      </c>
      <c r="D5" s="3" t="s">
        <v>533</v>
      </c>
      <c r="E5" s="515" t="s">
        <v>529</v>
      </c>
      <c r="F5" s="515" t="s">
        <v>530</v>
      </c>
      <c r="G5" s="3" t="s">
        <v>4</v>
      </c>
      <c r="H5" s="3" t="s">
        <v>532</v>
      </c>
      <c r="I5" s="3" t="s">
        <v>533</v>
      </c>
      <c r="J5" s="515" t="s">
        <v>529</v>
      </c>
      <c r="K5" s="515" t="s">
        <v>530</v>
      </c>
    </row>
    <row r="6" spans="1:11" ht="30">
      <c r="A6" s="616"/>
      <c r="B6" s="198" t="s">
        <v>531</v>
      </c>
      <c r="C6" s="198" t="s">
        <v>443</v>
      </c>
      <c r="D6" s="198" t="s">
        <v>528</v>
      </c>
      <c r="E6" s="515"/>
      <c r="F6" s="515"/>
      <c r="G6" s="198" t="s">
        <v>531</v>
      </c>
      <c r="H6" s="198" t="s">
        <v>443</v>
      </c>
      <c r="I6" s="198" t="s">
        <v>528</v>
      </c>
      <c r="J6" s="515"/>
      <c r="K6" s="515"/>
    </row>
    <row r="7" spans="1:11" ht="15">
      <c r="A7" s="428" t="s">
        <v>527</v>
      </c>
      <c r="B7" s="243">
        <v>346500.83889417001</v>
      </c>
      <c r="C7" s="243">
        <v>366684.90002580005</v>
      </c>
      <c r="D7" s="243">
        <v>421522.14724061999</v>
      </c>
      <c r="E7" s="244">
        <f t="shared" ref="E7:F14" si="0">IFERROR(C7/B7*100-100,0)</f>
        <v>5.8251117648216564</v>
      </c>
      <c r="F7" s="244">
        <f t="shared" si="0"/>
        <v>14.954869210856941</v>
      </c>
      <c r="G7" s="243">
        <v>480646.97796128993</v>
      </c>
      <c r="H7" s="243">
        <v>543995.68770362996</v>
      </c>
      <c r="I7" s="243">
        <v>557682.90905834001</v>
      </c>
      <c r="J7" s="244">
        <f t="shared" ref="J7:K14" si="1">IFERROR(H7/G7*100-100,0)</f>
        <v>13.179883084054666</v>
      </c>
      <c r="K7" s="244">
        <f t="shared" si="1"/>
        <v>2.5160532820559496</v>
      </c>
    </row>
    <row r="8" spans="1:11" ht="15">
      <c r="A8" s="428" t="s">
        <v>441</v>
      </c>
      <c r="B8" s="243">
        <v>248514.7</v>
      </c>
      <c r="C8" s="243">
        <v>261818.25290447997</v>
      </c>
      <c r="D8" s="243">
        <v>296463.90379822999</v>
      </c>
      <c r="E8" s="244">
        <f t="shared" si="0"/>
        <v>5.3532257465976727</v>
      </c>
      <c r="F8" s="244">
        <f t="shared" si="0"/>
        <v>13.232710290214158</v>
      </c>
      <c r="G8" s="243">
        <v>368537.9</v>
      </c>
      <c r="H8" s="243">
        <v>430090.48892653995</v>
      </c>
      <c r="I8" s="243">
        <v>450213.88595253002</v>
      </c>
      <c r="J8" s="244">
        <f t="shared" si="1"/>
        <v>16.701834174053729</v>
      </c>
      <c r="K8" s="244">
        <f t="shared" si="1"/>
        <v>4.6788751539742037</v>
      </c>
    </row>
    <row r="9" spans="1:11" ht="15">
      <c r="A9" s="428" t="s">
        <v>315</v>
      </c>
      <c r="B9" s="243">
        <v>3208358.9400000004</v>
      </c>
      <c r="C9" s="243">
        <v>3509941.4362235996</v>
      </c>
      <c r="D9" s="243">
        <v>3868394.9066494708</v>
      </c>
      <c r="E9" s="244">
        <f t="shared" si="0"/>
        <v>9.3998988848672553</v>
      </c>
      <c r="F9" s="244">
        <f t="shared" si="0"/>
        <v>10.212519979009585</v>
      </c>
      <c r="G9" s="243">
        <v>2352706.0899999994</v>
      </c>
      <c r="H9" s="243">
        <v>2621152.2452129405</v>
      </c>
      <c r="I9" s="243">
        <v>2750134.8561262102</v>
      </c>
      <c r="J9" s="244">
        <f t="shared" si="1"/>
        <v>11.410101599768524</v>
      </c>
      <c r="K9" s="244">
        <f t="shared" si="1"/>
        <v>4.9208362905601319</v>
      </c>
    </row>
    <row r="10" spans="1:11" ht="15">
      <c r="A10" s="428" t="s">
        <v>316</v>
      </c>
      <c r="B10" s="243">
        <v>368326.04156902997</v>
      </c>
      <c r="C10" s="243">
        <v>398128.37431002996</v>
      </c>
      <c r="D10" s="243">
        <v>474909.67448071996</v>
      </c>
      <c r="E10" s="244">
        <f t="shared" si="0"/>
        <v>8.091291241326644</v>
      </c>
      <c r="F10" s="244">
        <f t="shared" si="0"/>
        <v>19.285563432587452</v>
      </c>
      <c r="G10" s="243">
        <v>315653.23243089009</v>
      </c>
      <c r="H10" s="243">
        <v>353712.99765856995</v>
      </c>
      <c r="I10" s="243">
        <v>355157.40835692006</v>
      </c>
      <c r="J10" s="244">
        <f t="shared" si="1"/>
        <v>12.057460946804269</v>
      </c>
      <c r="K10" s="244">
        <f t="shared" si="1"/>
        <v>0.40835669254776974</v>
      </c>
    </row>
    <row r="11" spans="1:11" ht="15">
      <c r="A11" s="428" t="s">
        <v>275</v>
      </c>
      <c r="B11" s="243">
        <v>400984</v>
      </c>
      <c r="C11" s="243">
        <v>427244.44012935</v>
      </c>
      <c r="D11" s="243">
        <v>506960.57459552999</v>
      </c>
      <c r="E11" s="244">
        <f t="shared" si="0"/>
        <v>6.5489994935832669</v>
      </c>
      <c r="F11" s="244">
        <f t="shared" si="0"/>
        <v>18.658202887800158</v>
      </c>
      <c r="G11" s="243">
        <v>473674.18999999994</v>
      </c>
      <c r="H11" s="243">
        <v>538756.48121570004</v>
      </c>
      <c r="I11" s="243">
        <v>553342.89122341992</v>
      </c>
      <c r="J11" s="244">
        <f t="shared" si="1"/>
        <v>13.739885471847231</v>
      </c>
      <c r="K11" s="244">
        <f t="shared" si="1"/>
        <v>2.7074217232256217</v>
      </c>
    </row>
    <row r="12" spans="1:11" ht="15">
      <c r="A12" s="428" t="s">
        <v>317</v>
      </c>
      <c r="B12" s="243">
        <v>57221.11</v>
      </c>
      <c r="C12" s="243">
        <v>60327.855057479996</v>
      </c>
      <c r="D12" s="243">
        <v>67499.192896580003</v>
      </c>
      <c r="E12" s="244">
        <f t="shared" si="0"/>
        <v>5.4293687373069019</v>
      </c>
      <c r="F12" s="244">
        <f t="shared" si="0"/>
        <v>11.887274679776368</v>
      </c>
      <c r="G12" s="243">
        <v>51331.77</v>
      </c>
      <c r="H12" s="243">
        <v>54929.460461360002</v>
      </c>
      <c r="I12" s="243">
        <v>57936.692378110005</v>
      </c>
      <c r="J12" s="244">
        <f t="shared" si="1"/>
        <v>7.0087013585543758</v>
      </c>
      <c r="K12" s="244">
        <f t="shared" si="1"/>
        <v>5.4747159201853606</v>
      </c>
    </row>
    <row r="13" spans="1:11" ht="15">
      <c r="A13" s="428" t="s">
        <v>408</v>
      </c>
      <c r="B13" s="243">
        <v>109249.77444452999</v>
      </c>
      <c r="C13" s="243">
        <v>115655.47274617999</v>
      </c>
      <c r="D13" s="243">
        <v>134262.06413766</v>
      </c>
      <c r="E13" s="244">
        <f t="shared" si="0"/>
        <v>5.8633515119085331</v>
      </c>
      <c r="F13" s="244">
        <f t="shared" si="0"/>
        <v>16.087947201871231</v>
      </c>
      <c r="G13" s="243">
        <v>127288.58093460998</v>
      </c>
      <c r="H13" s="243">
        <v>149464.45352215</v>
      </c>
      <c r="I13" s="243">
        <v>151712.92621918002</v>
      </c>
      <c r="J13" s="244">
        <f t="shared" si="1"/>
        <v>17.421729761393195</v>
      </c>
      <c r="K13" s="244">
        <f t="shared" si="1"/>
        <v>1.5043528036563032</v>
      </c>
    </row>
    <row r="14" spans="1:11">
      <c r="A14" s="429" t="s">
        <v>35</v>
      </c>
      <c r="B14" s="430">
        <f>SUM(B7:B13)</f>
        <v>4739155.4049077304</v>
      </c>
      <c r="C14" s="430">
        <f>SUM(C7:C13)</f>
        <v>5139800.7313969191</v>
      </c>
      <c r="D14" s="430">
        <f>SUM(D7:D13)</f>
        <v>5770012.4637988098</v>
      </c>
      <c r="E14" s="244">
        <f t="shared" si="0"/>
        <v>8.4539394102647947</v>
      </c>
      <c r="F14" s="244">
        <f t="shared" si="0"/>
        <v>12.261403998645079</v>
      </c>
      <c r="G14" s="430">
        <f>SUM(G7:G13)</f>
        <v>4169838.7413267894</v>
      </c>
      <c r="H14" s="430">
        <f>SUM(H7:H13)</f>
        <v>4692101.8147008913</v>
      </c>
      <c r="I14" s="430">
        <f>SUM(I7:I13)</f>
        <v>4876181.5693147099</v>
      </c>
      <c r="J14" s="244">
        <f t="shared" si="1"/>
        <v>12.524778673045873</v>
      </c>
      <c r="K14" s="244">
        <f t="shared" si="1"/>
        <v>3.9231832957476769</v>
      </c>
    </row>
    <row r="15" spans="1:11">
      <c r="A15" s="201" t="s">
        <v>97</v>
      </c>
      <c r="D15" s="305"/>
    </row>
    <row r="16" spans="1:11" ht="18.75">
      <c r="A16" s="615"/>
      <c r="B16" s="615"/>
      <c r="C16" s="615"/>
      <c r="D16" s="615"/>
      <c r="E16" s="615"/>
    </row>
  </sheetData>
  <mergeCells count="10">
    <mergeCell ref="A1:K1"/>
    <mergeCell ref="A2:K2"/>
    <mergeCell ref="A16:E16"/>
    <mergeCell ref="A4:A6"/>
    <mergeCell ref="B4:F4"/>
    <mergeCell ref="G4:K4"/>
    <mergeCell ref="E5:E6"/>
    <mergeCell ref="F5:F6"/>
    <mergeCell ref="J5:J6"/>
    <mergeCell ref="K5:K6"/>
  </mergeCells>
  <hyperlinks>
    <hyperlink ref="D6" r:id="rId1" display="cf=j=@)^^÷^&amp;                        -;fpg–kf}if_ "/>
    <hyperlink ref="C6" r:id="rId2" display="cf=j=@)^^÷^&amp;                        -;fpg–kf}if_ "/>
    <hyperlink ref="I6" r:id="rId3" display="cf=j=@)^^÷^&amp;                        -;fpg–kf}if_ "/>
    <hyperlink ref="H6" r:id="rId4" display="cf=j=@)^^÷^&amp;                        -;fpg–kf}if_ "/>
  </hyperlinks>
  <pageMargins left="1.84" right="0.7" top="1.3149999999999999" bottom="0.75" header="0.3" footer="0.3"/>
  <pageSetup paperSize="9" scale="41" orientation="portrait" horizontalDpi="4294967295" verticalDpi="4294967295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view="pageBreakPreview" zoomScaleNormal="110" zoomScaleSheetLayoutView="100" workbookViewId="0">
      <selection activeCell="H7" sqref="H7"/>
    </sheetView>
  </sheetViews>
  <sheetFormatPr defaultColWidth="13.7109375" defaultRowHeight="15"/>
  <cols>
    <col min="1" max="1" width="27.42578125" style="80" bestFit="1" customWidth="1"/>
    <col min="2" max="2" width="16.85546875" style="80" bestFit="1" customWidth="1"/>
    <col min="3" max="3" width="17.28515625" style="80" bestFit="1" customWidth="1"/>
    <col min="4" max="4" width="16.7109375" style="80" bestFit="1" customWidth="1"/>
    <col min="5" max="16384" width="13.7109375" style="80"/>
  </cols>
  <sheetData>
    <row r="1" spans="1:6" ht="18">
      <c r="A1" s="618" t="s">
        <v>497</v>
      </c>
      <c r="B1" s="618"/>
      <c r="C1" s="618"/>
      <c r="D1" s="618"/>
      <c r="E1" s="618"/>
      <c r="F1" s="618"/>
    </row>
    <row r="2" spans="1:6" ht="18">
      <c r="A2" s="618" t="s">
        <v>225</v>
      </c>
      <c r="B2" s="618"/>
      <c r="C2" s="618"/>
      <c r="D2" s="618"/>
      <c r="E2" s="618"/>
      <c r="F2" s="618"/>
    </row>
    <row r="3" spans="1:6" ht="18">
      <c r="A3" s="301"/>
      <c r="B3" s="301"/>
      <c r="C3" s="301"/>
      <c r="D3" s="301"/>
      <c r="E3" s="619" t="s">
        <v>226</v>
      </c>
      <c r="F3" s="620"/>
    </row>
    <row r="4" spans="1:6" ht="15.75">
      <c r="A4" s="621" t="s">
        <v>81</v>
      </c>
      <c r="B4" s="519" t="s">
        <v>3</v>
      </c>
      <c r="C4" s="519"/>
      <c r="D4" s="519"/>
      <c r="E4" s="519"/>
      <c r="F4" s="519"/>
    </row>
    <row r="5" spans="1:6" ht="39" customHeight="1">
      <c r="A5" s="621"/>
      <c r="B5" s="431" t="s">
        <v>280</v>
      </c>
      <c r="C5" s="431" t="s">
        <v>444</v>
      </c>
      <c r="D5" s="431" t="s">
        <v>545</v>
      </c>
      <c r="E5" s="432" t="s">
        <v>547</v>
      </c>
      <c r="F5" s="432" t="s">
        <v>530</v>
      </c>
    </row>
    <row r="6" spans="1:6" ht="15.75">
      <c r="A6" s="103" t="s">
        <v>227</v>
      </c>
      <c r="B6" s="433">
        <f>'Table 14b'!Q22</f>
        <v>4738446.6196230697</v>
      </c>
      <c r="C6" s="433">
        <f>'Table 14b'!R22</f>
        <v>5139800.73139692</v>
      </c>
      <c r="D6" s="433">
        <f>'Table 14b'!S22</f>
        <v>5770012.4637988107</v>
      </c>
      <c r="E6" s="434">
        <f>'Table 14b'!T22</f>
        <v>8.4701621436811081</v>
      </c>
      <c r="F6" s="434">
        <f>'Table 14b'!U22</f>
        <v>12.261403998645079</v>
      </c>
    </row>
    <row r="7" spans="1:6" ht="15.75">
      <c r="A7" s="102" t="s">
        <v>228</v>
      </c>
      <c r="B7" s="435">
        <f>'Table 14b'!Q23</f>
        <v>500287.50915285997</v>
      </c>
      <c r="C7" s="435">
        <f>'Table 14b'!R23</f>
        <v>467623.81054789986</v>
      </c>
      <c r="D7" s="435">
        <f>'Table 14b'!S23</f>
        <v>452448.67101607996</v>
      </c>
      <c r="E7" s="434">
        <f>'Table 14b'!T23</f>
        <v>-6.5289854348492042</v>
      </c>
      <c r="F7" s="434">
        <f>'Table 14b'!U23</f>
        <v>-3.2451597180305498</v>
      </c>
    </row>
    <row r="8" spans="1:6" ht="15.75">
      <c r="A8" s="102" t="s">
        <v>229</v>
      </c>
      <c r="B8" s="435">
        <f>'Table 14b'!Q24</f>
        <v>1593219.9396418598</v>
      </c>
      <c r="C8" s="435">
        <f>'Table 14b'!R24</f>
        <v>1396064.7167539999</v>
      </c>
      <c r="D8" s="435">
        <f>'Table 14b'!S24</f>
        <v>1517702.1226770701</v>
      </c>
      <c r="E8" s="434">
        <f>'Table 14b'!T24</f>
        <v>-12.374639431902821</v>
      </c>
      <c r="F8" s="434">
        <f>'Table 14b'!U24</f>
        <v>8.7128773088607403</v>
      </c>
    </row>
    <row r="9" spans="1:6" ht="15.75">
      <c r="A9" s="102" t="s">
        <v>230</v>
      </c>
      <c r="B9" s="435">
        <f>'Table 14b'!Q25</f>
        <v>2213486.7272047601</v>
      </c>
      <c r="C9" s="435">
        <f>'Table 14b'!R25</f>
        <v>2818946.7328467695</v>
      </c>
      <c r="D9" s="435">
        <f>'Table 14b'!S25</f>
        <v>3355247.1605735407</v>
      </c>
      <c r="E9" s="434">
        <f>'Table 14b'!T25</f>
        <v>27.353225036347879</v>
      </c>
      <c r="F9" s="434">
        <f>'Table 14b'!U25</f>
        <v>19.024851426872374</v>
      </c>
    </row>
    <row r="10" spans="1:6" ht="15.75">
      <c r="A10" s="102" t="s">
        <v>231</v>
      </c>
      <c r="B10" s="435">
        <f>'Table 14b'!Q26</f>
        <v>431452.44362359005</v>
      </c>
      <c r="C10" s="435">
        <f>'Table 14b'!R26</f>
        <v>457165.47124824999</v>
      </c>
      <c r="D10" s="435">
        <f>'Table 14b'!S26</f>
        <v>444614.50953212002</v>
      </c>
      <c r="E10" s="434">
        <f>'Table 14b'!T26</f>
        <v>5.959643526110753</v>
      </c>
      <c r="F10" s="434">
        <f>'Table 14b'!U26</f>
        <v>-2.7453870656199513</v>
      </c>
    </row>
    <row r="11" spans="1:6" ht="15.75">
      <c r="A11" s="103" t="s">
        <v>232</v>
      </c>
      <c r="B11" s="435">
        <f>'Table 14b'!Q27</f>
        <v>37770984.170000002</v>
      </c>
      <c r="C11" s="435">
        <f>'Table 14b'!R27</f>
        <v>44679041</v>
      </c>
      <c r="D11" s="435">
        <f>'Table 14b'!S27</f>
        <v>50938884</v>
      </c>
      <c r="E11" s="434">
        <f>'Table 14b'!T27</f>
        <v>18.28932176855163</v>
      </c>
      <c r="F11" s="434">
        <f>'Table 14b'!U27</f>
        <v>14.010692396016282</v>
      </c>
    </row>
    <row r="12" spans="1:6" ht="15.75">
      <c r="A12" s="103" t="s">
        <v>233</v>
      </c>
      <c r="B12" s="435">
        <f>'Table 14b'!Q28</f>
        <v>4169838.4914506497</v>
      </c>
      <c r="C12" s="435">
        <f>'Table 14b'!R28</f>
        <v>4692101.8147008913</v>
      </c>
      <c r="D12" s="435">
        <f>'Table 14b'!S28</f>
        <v>4876181.5693147099</v>
      </c>
      <c r="E12" s="434">
        <f>'Table 14b'!T28</f>
        <v>12.524785416054598</v>
      </c>
      <c r="F12" s="434">
        <f>'Table 14b'!U28</f>
        <v>3.9231832957476769</v>
      </c>
    </row>
    <row r="13" spans="1:6" s="109" customFormat="1" ht="15.75">
      <c r="A13" s="103" t="s">
        <v>234</v>
      </c>
      <c r="B13" s="435">
        <f>'Table 14b'!Q29</f>
        <v>281301.70847133006</v>
      </c>
      <c r="C13" s="435">
        <f>'Table 14b'!R29</f>
        <v>333956.90515990008</v>
      </c>
      <c r="D13" s="435">
        <f>'Table 14b'!S29</f>
        <v>318608.05664664001</v>
      </c>
      <c r="E13" s="434">
        <f>'Table 14b'!T29</f>
        <v>18.718406288647401</v>
      </c>
      <c r="F13" s="434">
        <f>'Table 14b'!U29</f>
        <v>-4.596056639676604</v>
      </c>
    </row>
    <row r="14" spans="1:6" s="109" customFormat="1" ht="15.75">
      <c r="A14" s="103" t="s">
        <v>235</v>
      </c>
      <c r="B14" s="435">
        <f>'Table 14b'!Q30</f>
        <v>122703.91</v>
      </c>
      <c r="C14" s="435">
        <f>'Table 14b'!R30</f>
        <v>99296.351614480023</v>
      </c>
      <c r="D14" s="435">
        <f>'Table 14b'!S30</f>
        <v>1480.96023818</v>
      </c>
      <c r="E14" s="434">
        <f>'Table 14b'!T30</f>
        <v>-19.076456802004088</v>
      </c>
      <c r="F14" s="434">
        <f>'Table 14b'!U30</f>
        <v>-98.508545163945342</v>
      </c>
    </row>
    <row r="15" spans="1:6" s="109" customFormat="1" ht="15.75">
      <c r="A15" s="103" t="s">
        <v>236</v>
      </c>
      <c r="B15" s="435">
        <f>'Table 14b'!Q31</f>
        <v>161436.20199999999</v>
      </c>
      <c r="C15" s="435">
        <f>'Table 14b'!R31</f>
        <v>208141.40657334003</v>
      </c>
      <c r="D15" s="435">
        <f>'Table 14b'!S31</f>
        <v>191268.2291231</v>
      </c>
      <c r="E15" s="434">
        <f>'Table 14b'!T31</f>
        <v>28.931060068757091</v>
      </c>
      <c r="F15" s="434">
        <f>'Table 14b'!U31</f>
        <v>-8.1065933626688746</v>
      </c>
    </row>
    <row r="16" spans="1:6" s="109" customFormat="1" ht="15.75">
      <c r="A16" s="103" t="s">
        <v>237</v>
      </c>
      <c r="B16" s="435">
        <f>'Table 14b'!Q32</f>
        <v>1618197</v>
      </c>
      <c r="C16" s="435">
        <f>'Table 14b'!R32</f>
        <v>2022744</v>
      </c>
      <c r="D16" s="435">
        <f>'Table 14b'!S32</f>
        <v>1856236</v>
      </c>
      <c r="E16" s="434">
        <f>'Table 14b'!T32</f>
        <v>24.999860956360692</v>
      </c>
      <c r="F16" s="434">
        <f>'Table 14b'!U32</f>
        <v>-8.2317881056624032</v>
      </c>
    </row>
    <row r="17" spans="1:6" ht="15.75">
      <c r="A17" s="103" t="s">
        <v>238</v>
      </c>
      <c r="B17" s="435">
        <f>'Table 14b'!Q33</f>
        <v>4325</v>
      </c>
      <c r="C17" s="435">
        <f>'Table 14b'!R33</f>
        <v>4602</v>
      </c>
      <c r="D17" s="435">
        <f>'Table 14b'!S33</f>
        <v>2224</v>
      </c>
      <c r="E17" s="434">
        <f>'Table 14b'!T33</f>
        <v>6.404624277456648</v>
      </c>
      <c r="F17" s="434">
        <f>'Table 14b'!U33</f>
        <v>-51.673185571490656</v>
      </c>
    </row>
    <row r="18" spans="1:6" ht="15.75">
      <c r="A18" s="103" t="s">
        <v>239</v>
      </c>
      <c r="B18" s="435">
        <f>'Table 14b'!Q34</f>
        <v>10683</v>
      </c>
      <c r="C18" s="435">
        <f>'Table 14b'!R34</f>
        <v>11528</v>
      </c>
      <c r="D18" s="435">
        <f>'Table 14b'!S34</f>
        <v>3025</v>
      </c>
      <c r="E18" s="434">
        <f>'Table 14b'!T34</f>
        <v>7.9097631751380675</v>
      </c>
      <c r="F18" s="434">
        <f>'Table 14b'!U34</f>
        <v>-73.75954198473282</v>
      </c>
    </row>
    <row r="19" spans="1:6">
      <c r="A19" s="99" t="s">
        <v>97</v>
      </c>
    </row>
  </sheetData>
  <mergeCells count="5">
    <mergeCell ref="A1:F1"/>
    <mergeCell ref="A2:F2"/>
    <mergeCell ref="E3:F3"/>
    <mergeCell ref="A4:A5"/>
    <mergeCell ref="B4:F4"/>
  </mergeCells>
  <pageMargins left="0.7" right="0.7" top="0.75" bottom="0.75" header="0.3" footer="0.3"/>
  <pageSetup scale="8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view="pageBreakPreview" zoomScaleNormal="85" zoomScaleSheetLayoutView="100" workbookViewId="0">
      <pane xSplit="1" ySplit="5" topLeftCell="B6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3.7109375" defaultRowHeight="15"/>
  <cols>
    <col min="1" max="1" width="27.42578125" style="80" bestFit="1" customWidth="1"/>
    <col min="2" max="2" width="15.42578125" style="80" bestFit="1" customWidth="1"/>
    <col min="3" max="3" width="16.42578125" style="80" bestFit="1" customWidth="1"/>
    <col min="4" max="4" width="13.5703125" style="80" customWidth="1"/>
    <col min="5" max="6" width="13.7109375" style="80"/>
    <col min="7" max="7" width="13.7109375" style="80" customWidth="1"/>
    <col min="8" max="8" width="13.7109375" style="80" bestFit="1" customWidth="1"/>
    <col min="9" max="9" width="14.140625" style="80" customWidth="1"/>
    <col min="10" max="11" width="13.7109375" style="80"/>
    <col min="12" max="12" width="14.42578125" style="80" bestFit="1" customWidth="1"/>
    <col min="13" max="13" width="13.42578125" style="80" customWidth="1"/>
    <col min="14" max="14" width="13.7109375" style="80" bestFit="1" customWidth="1"/>
    <col min="15" max="16" width="13.7109375" style="80"/>
    <col min="17" max="17" width="15.7109375" style="80" bestFit="1" customWidth="1"/>
    <col min="18" max="18" width="14.7109375" style="80" customWidth="1"/>
    <col min="19" max="19" width="15.5703125" style="80" bestFit="1" customWidth="1"/>
    <col min="20" max="16384" width="13.7109375" style="80"/>
  </cols>
  <sheetData>
    <row r="1" spans="1:21" ht="18">
      <c r="A1" s="105"/>
      <c r="B1" s="524" t="s">
        <v>496</v>
      </c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</row>
    <row r="2" spans="1:21" ht="18">
      <c r="A2" s="105"/>
      <c r="B2" s="524" t="s">
        <v>350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</row>
    <row r="3" spans="1:21" ht="15.7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623" t="s">
        <v>226</v>
      </c>
      <c r="U3" s="623"/>
    </row>
    <row r="4" spans="1:21" ht="15.75">
      <c r="A4" s="621" t="s">
        <v>81</v>
      </c>
      <c r="B4" s="519" t="s">
        <v>527</v>
      </c>
      <c r="C4" s="519"/>
      <c r="D4" s="519"/>
      <c r="E4" s="519"/>
      <c r="F4" s="519"/>
      <c r="G4" s="519" t="s">
        <v>441</v>
      </c>
      <c r="H4" s="519"/>
      <c r="I4" s="519"/>
      <c r="J4" s="519"/>
      <c r="K4" s="519"/>
      <c r="L4" s="519" t="s">
        <v>315</v>
      </c>
      <c r="M4" s="519"/>
      <c r="N4" s="519"/>
      <c r="O4" s="519"/>
      <c r="P4" s="519"/>
      <c r="Q4" s="519" t="s">
        <v>316</v>
      </c>
      <c r="R4" s="519"/>
      <c r="S4" s="519"/>
      <c r="T4" s="519"/>
      <c r="U4" s="519"/>
    </row>
    <row r="5" spans="1:21" ht="30">
      <c r="A5" s="621"/>
      <c r="B5" s="431" t="s">
        <v>280</v>
      </c>
      <c r="C5" s="431" t="s">
        <v>444</v>
      </c>
      <c r="D5" s="431" t="s">
        <v>545</v>
      </c>
      <c r="E5" s="432" t="s">
        <v>547</v>
      </c>
      <c r="F5" s="432" t="s">
        <v>530</v>
      </c>
      <c r="G5" s="431" t="s">
        <v>280</v>
      </c>
      <c r="H5" s="431" t="s">
        <v>444</v>
      </c>
      <c r="I5" s="431" t="s">
        <v>545</v>
      </c>
      <c r="J5" s="432" t="s">
        <v>547</v>
      </c>
      <c r="K5" s="432" t="s">
        <v>530</v>
      </c>
      <c r="L5" s="431" t="s">
        <v>280</v>
      </c>
      <c r="M5" s="431" t="s">
        <v>444</v>
      </c>
      <c r="N5" s="431" t="s">
        <v>545</v>
      </c>
      <c r="O5" s="432" t="s">
        <v>547</v>
      </c>
      <c r="P5" s="432" t="s">
        <v>530</v>
      </c>
      <c r="Q5" s="431" t="s">
        <v>280</v>
      </c>
      <c r="R5" s="431" t="s">
        <v>444</v>
      </c>
      <c r="S5" s="431" t="s">
        <v>545</v>
      </c>
      <c r="T5" s="432" t="s">
        <v>547</v>
      </c>
      <c r="U5" s="432" t="s">
        <v>530</v>
      </c>
    </row>
    <row r="6" spans="1:21" ht="15.75">
      <c r="A6" s="103" t="s">
        <v>227</v>
      </c>
      <c r="B6" s="246">
        <f>B7+B8+B9+B10</f>
        <v>346500.83889417996</v>
      </c>
      <c r="C6" s="246">
        <f>C7+C8+C9+C10</f>
        <v>366684.90002579999</v>
      </c>
      <c r="D6" s="246">
        <f>D7+D8+D9+D10</f>
        <v>421522.14724062005</v>
      </c>
      <c r="E6" s="101">
        <f t="shared" ref="E6:E18" si="0">IFERROR(C6/B6*100-100,0)</f>
        <v>5.8251117648185868</v>
      </c>
      <c r="F6" s="101">
        <f t="shared" ref="F6:F18" si="1">IFERROR(D6/C6*100-100,0)</f>
        <v>14.954869210856984</v>
      </c>
      <c r="G6" s="246">
        <f>SUM(G7:G10)</f>
        <v>248514.77315347004</v>
      </c>
      <c r="H6" s="246">
        <f>SUM(H7:H10)</f>
        <v>261818.25290447997</v>
      </c>
      <c r="I6" s="246">
        <f>SUM(I7:I10)</f>
        <v>296463.90379822999</v>
      </c>
      <c r="J6" s="101">
        <f t="shared" ref="J6:J18" si="2">IFERROR(H6/G6*100-100,0)</f>
        <v>5.353194734541745</v>
      </c>
      <c r="K6" s="101">
        <f t="shared" ref="K6:K18" si="3">IFERROR(I6/H6*100-100,0)</f>
        <v>13.232710290214158</v>
      </c>
      <c r="L6" s="246">
        <f>SUM(L7:L10)</f>
        <v>3208358.9000000004</v>
      </c>
      <c r="M6" s="246">
        <f>SUM(M7:M10)</f>
        <v>3509941.4362236001</v>
      </c>
      <c r="N6" s="246">
        <f>SUM(N7:N10)</f>
        <v>3868394.9066494703</v>
      </c>
      <c r="O6" s="101">
        <f t="shared" ref="O6:O18" si="4">IFERROR(M6/L6*100-100,0)</f>
        <v>9.399900248803192</v>
      </c>
      <c r="P6" s="101">
        <f t="shared" ref="P6:P18" si="5">IFERROR(N6/M6*100-100,0)</f>
        <v>10.212519979009556</v>
      </c>
      <c r="Q6" s="246">
        <f>SUM(Q7:Q10)</f>
        <v>368325.69647804007</v>
      </c>
      <c r="R6" s="246">
        <f>SUM(R7:R10)</f>
        <v>398128.37431003002</v>
      </c>
      <c r="S6" s="246">
        <f>SUM(S7:S10)</f>
        <v>474909.67448072002</v>
      </c>
      <c r="T6" s="101">
        <f t="shared" ref="T6:T18" si="6">IFERROR(R6/Q6*100-100,0)</f>
        <v>8.0913925140074525</v>
      </c>
      <c r="U6" s="101">
        <f t="shared" ref="U6:U18" si="7">IFERROR(S6/R6*100-100,0)</f>
        <v>19.285563432587452</v>
      </c>
    </row>
    <row r="7" spans="1:21" ht="15.75">
      <c r="A7" s="102" t="s">
        <v>228</v>
      </c>
      <c r="B7" s="247">
        <v>37270.518544840001</v>
      </c>
      <c r="C7" s="247">
        <v>34872.700618379997</v>
      </c>
      <c r="D7" s="247">
        <v>34555.149496550002</v>
      </c>
      <c r="E7" s="101">
        <f t="shared" si="0"/>
        <v>-6.4335512895405458</v>
      </c>
      <c r="F7" s="101">
        <f t="shared" si="1"/>
        <v>-0.9106008889446997</v>
      </c>
      <c r="G7" s="247">
        <v>38421.922234810001</v>
      </c>
      <c r="H7" s="247">
        <v>35317.820702309997</v>
      </c>
      <c r="I7" s="247">
        <v>36176.019792989995</v>
      </c>
      <c r="J7" s="101">
        <f t="shared" si="2"/>
        <v>-8.0789855164708797</v>
      </c>
      <c r="K7" s="101">
        <f t="shared" si="3"/>
        <v>2.4299321804526386</v>
      </c>
      <c r="L7" s="247">
        <v>322953.94999999995</v>
      </c>
      <c r="M7" s="247">
        <v>306992.59189164988</v>
      </c>
      <c r="N7" s="247">
        <v>292872.10860411002</v>
      </c>
      <c r="O7" s="101">
        <f t="shared" si="4"/>
        <v>-4.9423015598199243</v>
      </c>
      <c r="P7" s="101">
        <f t="shared" si="5"/>
        <v>-4.5996169485821241</v>
      </c>
      <c r="Q7" s="247">
        <v>26463.556929419996</v>
      </c>
      <c r="R7" s="247">
        <v>23455.241351519995</v>
      </c>
      <c r="S7" s="247">
        <v>22848.895052919997</v>
      </c>
      <c r="T7" s="101">
        <f t="shared" si="6"/>
        <v>-11.367767325924376</v>
      </c>
      <c r="U7" s="101">
        <f t="shared" si="7"/>
        <v>-2.585120696533366</v>
      </c>
    </row>
    <row r="8" spans="1:21" ht="15.75">
      <c r="A8" s="102" t="s">
        <v>229</v>
      </c>
      <c r="B8" s="247">
        <v>171922.18470562997</v>
      </c>
      <c r="C8" s="247">
        <v>152002.95764978998</v>
      </c>
      <c r="D8" s="247">
        <v>167003.73557805002</v>
      </c>
      <c r="E8" s="101">
        <f t="shared" si="0"/>
        <v>-11.586187722047768</v>
      </c>
      <c r="F8" s="101">
        <f t="shared" si="1"/>
        <v>9.8687408193867725</v>
      </c>
      <c r="G8" s="247">
        <v>131073.57068811002</v>
      </c>
      <c r="H8" s="247">
        <v>118671.11287667</v>
      </c>
      <c r="I8" s="247">
        <v>131935.27754677</v>
      </c>
      <c r="J8" s="101">
        <f t="shared" si="2"/>
        <v>-9.4622109906135989</v>
      </c>
      <c r="K8" s="101">
        <f t="shared" si="3"/>
        <v>11.177248067004214</v>
      </c>
      <c r="L8" s="247">
        <v>838865.5</v>
      </c>
      <c r="M8" s="247">
        <v>729507.50464082009</v>
      </c>
      <c r="N8" s="247">
        <v>772632.31660975004</v>
      </c>
      <c r="O8" s="101">
        <f t="shared" si="4"/>
        <v>-13.036415892557258</v>
      </c>
      <c r="P8" s="101">
        <f t="shared" si="5"/>
        <v>5.911496687092054</v>
      </c>
      <c r="Q8" s="247">
        <v>158683.29086324002</v>
      </c>
      <c r="R8" s="247">
        <v>134644.73381492004</v>
      </c>
      <c r="S8" s="247">
        <v>153201.32107529999</v>
      </c>
      <c r="T8" s="101">
        <f t="shared" si="6"/>
        <v>-15.148763879013217</v>
      </c>
      <c r="U8" s="101">
        <f t="shared" si="7"/>
        <v>13.781888629886893</v>
      </c>
    </row>
    <row r="9" spans="1:21" ht="15.75">
      <c r="A9" s="102" t="s">
        <v>230</v>
      </c>
      <c r="B9" s="247">
        <v>110471.43790693</v>
      </c>
      <c r="C9" s="247">
        <v>155201.05176656001</v>
      </c>
      <c r="D9" s="247">
        <v>195308.62995979001</v>
      </c>
      <c r="E9" s="101">
        <f t="shared" si="0"/>
        <v>40.489754371907253</v>
      </c>
      <c r="F9" s="101">
        <f t="shared" si="1"/>
        <v>25.842336592896515</v>
      </c>
      <c r="G9" s="247">
        <v>60468.867436569999</v>
      </c>
      <c r="H9" s="247">
        <v>90736.303498769994</v>
      </c>
      <c r="I9" s="247">
        <v>109362.83989553001</v>
      </c>
      <c r="J9" s="101">
        <f t="shared" si="2"/>
        <v>50.054577413657739</v>
      </c>
      <c r="K9" s="101">
        <f t="shared" si="3"/>
        <v>20.528207209821488</v>
      </c>
      <c r="L9" s="247">
        <v>1727534.7400000002</v>
      </c>
      <c r="M9" s="247">
        <v>2122781.0565028698</v>
      </c>
      <c r="N9" s="247">
        <v>2472408.2846497702</v>
      </c>
      <c r="O9" s="101">
        <f t="shared" si="4"/>
        <v>22.879210898118856</v>
      </c>
      <c r="P9" s="101">
        <f t="shared" si="5"/>
        <v>16.470244403013766</v>
      </c>
      <c r="Q9" s="247">
        <v>154298.49868538004</v>
      </c>
      <c r="R9" s="247">
        <v>210972.57547931999</v>
      </c>
      <c r="S9" s="247">
        <v>269220.82146152999</v>
      </c>
      <c r="T9" s="101">
        <f t="shared" si="6"/>
        <v>36.730154393465853</v>
      </c>
      <c r="U9" s="101">
        <f t="shared" si="7"/>
        <v>27.60939228706512</v>
      </c>
    </row>
    <row r="10" spans="1:21" ht="15.75">
      <c r="A10" s="102" t="s">
        <v>231</v>
      </c>
      <c r="B10" s="247">
        <v>26836.697736779999</v>
      </c>
      <c r="C10" s="247">
        <v>24608.189991069998</v>
      </c>
      <c r="D10" s="247">
        <v>24654.632206230002</v>
      </c>
      <c r="E10" s="101">
        <f t="shared" si="0"/>
        <v>-8.3039566476012681</v>
      </c>
      <c r="F10" s="101">
        <f t="shared" si="1"/>
        <v>0.18872666042020114</v>
      </c>
      <c r="G10" s="247">
        <v>18550.412793980002</v>
      </c>
      <c r="H10" s="247">
        <v>17093.015826729999</v>
      </c>
      <c r="I10" s="247">
        <v>18989.76656294</v>
      </c>
      <c r="J10" s="101">
        <f t="shared" si="2"/>
        <v>-7.856412595427301</v>
      </c>
      <c r="K10" s="101">
        <f t="shared" si="3"/>
        <v>11.096641783036716</v>
      </c>
      <c r="L10" s="247">
        <v>319004.71000000008</v>
      </c>
      <c r="M10" s="247">
        <v>350660.28318825999</v>
      </c>
      <c r="N10" s="247">
        <v>330482.19678584003</v>
      </c>
      <c r="O10" s="101">
        <f t="shared" si="4"/>
        <v>9.9232306595911695</v>
      </c>
      <c r="P10" s="101">
        <f t="shared" si="5"/>
        <v>-5.7543118995278064</v>
      </c>
      <c r="Q10" s="247">
        <v>28880.350000000006</v>
      </c>
      <c r="R10" s="247">
        <v>29055.823664269992</v>
      </c>
      <c r="S10" s="247">
        <v>29638.63689097</v>
      </c>
      <c r="T10" s="101">
        <f t="shared" si="6"/>
        <v>0.60758842697539706</v>
      </c>
      <c r="U10" s="101">
        <f t="shared" si="7"/>
        <v>2.00583963281926</v>
      </c>
    </row>
    <row r="11" spans="1:21" ht="15.75">
      <c r="A11" s="103" t="s">
        <v>232</v>
      </c>
      <c r="B11" s="247">
        <v>4818404.3000000007</v>
      </c>
      <c r="C11" s="247">
        <v>6042951</v>
      </c>
      <c r="D11" s="247">
        <v>6883688</v>
      </c>
      <c r="E11" s="101">
        <f t="shared" si="0"/>
        <v>25.413946687703202</v>
      </c>
      <c r="F11" s="101">
        <f t="shared" si="1"/>
        <v>13.912689346645379</v>
      </c>
      <c r="G11" s="247">
        <v>4247116.6899999995</v>
      </c>
      <c r="H11" s="247">
        <v>5465695</v>
      </c>
      <c r="I11" s="248">
        <v>6306851</v>
      </c>
      <c r="J11" s="101">
        <f t="shared" si="2"/>
        <v>28.691896148490343</v>
      </c>
      <c r="K11" s="101">
        <f t="shared" si="3"/>
        <v>15.389735431633127</v>
      </c>
      <c r="L11" s="247">
        <v>14705484.410000002</v>
      </c>
      <c r="M11" s="247">
        <v>16383534</v>
      </c>
      <c r="N11" s="247">
        <v>18671145</v>
      </c>
      <c r="O11" s="101">
        <f t="shared" si="4"/>
        <v>11.411045996273955</v>
      </c>
      <c r="P11" s="101">
        <f t="shared" si="5"/>
        <v>13.962866619619433</v>
      </c>
      <c r="Q11" s="247">
        <v>4164577.63</v>
      </c>
      <c r="R11" s="247">
        <v>5044634</v>
      </c>
      <c r="S11" s="247">
        <v>5669404</v>
      </c>
      <c r="T11" s="101">
        <f t="shared" si="6"/>
        <v>21.131947779299765</v>
      </c>
      <c r="U11" s="101">
        <f t="shared" si="7"/>
        <v>12.384842983653527</v>
      </c>
    </row>
    <row r="12" spans="1:21" s="107" customFormat="1" ht="15.75">
      <c r="A12" s="103" t="s">
        <v>233</v>
      </c>
      <c r="B12" s="248">
        <v>480646.97796128993</v>
      </c>
      <c r="C12" s="248">
        <v>543995.68770362996</v>
      </c>
      <c r="D12" s="248">
        <v>557682.90905834001</v>
      </c>
      <c r="E12" s="245">
        <f t="shared" si="0"/>
        <v>13.179883084054666</v>
      </c>
      <c r="F12" s="245">
        <f t="shared" si="1"/>
        <v>2.5160532820559496</v>
      </c>
      <c r="G12" s="248">
        <v>368537.91012386</v>
      </c>
      <c r="H12" s="248">
        <v>430090.48892653995</v>
      </c>
      <c r="I12" s="248">
        <v>450213.88595253002</v>
      </c>
      <c r="J12" s="245">
        <f t="shared" si="2"/>
        <v>16.701830968215205</v>
      </c>
      <c r="K12" s="245">
        <f t="shared" si="3"/>
        <v>4.6788751539742037</v>
      </c>
      <c r="L12" s="248">
        <v>2352705.8299999996</v>
      </c>
      <c r="M12" s="248">
        <v>2621152.2452129405</v>
      </c>
      <c r="N12" s="248">
        <v>2750134.8561262102</v>
      </c>
      <c r="O12" s="245">
        <f t="shared" si="4"/>
        <v>11.410113911816211</v>
      </c>
      <c r="P12" s="245">
        <f t="shared" si="5"/>
        <v>4.9208362905601319</v>
      </c>
      <c r="Q12" s="248">
        <v>315653.23243089009</v>
      </c>
      <c r="R12" s="248">
        <v>353712.99765856995</v>
      </c>
      <c r="S12" s="248">
        <v>355157.40835692006</v>
      </c>
      <c r="T12" s="245">
        <f t="shared" si="6"/>
        <v>12.057460946804269</v>
      </c>
      <c r="U12" s="245">
        <f t="shared" si="7"/>
        <v>0.40835669254776974</v>
      </c>
    </row>
    <row r="13" spans="1:21" s="308" customFormat="1" ht="15.75">
      <c r="A13" s="310" t="s">
        <v>234</v>
      </c>
      <c r="B13" s="309">
        <v>40831.21</v>
      </c>
      <c r="C13" s="309">
        <v>47111.195482080002</v>
      </c>
      <c r="D13" s="309">
        <v>46027.857548969994</v>
      </c>
      <c r="E13" s="306">
        <f t="shared" si="0"/>
        <v>15.380356061160086</v>
      </c>
      <c r="F13" s="306">
        <f t="shared" si="1"/>
        <v>-2.2995339473439742</v>
      </c>
      <c r="G13" s="309">
        <v>23824.38</v>
      </c>
      <c r="H13" s="309">
        <v>29193.703911359997</v>
      </c>
      <c r="I13" s="309">
        <v>27611.393950719998</v>
      </c>
      <c r="J13" s="306">
        <f t="shared" si="2"/>
        <v>22.537098179931633</v>
      </c>
      <c r="K13" s="306">
        <f t="shared" si="3"/>
        <v>-5.4200383940466139</v>
      </c>
      <c r="L13" s="309">
        <v>133858.47000000003</v>
      </c>
      <c r="M13" s="309">
        <v>160492.88664324</v>
      </c>
      <c r="N13" s="309">
        <v>151188.84466779997</v>
      </c>
      <c r="O13" s="306">
        <f t="shared" si="4"/>
        <v>19.897445894338972</v>
      </c>
      <c r="P13" s="306">
        <f t="shared" si="5"/>
        <v>-5.7971678184853204</v>
      </c>
      <c r="Q13" s="309">
        <v>29894.667820690003</v>
      </c>
      <c r="R13" s="309">
        <v>37762.02088828999</v>
      </c>
      <c r="S13" s="309">
        <v>35252.614743279999</v>
      </c>
      <c r="T13" s="306">
        <f t="shared" si="6"/>
        <v>26.316910810947419</v>
      </c>
      <c r="U13" s="306">
        <f t="shared" si="7"/>
        <v>-6.6453174008707805</v>
      </c>
    </row>
    <row r="14" spans="1:21" ht="15.75">
      <c r="A14" s="103" t="s">
        <v>235</v>
      </c>
      <c r="B14" s="247">
        <v>12205.97</v>
      </c>
      <c r="C14" s="247">
        <v>13030.071733750005</v>
      </c>
      <c r="D14" s="247">
        <v>54.252000000000002</v>
      </c>
      <c r="E14" s="101">
        <f t="shared" si="0"/>
        <v>6.751628373246902</v>
      </c>
      <c r="F14" s="101">
        <f t="shared" si="1"/>
        <v>-99.583640051194209</v>
      </c>
      <c r="G14" s="247">
        <v>8672.7099999999991</v>
      </c>
      <c r="H14" s="247">
        <v>7586.7492031000002</v>
      </c>
      <c r="I14" s="247">
        <v>115.627</v>
      </c>
      <c r="J14" s="101">
        <f t="shared" si="2"/>
        <v>-12.521585489426016</v>
      </c>
      <c r="K14" s="101">
        <f t="shared" si="3"/>
        <v>-98.475934858203118</v>
      </c>
      <c r="L14" s="247">
        <v>63855.6</v>
      </c>
      <c r="M14" s="247">
        <v>41084.931261600039</v>
      </c>
      <c r="N14" s="247">
        <v>594.62199999999996</v>
      </c>
      <c r="O14" s="101">
        <f t="shared" si="4"/>
        <v>-35.659626937026601</v>
      </c>
      <c r="P14" s="101">
        <f t="shared" si="5"/>
        <v>-98.55270051149931</v>
      </c>
      <c r="Q14" s="247">
        <v>13928.1</v>
      </c>
      <c r="R14" s="247">
        <v>11479.595205449994</v>
      </c>
      <c r="S14" s="247">
        <v>150.67423818</v>
      </c>
      <c r="T14" s="101">
        <f t="shared" si="6"/>
        <v>-17.579603783358863</v>
      </c>
      <c r="U14" s="101">
        <f t="shared" si="7"/>
        <v>-98.687460354800081</v>
      </c>
    </row>
    <row r="15" spans="1:21" ht="15.75">
      <c r="A15" s="103" t="s">
        <v>236</v>
      </c>
      <c r="B15" s="247">
        <v>29058.52</v>
      </c>
      <c r="C15" s="247">
        <v>36019.920755580024</v>
      </c>
      <c r="D15" s="247">
        <v>32428.287829109995</v>
      </c>
      <c r="E15" s="101">
        <f t="shared" si="0"/>
        <v>23.95648765174559</v>
      </c>
      <c r="F15" s="101">
        <f t="shared" si="1"/>
        <v>-9.9712405000603184</v>
      </c>
      <c r="G15" s="247">
        <v>14529.3</v>
      </c>
      <c r="H15" s="247">
        <v>22300.17713398</v>
      </c>
      <c r="I15" s="247">
        <v>23583.51144717</v>
      </c>
      <c r="J15" s="101">
        <f t="shared" si="2"/>
        <v>53.484181164818665</v>
      </c>
      <c r="K15" s="101">
        <f t="shared" si="3"/>
        <v>5.7548166791667086</v>
      </c>
      <c r="L15" s="247">
        <v>58117.03</v>
      </c>
      <c r="M15" s="247">
        <v>72698.795845579982</v>
      </c>
      <c r="N15" s="247">
        <v>67114.533627099998</v>
      </c>
      <c r="O15" s="101">
        <f t="shared" si="4"/>
        <v>25.090349327176526</v>
      </c>
      <c r="P15" s="101">
        <f t="shared" si="5"/>
        <v>-7.6813682448627532</v>
      </c>
      <c r="Q15" s="247">
        <v>24215.4</v>
      </c>
      <c r="R15" s="247">
        <v>30118.931966710006</v>
      </c>
      <c r="S15" s="247">
        <v>25618.80426316</v>
      </c>
      <c r="T15" s="101">
        <f t="shared" si="6"/>
        <v>24.379246127299183</v>
      </c>
      <c r="U15" s="101">
        <f t="shared" si="7"/>
        <v>-14.941192830223628</v>
      </c>
    </row>
    <row r="16" spans="1:21" ht="15.75">
      <c r="A16" s="103" t="s">
        <v>237</v>
      </c>
      <c r="B16" s="106">
        <v>243658</v>
      </c>
      <c r="C16" s="106">
        <v>308897</v>
      </c>
      <c r="D16" s="106">
        <v>294725</v>
      </c>
      <c r="E16" s="101">
        <f t="shared" si="0"/>
        <v>26.77482372834055</v>
      </c>
      <c r="F16" s="101">
        <f t="shared" si="1"/>
        <v>-4.587937079350084</v>
      </c>
      <c r="G16" s="106">
        <v>185379</v>
      </c>
      <c r="H16" s="106">
        <v>227200</v>
      </c>
      <c r="I16" s="106">
        <v>217553</v>
      </c>
      <c r="J16" s="101">
        <f t="shared" si="2"/>
        <v>22.559728987641535</v>
      </c>
      <c r="K16" s="101">
        <f t="shared" si="3"/>
        <v>-4.2460387323943678</v>
      </c>
      <c r="L16" s="106">
        <v>561310</v>
      </c>
      <c r="M16" s="106">
        <v>747899</v>
      </c>
      <c r="N16" s="106">
        <v>654943</v>
      </c>
      <c r="O16" s="101">
        <f t="shared" si="4"/>
        <v>33.24170244606367</v>
      </c>
      <c r="P16" s="101">
        <f t="shared" si="5"/>
        <v>-12.428950967978295</v>
      </c>
      <c r="Q16" s="106">
        <v>239216</v>
      </c>
      <c r="R16" s="106">
        <v>259265</v>
      </c>
      <c r="S16" s="106">
        <v>243115</v>
      </c>
      <c r="T16" s="101">
        <f t="shared" si="6"/>
        <v>8.3811283526185463</v>
      </c>
      <c r="U16" s="101">
        <f t="shared" si="7"/>
        <v>-6.2291477831562361</v>
      </c>
    </row>
    <row r="17" spans="1:21" ht="15.75">
      <c r="A17" s="103" t="s">
        <v>238</v>
      </c>
      <c r="B17" s="106">
        <v>538</v>
      </c>
      <c r="C17" s="106">
        <v>576</v>
      </c>
      <c r="D17" s="106"/>
      <c r="E17" s="101">
        <f t="shared" si="0"/>
        <v>7.0631970260222943</v>
      </c>
      <c r="F17" s="101">
        <f t="shared" si="1"/>
        <v>-100</v>
      </c>
      <c r="G17" s="106">
        <v>386</v>
      </c>
      <c r="H17" s="106">
        <v>402</v>
      </c>
      <c r="I17" s="106"/>
      <c r="J17" s="101">
        <f t="shared" si="2"/>
        <v>4.1450777202072402</v>
      </c>
      <c r="K17" s="101">
        <f t="shared" si="3"/>
        <v>-100</v>
      </c>
      <c r="L17" s="106">
        <v>2019</v>
      </c>
      <c r="M17" s="106">
        <v>2147</v>
      </c>
      <c r="N17" s="106">
        <v>2224</v>
      </c>
      <c r="O17" s="101">
        <f t="shared" si="4"/>
        <v>6.3397721644378464</v>
      </c>
      <c r="P17" s="101">
        <f t="shared" si="5"/>
        <v>3.5863996273870526</v>
      </c>
      <c r="Q17" s="106">
        <v>520</v>
      </c>
      <c r="R17" s="106">
        <v>557</v>
      </c>
      <c r="S17" s="106"/>
      <c r="T17" s="101">
        <f t="shared" si="6"/>
        <v>7.1153846153846132</v>
      </c>
      <c r="U17" s="101">
        <f t="shared" si="7"/>
        <v>-100</v>
      </c>
    </row>
    <row r="18" spans="1:21" ht="15.75">
      <c r="A18" s="148" t="s">
        <v>239</v>
      </c>
      <c r="B18" s="108">
        <v>1713</v>
      </c>
      <c r="C18" s="108">
        <v>1857</v>
      </c>
      <c r="D18" s="108"/>
      <c r="E18" s="101">
        <f t="shared" si="0"/>
        <v>8.4063047285464023</v>
      </c>
      <c r="F18" s="101">
        <f t="shared" si="1"/>
        <v>-100</v>
      </c>
      <c r="G18" s="108">
        <v>1607</v>
      </c>
      <c r="H18" s="108">
        <v>1745</v>
      </c>
      <c r="I18" s="108"/>
      <c r="J18" s="101">
        <f t="shared" si="2"/>
        <v>8.5874299937772207</v>
      </c>
      <c r="K18" s="101">
        <f t="shared" si="3"/>
        <v>-100</v>
      </c>
      <c r="L18" s="108">
        <v>2735</v>
      </c>
      <c r="M18" s="108">
        <v>3003</v>
      </c>
      <c r="N18" s="108">
        <v>3025</v>
      </c>
      <c r="O18" s="101">
        <f t="shared" si="4"/>
        <v>9.7989031078610651</v>
      </c>
      <c r="P18" s="101">
        <f t="shared" si="5"/>
        <v>0.73260073260073</v>
      </c>
      <c r="Q18" s="108">
        <v>1366</v>
      </c>
      <c r="R18" s="108">
        <v>1416</v>
      </c>
      <c r="S18" s="108"/>
      <c r="T18" s="101">
        <f t="shared" si="6"/>
        <v>3.6603221083455253</v>
      </c>
      <c r="U18" s="101">
        <f t="shared" si="7"/>
        <v>-100</v>
      </c>
    </row>
    <row r="19" spans="1:2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</row>
    <row r="20" spans="1:21" ht="15.75">
      <c r="A20" s="622" t="s">
        <v>81</v>
      </c>
      <c r="B20" s="522" t="s">
        <v>275</v>
      </c>
      <c r="C20" s="522"/>
      <c r="D20" s="522"/>
      <c r="E20" s="522"/>
      <c r="F20" s="522"/>
      <c r="G20" s="522" t="s">
        <v>317</v>
      </c>
      <c r="H20" s="522"/>
      <c r="I20" s="522"/>
      <c r="J20" s="522"/>
      <c r="K20" s="522"/>
      <c r="L20" s="522" t="s">
        <v>328</v>
      </c>
      <c r="M20" s="522"/>
      <c r="N20" s="522"/>
      <c r="O20" s="522"/>
      <c r="P20" s="522"/>
      <c r="Q20" s="522" t="s">
        <v>35</v>
      </c>
      <c r="R20" s="522"/>
      <c r="S20" s="522"/>
      <c r="T20" s="522"/>
      <c r="U20" s="522"/>
    </row>
    <row r="21" spans="1:21" ht="30">
      <c r="A21" s="621"/>
      <c r="B21" s="431" t="s">
        <v>280</v>
      </c>
      <c r="C21" s="431" t="s">
        <v>444</v>
      </c>
      <c r="D21" s="431" t="s">
        <v>545</v>
      </c>
      <c r="E21" s="432" t="s">
        <v>547</v>
      </c>
      <c r="F21" s="432" t="s">
        <v>530</v>
      </c>
      <c r="G21" s="431" t="s">
        <v>280</v>
      </c>
      <c r="H21" s="431" t="s">
        <v>444</v>
      </c>
      <c r="I21" s="431" t="s">
        <v>545</v>
      </c>
      <c r="J21" s="432" t="s">
        <v>547</v>
      </c>
      <c r="K21" s="432" t="s">
        <v>530</v>
      </c>
      <c r="L21" s="431" t="s">
        <v>280</v>
      </c>
      <c r="M21" s="431" t="s">
        <v>444</v>
      </c>
      <c r="N21" s="431" t="s">
        <v>545</v>
      </c>
      <c r="O21" s="432" t="s">
        <v>547</v>
      </c>
      <c r="P21" s="432" t="s">
        <v>530</v>
      </c>
      <c r="Q21" s="431" t="s">
        <v>280</v>
      </c>
      <c r="R21" s="431" t="s">
        <v>444</v>
      </c>
      <c r="S21" s="431" t="s">
        <v>545</v>
      </c>
      <c r="T21" s="432" t="s">
        <v>547</v>
      </c>
      <c r="U21" s="432" t="s">
        <v>530</v>
      </c>
    </row>
    <row r="22" spans="1:21" ht="15.75">
      <c r="A22" s="103" t="s">
        <v>227</v>
      </c>
      <c r="B22" s="246">
        <f>SUM(B23:B26)</f>
        <v>400984</v>
      </c>
      <c r="C22" s="246">
        <f>SUM(C23:C26)</f>
        <v>427244.44012935</v>
      </c>
      <c r="D22" s="246">
        <f>SUM(D23:D26)</f>
        <v>506960.57459552999</v>
      </c>
      <c r="E22" s="101">
        <f t="shared" ref="E22:E34" si="8">IFERROR(C22/B22*100-100,0)</f>
        <v>6.5489994935832669</v>
      </c>
      <c r="F22" s="101">
        <f t="shared" ref="F22:F34" si="9">IFERROR(D22/C22*100-100,0)</f>
        <v>18.658202887800158</v>
      </c>
      <c r="G22" s="246">
        <f>SUM(G23:G26)</f>
        <v>56983.350000000006</v>
      </c>
      <c r="H22" s="246">
        <f>SUM(H23:H26)</f>
        <v>60327.855057479996</v>
      </c>
      <c r="I22" s="246">
        <f>SUM(I23:I26)</f>
        <v>67499.192896579989</v>
      </c>
      <c r="J22" s="101">
        <f t="shared" ref="J22:J34" si="10">IFERROR(H22/G22*100-100,0)</f>
        <v>5.869267176254084</v>
      </c>
      <c r="K22" s="101">
        <f t="shared" ref="K22:K34" si="11">IFERROR(I22/H22*100-100,0)</f>
        <v>11.887274679776354</v>
      </c>
      <c r="L22" s="246">
        <f>SUM(L23:L26)</f>
        <v>108779.06109737999</v>
      </c>
      <c r="M22" s="246">
        <f>SUM(M23:M26)</f>
        <v>115655.47274618001</v>
      </c>
      <c r="N22" s="246">
        <f>SUM(N23:N26)</f>
        <v>134262.06413766</v>
      </c>
      <c r="O22" s="101">
        <f t="shared" ref="O22:O34" si="12">IFERROR(M22/L22*100-100,0)</f>
        <v>6.3214478774037133</v>
      </c>
      <c r="P22" s="101">
        <f t="shared" ref="P22:P34" si="13">IFERROR(N22/M22*100-100,0)</f>
        <v>16.087947201871216</v>
      </c>
      <c r="Q22" s="246">
        <f t="shared" ref="Q22:Q34" si="14">B6+G6+L6+Q6+B22+G22+L22</f>
        <v>4738446.6196230697</v>
      </c>
      <c r="R22" s="246">
        <f t="shared" ref="R22:R34" si="15">C6+H6+M6+R6+C22+H22+M22</f>
        <v>5139800.73139692</v>
      </c>
      <c r="S22" s="246">
        <f t="shared" ref="S22:S34" si="16">D6+I6+N6+S6+D22+I22+N22</f>
        <v>5770012.4637988107</v>
      </c>
      <c r="T22" s="101">
        <f t="shared" ref="T22:T34" si="17">IFERROR(R22/Q22*100-100,0)</f>
        <v>8.4701621436811081</v>
      </c>
      <c r="U22" s="101">
        <f t="shared" ref="U22:U34" si="18">IFERROR(S22/R22*100-100,0)</f>
        <v>12.261403998645079</v>
      </c>
    </row>
    <row r="23" spans="1:21" ht="15.75">
      <c r="A23" s="102" t="s">
        <v>228</v>
      </c>
      <c r="B23" s="247">
        <v>39831.569999999992</v>
      </c>
      <c r="C23" s="247">
        <v>35575.493589269994</v>
      </c>
      <c r="D23" s="247">
        <v>37684.974795509996</v>
      </c>
      <c r="E23" s="101">
        <f t="shared" si="8"/>
        <v>-10.68518366393792</v>
      </c>
      <c r="F23" s="101">
        <f t="shared" si="9"/>
        <v>5.9295908318085679</v>
      </c>
      <c r="G23" s="247">
        <v>15593.01</v>
      </c>
      <c r="H23" s="247">
        <v>14009.75160843</v>
      </c>
      <c r="I23" s="247">
        <v>12241.082277029998</v>
      </c>
      <c r="J23" s="101">
        <f t="shared" si="10"/>
        <v>-10.153641866259306</v>
      </c>
      <c r="K23" s="101">
        <f t="shared" si="11"/>
        <v>-12.624558813275115</v>
      </c>
      <c r="L23" s="247">
        <v>19752.981443789999</v>
      </c>
      <c r="M23" s="247">
        <v>17400.210786340002</v>
      </c>
      <c r="N23" s="247">
        <v>16070.440996970001</v>
      </c>
      <c r="O23" s="101">
        <f t="shared" si="12"/>
        <v>-11.910964753068541</v>
      </c>
      <c r="P23" s="101">
        <f t="shared" si="13"/>
        <v>-7.6422625317501058</v>
      </c>
      <c r="Q23" s="249">
        <f t="shared" si="14"/>
        <v>500287.50915285997</v>
      </c>
      <c r="R23" s="249">
        <f t="shared" si="15"/>
        <v>467623.81054789986</v>
      </c>
      <c r="S23" s="246">
        <f t="shared" si="16"/>
        <v>452448.67101607996</v>
      </c>
      <c r="T23" s="101">
        <f t="shared" si="17"/>
        <v>-6.5289854348492042</v>
      </c>
      <c r="U23" s="101">
        <f t="shared" si="18"/>
        <v>-3.2451597180305498</v>
      </c>
    </row>
    <row r="24" spans="1:21" ht="15.75">
      <c r="A24" s="102" t="s">
        <v>229</v>
      </c>
      <c r="B24" s="247">
        <v>204436.02000000002</v>
      </c>
      <c r="C24" s="247">
        <v>176396.60218014996</v>
      </c>
      <c r="D24" s="247">
        <v>195461.8319085</v>
      </c>
      <c r="E24" s="101">
        <f t="shared" si="8"/>
        <v>-13.715497797232629</v>
      </c>
      <c r="F24" s="101">
        <f t="shared" si="9"/>
        <v>10.808161547737271</v>
      </c>
      <c r="G24" s="247">
        <v>29679.22</v>
      </c>
      <c r="H24" s="247">
        <v>29788.76486743</v>
      </c>
      <c r="I24" s="247">
        <v>34043.915571369995</v>
      </c>
      <c r="J24" s="101">
        <f t="shared" si="10"/>
        <v>0.36909618052629867</v>
      </c>
      <c r="K24" s="101">
        <f t="shared" si="11"/>
        <v>14.284414687473102</v>
      </c>
      <c r="L24" s="247">
        <v>58560.153384879995</v>
      </c>
      <c r="M24" s="247">
        <v>55053.040724220002</v>
      </c>
      <c r="N24" s="247">
        <v>63423.724387330003</v>
      </c>
      <c r="O24" s="101">
        <f t="shared" si="12"/>
        <v>-5.9889062065973349</v>
      </c>
      <c r="P24" s="101">
        <f t="shared" si="13"/>
        <v>15.204761722502653</v>
      </c>
      <c r="Q24" s="249">
        <f t="shared" si="14"/>
        <v>1593219.9396418598</v>
      </c>
      <c r="R24" s="249">
        <f t="shared" si="15"/>
        <v>1396064.7167539999</v>
      </c>
      <c r="S24" s="246">
        <f t="shared" si="16"/>
        <v>1517702.1226770701</v>
      </c>
      <c r="T24" s="101">
        <f t="shared" si="17"/>
        <v>-12.374639431902821</v>
      </c>
      <c r="U24" s="101">
        <f t="shared" si="18"/>
        <v>8.7128773088607403</v>
      </c>
    </row>
    <row r="25" spans="1:21" ht="15.75">
      <c r="A25" s="102" t="s">
        <v>230</v>
      </c>
      <c r="B25" s="247">
        <v>128173.93000000001</v>
      </c>
      <c r="C25" s="247">
        <v>188687.26758460005</v>
      </c>
      <c r="D25" s="247">
        <v>244000.97272379999</v>
      </c>
      <c r="E25" s="101">
        <f t="shared" si="8"/>
        <v>47.211892141093017</v>
      </c>
      <c r="F25" s="101">
        <f t="shared" si="9"/>
        <v>29.315017302054798</v>
      </c>
      <c r="G25" s="247">
        <v>8643.86</v>
      </c>
      <c r="H25" s="247">
        <v>12714.110191110001</v>
      </c>
      <c r="I25" s="247">
        <v>17340.05300064</v>
      </c>
      <c r="J25" s="101">
        <f t="shared" si="10"/>
        <v>47.088340059996369</v>
      </c>
      <c r="K25" s="101">
        <f t="shared" si="11"/>
        <v>36.384322142846969</v>
      </c>
      <c r="L25" s="247">
        <v>23895.393175880003</v>
      </c>
      <c r="M25" s="247">
        <v>37854.36782354</v>
      </c>
      <c r="N25" s="247">
        <v>47605.558882479992</v>
      </c>
      <c r="O25" s="101">
        <f t="shared" si="12"/>
        <v>58.417011785142677</v>
      </c>
      <c r="P25" s="101">
        <f t="shared" si="13"/>
        <v>25.759751435806947</v>
      </c>
      <c r="Q25" s="249">
        <f t="shared" si="14"/>
        <v>2213486.7272047601</v>
      </c>
      <c r="R25" s="249">
        <f t="shared" si="15"/>
        <v>2818946.7328467695</v>
      </c>
      <c r="S25" s="246">
        <f t="shared" si="16"/>
        <v>3355247.1605735407</v>
      </c>
      <c r="T25" s="101">
        <f t="shared" si="17"/>
        <v>27.353225036347879</v>
      </c>
      <c r="U25" s="101">
        <f t="shared" si="18"/>
        <v>19.024851426872374</v>
      </c>
    </row>
    <row r="26" spans="1:21" ht="15.75">
      <c r="A26" s="102" t="s">
        <v>231</v>
      </c>
      <c r="B26" s="247">
        <v>28542.48</v>
      </c>
      <c r="C26" s="247">
        <v>26585.076775330002</v>
      </c>
      <c r="D26" s="247">
        <v>29812.795167720004</v>
      </c>
      <c r="E26" s="101">
        <f t="shared" si="8"/>
        <v>-6.8578596697623908</v>
      </c>
      <c r="F26" s="101">
        <f t="shared" si="9"/>
        <v>12.141091107869983</v>
      </c>
      <c r="G26" s="247">
        <v>3067.26</v>
      </c>
      <c r="H26" s="247">
        <v>3815.2283905100003</v>
      </c>
      <c r="I26" s="247">
        <v>3874.1420475400005</v>
      </c>
      <c r="J26" s="101">
        <f t="shared" si="10"/>
        <v>24.385555528712928</v>
      </c>
      <c r="K26" s="101">
        <f t="shared" si="11"/>
        <v>1.5441711740387944</v>
      </c>
      <c r="L26" s="247">
        <v>6570.5330928300009</v>
      </c>
      <c r="M26" s="247">
        <v>5347.8534120799995</v>
      </c>
      <c r="N26" s="247">
        <v>7162.3398708800023</v>
      </c>
      <c r="O26" s="101">
        <f t="shared" si="12"/>
        <v>-18.608530898112861</v>
      </c>
      <c r="P26" s="101">
        <f t="shared" si="13"/>
        <v>33.92924822324693</v>
      </c>
      <c r="Q26" s="249">
        <f t="shared" si="14"/>
        <v>431452.44362359005</v>
      </c>
      <c r="R26" s="249">
        <f t="shared" si="15"/>
        <v>457165.47124824999</v>
      </c>
      <c r="S26" s="246">
        <f t="shared" si="16"/>
        <v>444614.50953212002</v>
      </c>
      <c r="T26" s="101">
        <f t="shared" si="17"/>
        <v>5.959643526110753</v>
      </c>
      <c r="U26" s="101">
        <f t="shared" si="18"/>
        <v>-2.7453870656199513</v>
      </c>
    </row>
    <row r="27" spans="1:21" ht="15.75">
      <c r="A27" s="103" t="s">
        <v>232</v>
      </c>
      <c r="B27" s="247">
        <v>5933486.1400000006</v>
      </c>
      <c r="C27" s="247">
        <v>7032595</v>
      </c>
      <c r="D27" s="247">
        <v>8021555</v>
      </c>
      <c r="E27" s="101">
        <f t="shared" si="8"/>
        <v>18.523829567755584</v>
      </c>
      <c r="F27" s="101">
        <f t="shared" si="9"/>
        <v>14.062518885276347</v>
      </c>
      <c r="G27" s="247">
        <v>1311615</v>
      </c>
      <c r="H27" s="247">
        <v>1688965</v>
      </c>
      <c r="I27" s="247">
        <v>1949568</v>
      </c>
      <c r="J27" s="101">
        <f t="shared" si="10"/>
        <v>28.769875306397068</v>
      </c>
      <c r="K27" s="101">
        <f t="shared" si="11"/>
        <v>15.42974543581424</v>
      </c>
      <c r="L27" s="247">
        <v>2590300</v>
      </c>
      <c r="M27" s="247">
        <v>3020667</v>
      </c>
      <c r="N27" s="247">
        <v>3436673</v>
      </c>
      <c r="O27" s="101">
        <f t="shared" si="12"/>
        <v>16.614562019843262</v>
      </c>
      <c r="P27" s="101">
        <f t="shared" si="13"/>
        <v>13.771991417789508</v>
      </c>
      <c r="Q27" s="249">
        <f t="shared" si="14"/>
        <v>37770984.170000002</v>
      </c>
      <c r="R27" s="249">
        <f t="shared" si="15"/>
        <v>44679041</v>
      </c>
      <c r="S27" s="249">
        <f t="shared" si="16"/>
        <v>50938884</v>
      </c>
      <c r="T27" s="101">
        <f t="shared" si="17"/>
        <v>18.28932176855163</v>
      </c>
      <c r="U27" s="101">
        <f t="shared" si="18"/>
        <v>14.010692396016282</v>
      </c>
    </row>
    <row r="28" spans="1:21" s="107" customFormat="1" ht="15.75">
      <c r="A28" s="103" t="s">
        <v>233</v>
      </c>
      <c r="B28" s="248">
        <v>473674.18999999994</v>
      </c>
      <c r="C28" s="248">
        <v>538756.48121570004</v>
      </c>
      <c r="D28" s="248">
        <v>553342.89122341992</v>
      </c>
      <c r="E28" s="245">
        <f t="shared" si="8"/>
        <v>13.739885471847231</v>
      </c>
      <c r="F28" s="245">
        <f t="shared" si="9"/>
        <v>2.7074217232256217</v>
      </c>
      <c r="G28" s="248">
        <v>51331.77</v>
      </c>
      <c r="H28" s="248">
        <v>54929.460461360002</v>
      </c>
      <c r="I28" s="248">
        <v>57936.692378110005</v>
      </c>
      <c r="J28" s="245">
        <f t="shared" si="10"/>
        <v>7.0087013585543758</v>
      </c>
      <c r="K28" s="245">
        <f t="shared" si="11"/>
        <v>5.4747159201853606</v>
      </c>
      <c r="L28" s="248">
        <v>127288.58093460998</v>
      </c>
      <c r="M28" s="248">
        <v>149464.45352215</v>
      </c>
      <c r="N28" s="248">
        <v>151712.92621918002</v>
      </c>
      <c r="O28" s="245">
        <f t="shared" si="12"/>
        <v>17.421729761393195</v>
      </c>
      <c r="P28" s="245">
        <f t="shared" si="13"/>
        <v>1.5043528036563032</v>
      </c>
      <c r="Q28" s="246">
        <f t="shared" si="14"/>
        <v>4169838.4914506497</v>
      </c>
      <c r="R28" s="246">
        <f t="shared" si="15"/>
        <v>4692101.8147008913</v>
      </c>
      <c r="S28" s="246">
        <f t="shared" si="16"/>
        <v>4876181.5693147099</v>
      </c>
      <c r="T28" s="245">
        <f t="shared" si="17"/>
        <v>12.524785416054598</v>
      </c>
      <c r="U28" s="245">
        <f t="shared" si="18"/>
        <v>3.9231832957476769</v>
      </c>
    </row>
    <row r="29" spans="1:21" s="308" customFormat="1" ht="15.75">
      <c r="A29" s="310" t="s">
        <v>234</v>
      </c>
      <c r="B29" s="309">
        <v>32883.18</v>
      </c>
      <c r="C29" s="309">
        <v>42433.25260479001</v>
      </c>
      <c r="D29" s="309">
        <v>42052.965503530002</v>
      </c>
      <c r="E29" s="306">
        <f t="shared" si="8"/>
        <v>29.042424135348256</v>
      </c>
      <c r="F29" s="306">
        <f t="shared" si="9"/>
        <v>-0.89620068676300946</v>
      </c>
      <c r="G29" s="309">
        <v>8447.7800000000007</v>
      </c>
      <c r="H29" s="309">
        <v>4890.1770525500006</v>
      </c>
      <c r="I29" s="309">
        <v>4763.0390735299989</v>
      </c>
      <c r="J29" s="306">
        <f t="shared" si="10"/>
        <v>-42.112874002992498</v>
      </c>
      <c r="K29" s="306">
        <f t="shared" si="11"/>
        <v>-2.5998645377002276</v>
      </c>
      <c r="L29" s="309">
        <v>11562.020650640001</v>
      </c>
      <c r="M29" s="309">
        <v>12073.668577590002</v>
      </c>
      <c r="N29" s="309">
        <v>11711.341158809999</v>
      </c>
      <c r="O29" s="306">
        <f t="shared" si="12"/>
        <v>4.425246610519423</v>
      </c>
      <c r="P29" s="306">
        <f t="shared" si="13"/>
        <v>-3.0009720446734889</v>
      </c>
      <c r="Q29" s="307">
        <f t="shared" si="14"/>
        <v>281301.70847133006</v>
      </c>
      <c r="R29" s="307">
        <f t="shared" si="15"/>
        <v>333956.90515990008</v>
      </c>
      <c r="S29" s="307">
        <f t="shared" si="16"/>
        <v>318608.05664664001</v>
      </c>
      <c r="T29" s="306">
        <f t="shared" si="17"/>
        <v>18.718406288647401</v>
      </c>
      <c r="U29" s="306">
        <f t="shared" si="18"/>
        <v>-4.596056639676604</v>
      </c>
    </row>
    <row r="30" spans="1:21" ht="15.75">
      <c r="A30" s="103" t="s">
        <v>235</v>
      </c>
      <c r="B30" s="247">
        <v>16478.89</v>
      </c>
      <c r="C30" s="247">
        <v>18361.436944159999</v>
      </c>
      <c r="D30" s="247">
        <v>494.12200000000001</v>
      </c>
      <c r="E30" s="101">
        <f t="shared" si="8"/>
        <v>11.423991204261938</v>
      </c>
      <c r="F30" s="101">
        <f t="shared" si="9"/>
        <v>-97.308914321342598</v>
      </c>
      <c r="G30" s="247">
        <v>2320.94</v>
      </c>
      <c r="H30" s="247">
        <v>2419.2309062000004</v>
      </c>
      <c r="I30" s="247">
        <v>4.0999999999999996</v>
      </c>
      <c r="J30" s="101">
        <f t="shared" si="10"/>
        <v>4.234961101967329</v>
      </c>
      <c r="K30" s="101">
        <f t="shared" si="11"/>
        <v>-99.830524651884502</v>
      </c>
      <c r="L30" s="247">
        <v>5241.7</v>
      </c>
      <c r="M30" s="247">
        <v>5334.3363602199979</v>
      </c>
      <c r="N30" s="247">
        <v>67.563000000000002</v>
      </c>
      <c r="O30" s="101">
        <f t="shared" si="12"/>
        <v>1.7672961104221514</v>
      </c>
      <c r="P30" s="101">
        <f t="shared" si="13"/>
        <v>-98.733431950338925</v>
      </c>
      <c r="Q30" s="246">
        <f t="shared" si="14"/>
        <v>122703.91</v>
      </c>
      <c r="R30" s="246">
        <f t="shared" si="15"/>
        <v>99296.351614480023</v>
      </c>
      <c r="S30" s="307">
        <f t="shared" si="16"/>
        <v>1480.96023818</v>
      </c>
      <c r="T30" s="306">
        <f t="shared" si="17"/>
        <v>-19.076456802004088</v>
      </c>
      <c r="U30" s="306">
        <f t="shared" si="18"/>
        <v>-98.508545163945342</v>
      </c>
    </row>
    <row r="31" spans="1:21" ht="15.75">
      <c r="A31" s="103" t="s">
        <v>236</v>
      </c>
      <c r="B31" s="247">
        <v>25829.79</v>
      </c>
      <c r="C31" s="247">
        <v>33357.930114460025</v>
      </c>
      <c r="D31" s="247">
        <v>29843.381999639998</v>
      </c>
      <c r="E31" s="101">
        <f t="shared" si="8"/>
        <v>29.145185131044514</v>
      </c>
      <c r="F31" s="101">
        <f t="shared" si="9"/>
        <v>-10.53586988989025</v>
      </c>
      <c r="G31" s="247">
        <v>1614.3620000000001</v>
      </c>
      <c r="H31" s="247">
        <v>3084.7549100599977</v>
      </c>
      <c r="I31" s="247">
        <v>3004.5196111400005</v>
      </c>
      <c r="J31" s="101">
        <f t="shared" si="10"/>
        <v>91.08198223570659</v>
      </c>
      <c r="K31" s="101">
        <f t="shared" si="11"/>
        <v>-2.6010267025861253</v>
      </c>
      <c r="L31" s="247">
        <v>8071.8</v>
      </c>
      <c r="M31" s="247">
        <v>10560.895846970001</v>
      </c>
      <c r="N31" s="247">
        <v>9675.1903457799999</v>
      </c>
      <c r="O31" s="101">
        <f t="shared" si="12"/>
        <v>30.836936581307782</v>
      </c>
      <c r="P31" s="101">
        <f t="shared" si="13"/>
        <v>-8.3866512275482421</v>
      </c>
      <c r="Q31" s="246">
        <f t="shared" si="14"/>
        <v>161436.20199999999</v>
      </c>
      <c r="R31" s="246">
        <f t="shared" si="15"/>
        <v>208141.40657334003</v>
      </c>
      <c r="S31" s="307">
        <f t="shared" si="16"/>
        <v>191268.2291231</v>
      </c>
      <c r="T31" s="306">
        <f t="shared" si="17"/>
        <v>28.931060068757091</v>
      </c>
      <c r="U31" s="306">
        <f t="shared" si="18"/>
        <v>-8.1065933626688746</v>
      </c>
    </row>
    <row r="32" spans="1:21" ht="15.75">
      <c r="A32" s="103" t="s">
        <v>237</v>
      </c>
      <c r="B32" s="106">
        <v>259688</v>
      </c>
      <c r="C32" s="106">
        <v>318597</v>
      </c>
      <c r="D32" s="106">
        <v>294492</v>
      </c>
      <c r="E32" s="101">
        <f t="shared" si="8"/>
        <v>22.684529127260404</v>
      </c>
      <c r="F32" s="101">
        <f t="shared" si="9"/>
        <v>-7.5659846137910876</v>
      </c>
      <c r="G32" s="106">
        <v>42998</v>
      </c>
      <c r="H32" s="106">
        <v>52914</v>
      </c>
      <c r="I32" s="106">
        <v>51647</v>
      </c>
      <c r="J32" s="101">
        <f t="shared" si="10"/>
        <v>23.061537745941664</v>
      </c>
      <c r="K32" s="101">
        <f t="shared" si="11"/>
        <v>-2.3944513739275095</v>
      </c>
      <c r="L32" s="106">
        <v>85948</v>
      </c>
      <c r="M32" s="106">
        <v>107972</v>
      </c>
      <c r="N32" s="106">
        <v>99761</v>
      </c>
      <c r="O32" s="101">
        <f t="shared" si="12"/>
        <v>25.624796388513985</v>
      </c>
      <c r="P32" s="101">
        <f t="shared" si="13"/>
        <v>-7.6047493794687568</v>
      </c>
      <c r="Q32" s="246">
        <f t="shared" si="14"/>
        <v>1618197</v>
      </c>
      <c r="R32" s="246">
        <f t="shared" si="15"/>
        <v>2022744</v>
      </c>
      <c r="S32" s="246">
        <f t="shared" si="16"/>
        <v>1856236</v>
      </c>
      <c r="T32" s="101">
        <f t="shared" si="17"/>
        <v>24.999860956360692</v>
      </c>
      <c r="U32" s="101">
        <f t="shared" si="18"/>
        <v>-8.2317881056624032</v>
      </c>
    </row>
    <row r="33" spans="1:21" ht="15.75">
      <c r="A33" s="103" t="s">
        <v>238</v>
      </c>
      <c r="B33" s="106">
        <v>575</v>
      </c>
      <c r="C33" s="106">
        <v>613</v>
      </c>
      <c r="D33" s="106"/>
      <c r="E33" s="101">
        <f t="shared" si="8"/>
        <v>6.6086956521739211</v>
      </c>
      <c r="F33" s="101">
        <f t="shared" si="9"/>
        <v>-100</v>
      </c>
      <c r="G33" s="106">
        <v>83</v>
      </c>
      <c r="H33" s="106">
        <v>88</v>
      </c>
      <c r="I33" s="106"/>
      <c r="J33" s="101">
        <f t="shared" si="10"/>
        <v>6.0240963855421796</v>
      </c>
      <c r="K33" s="101">
        <f t="shared" si="11"/>
        <v>-100</v>
      </c>
      <c r="L33" s="106">
        <v>204</v>
      </c>
      <c r="M33" s="106">
        <v>219</v>
      </c>
      <c r="N33" s="106"/>
      <c r="O33" s="101">
        <f t="shared" si="12"/>
        <v>7.3529411764705799</v>
      </c>
      <c r="P33" s="101">
        <f t="shared" si="13"/>
        <v>-100</v>
      </c>
      <c r="Q33" s="246">
        <f t="shared" si="14"/>
        <v>4325</v>
      </c>
      <c r="R33" s="246">
        <f t="shared" si="15"/>
        <v>4602</v>
      </c>
      <c r="S33" s="246">
        <f t="shared" si="16"/>
        <v>2224</v>
      </c>
      <c r="T33" s="101">
        <f t="shared" si="17"/>
        <v>6.404624277456648</v>
      </c>
      <c r="U33" s="101">
        <f t="shared" si="18"/>
        <v>-51.673185571490656</v>
      </c>
    </row>
    <row r="34" spans="1:21" ht="15.75">
      <c r="A34" s="103" t="s">
        <v>239</v>
      </c>
      <c r="B34" s="106">
        <v>2073</v>
      </c>
      <c r="C34" s="106">
        <v>2212</v>
      </c>
      <c r="D34" s="106"/>
      <c r="E34" s="101">
        <f t="shared" si="8"/>
        <v>6.7052580800771864</v>
      </c>
      <c r="F34" s="101">
        <f t="shared" si="9"/>
        <v>-100</v>
      </c>
      <c r="G34" s="106">
        <v>412</v>
      </c>
      <c r="H34" s="106">
        <v>455</v>
      </c>
      <c r="I34" s="106"/>
      <c r="J34" s="101">
        <f t="shared" si="10"/>
        <v>10.4368932038835</v>
      </c>
      <c r="K34" s="101">
        <f t="shared" si="11"/>
        <v>-100</v>
      </c>
      <c r="L34" s="106">
        <v>777</v>
      </c>
      <c r="M34" s="106">
        <v>840</v>
      </c>
      <c r="N34" s="106"/>
      <c r="O34" s="101">
        <f t="shared" si="12"/>
        <v>8.1081081081081123</v>
      </c>
      <c r="P34" s="101">
        <f t="shared" si="13"/>
        <v>-100</v>
      </c>
      <c r="Q34" s="246">
        <f t="shared" si="14"/>
        <v>10683</v>
      </c>
      <c r="R34" s="246">
        <f t="shared" si="15"/>
        <v>11528</v>
      </c>
      <c r="S34" s="246">
        <f t="shared" si="16"/>
        <v>3025</v>
      </c>
      <c r="T34" s="101">
        <f t="shared" si="17"/>
        <v>7.9097631751380675</v>
      </c>
      <c r="U34" s="101">
        <f t="shared" si="18"/>
        <v>-73.75954198473282</v>
      </c>
    </row>
    <row r="35" spans="1:21">
      <c r="A35" s="99" t="s">
        <v>97</v>
      </c>
    </row>
  </sheetData>
  <mergeCells count="13">
    <mergeCell ref="B1:U1"/>
    <mergeCell ref="B2:U2"/>
    <mergeCell ref="T3:U3"/>
    <mergeCell ref="A4:A5"/>
    <mergeCell ref="B4:F4"/>
    <mergeCell ref="G4:K4"/>
    <mergeCell ref="L4:P4"/>
    <mergeCell ref="Q4:U4"/>
    <mergeCell ref="A20:A21"/>
    <mergeCell ref="B20:F20"/>
    <mergeCell ref="G20:K20"/>
    <mergeCell ref="L20:P20"/>
    <mergeCell ref="Q20:U20"/>
  </mergeCells>
  <pageMargins left="0.44" right="0.17" top="0.75" bottom="0.75" header="0.3" footer="0.3"/>
  <pageSetup paperSize="9" scale="4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F15"/>
  <sheetViews>
    <sheetView view="pageBreakPreview" zoomScale="115" zoomScaleSheetLayoutView="115" workbookViewId="0">
      <selection activeCell="H7" sqref="H7"/>
    </sheetView>
  </sheetViews>
  <sheetFormatPr defaultColWidth="13.7109375" defaultRowHeight="15"/>
  <cols>
    <col min="6" max="6" width="15.140625" bestFit="1" customWidth="1"/>
  </cols>
  <sheetData>
    <row r="1" spans="1:6" ht="18">
      <c r="A1" s="624" t="s">
        <v>519</v>
      </c>
      <c r="B1" s="624"/>
      <c r="C1" s="624"/>
      <c r="D1" s="624"/>
      <c r="E1" s="624"/>
      <c r="F1" s="624"/>
    </row>
    <row r="2" spans="1:6" ht="18">
      <c r="A2" s="624" t="s">
        <v>242</v>
      </c>
      <c r="B2" s="624"/>
      <c r="C2" s="624"/>
      <c r="D2" s="624"/>
      <c r="E2" s="624"/>
      <c r="F2" s="624"/>
    </row>
    <row r="3" spans="1:6" ht="16.5">
      <c r="A3" s="64"/>
      <c r="B3" s="64"/>
      <c r="C3" s="64"/>
      <c r="D3" s="64"/>
      <c r="E3" s="625" t="s">
        <v>243</v>
      </c>
      <c r="F3" s="626"/>
    </row>
    <row r="4" spans="1:6" ht="15.75">
      <c r="A4" s="627" t="s">
        <v>36</v>
      </c>
      <c r="B4" s="628" t="s">
        <v>327</v>
      </c>
      <c r="C4" s="628"/>
      <c r="D4" s="629" t="s">
        <v>244</v>
      </c>
      <c r="E4" s="629"/>
      <c r="F4" s="629" t="s">
        <v>106</v>
      </c>
    </row>
    <row r="5" spans="1:6">
      <c r="A5" s="627"/>
      <c r="B5" s="3" t="s">
        <v>532</v>
      </c>
      <c r="C5" s="3" t="s">
        <v>533</v>
      </c>
      <c r="D5" s="3" t="s">
        <v>532</v>
      </c>
      <c r="E5" s="3" t="s">
        <v>533</v>
      </c>
      <c r="F5" s="630"/>
    </row>
    <row r="6" spans="1:6" ht="30">
      <c r="A6" s="627"/>
      <c r="B6" s="198" t="s">
        <v>443</v>
      </c>
      <c r="C6" s="198" t="s">
        <v>528</v>
      </c>
      <c r="D6" s="198" t="s">
        <v>443</v>
      </c>
      <c r="E6" s="198" t="s">
        <v>528</v>
      </c>
      <c r="F6" s="630"/>
    </row>
    <row r="7" spans="1:6" ht="16.5">
      <c r="A7" s="282" t="s">
        <v>527</v>
      </c>
      <c r="B7" s="283">
        <v>715</v>
      </c>
      <c r="C7" s="283">
        <v>715</v>
      </c>
      <c r="D7" s="360">
        <v>2654</v>
      </c>
      <c r="E7" s="360">
        <v>2438</v>
      </c>
      <c r="F7" s="342">
        <f>IFERROR(E7/D7*100-100,0)</f>
        <v>-8.1386586284853024</v>
      </c>
    </row>
    <row r="8" spans="1:6" ht="16.5">
      <c r="A8" s="282" t="s">
        <v>441</v>
      </c>
      <c r="B8" s="283">
        <v>200</v>
      </c>
      <c r="C8" s="283"/>
      <c r="D8" s="359">
        <v>1030</v>
      </c>
      <c r="E8" s="359"/>
      <c r="F8" s="284">
        <f t="shared" ref="F8:F14" si="0">IFERROR(E8/D8*100-100,0)</f>
        <v>-100</v>
      </c>
    </row>
    <row r="9" spans="1:6" ht="16.5">
      <c r="A9" s="282" t="s">
        <v>315</v>
      </c>
      <c r="B9" s="283">
        <v>255</v>
      </c>
      <c r="C9" s="283">
        <v>255</v>
      </c>
      <c r="D9" s="283">
        <v>640</v>
      </c>
      <c r="E9" s="283">
        <v>465</v>
      </c>
      <c r="F9" s="284">
        <f t="shared" si="0"/>
        <v>-27.34375</v>
      </c>
    </row>
    <row r="10" spans="1:6" ht="16.5">
      <c r="A10" s="282" t="s">
        <v>316</v>
      </c>
      <c r="B10" s="341">
        <v>325</v>
      </c>
      <c r="C10" s="341">
        <v>340</v>
      </c>
      <c r="D10" s="341">
        <v>1666.2</v>
      </c>
      <c r="E10" s="341">
        <v>1711</v>
      </c>
      <c r="F10" s="284">
        <f t="shared" si="0"/>
        <v>2.6887528507982097</v>
      </c>
    </row>
    <row r="11" spans="1:6" ht="16.5">
      <c r="A11" s="345" t="s">
        <v>275</v>
      </c>
      <c r="B11" s="340">
        <v>510</v>
      </c>
      <c r="C11" s="350">
        <v>555</v>
      </c>
      <c r="D11" s="350">
        <v>2115</v>
      </c>
      <c r="E11" s="350">
        <v>2579.4</v>
      </c>
      <c r="F11" s="342">
        <f t="shared" si="0"/>
        <v>21.957446808510639</v>
      </c>
    </row>
    <row r="12" spans="1:6" ht="16.5">
      <c r="A12" s="345" t="s">
        <v>317</v>
      </c>
      <c r="B12" s="283">
        <v>370</v>
      </c>
      <c r="C12" s="283">
        <v>370</v>
      </c>
      <c r="D12" s="349">
        <v>1085.145</v>
      </c>
      <c r="E12" s="348">
        <v>1087.54</v>
      </c>
      <c r="F12" s="342">
        <f t="shared" si="0"/>
        <v>0.22070783167227148</v>
      </c>
    </row>
    <row r="13" spans="1:6" ht="16.5">
      <c r="A13" s="344" t="s">
        <v>408</v>
      </c>
      <c r="B13" s="347">
        <v>285</v>
      </c>
      <c r="C13" s="347">
        <v>305</v>
      </c>
      <c r="D13" s="346">
        <v>972.28500000000008</v>
      </c>
      <c r="E13" s="347">
        <v>1070</v>
      </c>
      <c r="F13" s="342">
        <f t="shared" si="0"/>
        <v>10.050036769054344</v>
      </c>
    </row>
    <row r="14" spans="1:6">
      <c r="A14" s="343" t="s">
        <v>3</v>
      </c>
      <c r="B14" s="152">
        <f>SUM(B7:B13)</f>
        <v>2660</v>
      </c>
      <c r="C14" s="152">
        <f>SUM(C7:C13)</f>
        <v>2540</v>
      </c>
      <c r="D14" s="152">
        <f t="shared" ref="D14:E14" si="1">SUM(D7:D13)</f>
        <v>10162.629999999999</v>
      </c>
      <c r="E14" s="152">
        <f t="shared" si="1"/>
        <v>9350.9399999999987</v>
      </c>
      <c r="F14" s="342">
        <f t="shared" si="0"/>
        <v>-7.9870073002756214</v>
      </c>
    </row>
    <row r="15" spans="1:6">
      <c r="A15" s="4" t="s">
        <v>241</v>
      </c>
      <c r="B15" s="332"/>
    </row>
  </sheetData>
  <customSheetViews>
    <customSheetView guid="{57D09834-7566-4B23-A236-55447A728EAF}" scale="115" showPageBreaks="1" view="pageBreakPreview">
      <selection sqref="A1:F1"/>
      <pageMargins left="0.7" right="0.7" top="0.75" bottom="0.75" header="0.3" footer="0.3"/>
      <pageSetup orientation="portrait" r:id="rId1"/>
    </customSheetView>
    <customSheetView guid="{5D933180-90A2-4635-8406-162CDBA83F77}" scale="115" showPageBreaks="1" view="pageBreakPreview">
      <selection sqref="A1:F1"/>
      <pageMargins left="0.7" right="0.7" top="0.75" bottom="0.75" header="0.3" footer="0.3"/>
      <pageSetup orientation="portrait" r:id="rId2"/>
    </customSheetView>
    <customSheetView guid="{62EA56A0-18BB-45A4-9B93-8F9305D00B2F}" scale="115" showPageBreaks="1" view="pageBreakPreview">
      <selection activeCell="I22" sqref="I22"/>
      <pageMargins left="0.7" right="0.7" top="0.75" bottom="0.75" header="0.3" footer="0.3"/>
      <pageSetup orientation="portrait" r:id="rId3"/>
    </customSheetView>
  </customSheetViews>
  <mergeCells count="7">
    <mergeCell ref="A1:F1"/>
    <mergeCell ref="A2:F2"/>
    <mergeCell ref="E3:F3"/>
    <mergeCell ref="A4:A6"/>
    <mergeCell ref="B4:C4"/>
    <mergeCell ref="D4:E4"/>
    <mergeCell ref="F4:F6"/>
  </mergeCells>
  <hyperlinks>
    <hyperlink ref="C6" r:id="rId4" display="cf=j=@)^^÷^&amp;                        -;fpg–kf}if_ "/>
    <hyperlink ref="B6" r:id="rId5" display="cf=j=@)^^÷^&amp;                        -;fpg–kf}if_ "/>
    <hyperlink ref="E6" r:id="rId6" display="cf=j=@)^^÷^&amp;                        -;fpg–kf}if_ "/>
    <hyperlink ref="D6" r:id="rId7" display="cf=j=@)^^÷^&amp;                        -;fpg–kf}if_ "/>
  </hyperlinks>
  <pageMargins left="0.7" right="0.7" top="0.75" bottom="0.75" header="0.3" footer="0.3"/>
  <pageSetup orientation="portrait" r:id="rId8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F10"/>
  <sheetViews>
    <sheetView view="pageBreakPreview" zoomScale="115" zoomScaleNormal="100" zoomScaleSheetLayoutView="115" workbookViewId="0">
      <selection activeCell="E18" sqref="E18"/>
    </sheetView>
  </sheetViews>
  <sheetFormatPr defaultColWidth="13.7109375" defaultRowHeight="15"/>
  <cols>
    <col min="1" max="1" width="36.5703125" customWidth="1"/>
  </cols>
  <sheetData>
    <row r="1" spans="1:6" ht="18">
      <c r="A1" s="528" t="s">
        <v>583</v>
      </c>
      <c r="B1" s="528"/>
      <c r="C1" s="528"/>
      <c r="D1" s="528"/>
      <c r="E1" s="528"/>
      <c r="F1" s="528"/>
    </row>
    <row r="2" spans="1:6" ht="18">
      <c r="A2" s="528" t="s">
        <v>247</v>
      </c>
      <c r="B2" s="528"/>
      <c r="C2" s="528"/>
      <c r="D2" s="528"/>
      <c r="E2" s="528"/>
      <c r="F2" s="528"/>
    </row>
    <row r="3" spans="1:6" ht="15.75">
      <c r="A3" s="631" t="s">
        <v>243</v>
      </c>
      <c r="B3" s="632"/>
      <c r="C3" s="632"/>
      <c r="D3" s="632"/>
      <c r="E3" s="632"/>
      <c r="F3" s="632"/>
    </row>
    <row r="4" spans="1:6" ht="15.75" customHeight="1">
      <c r="A4" s="633" t="s">
        <v>81</v>
      </c>
      <c r="B4" s="634" t="s">
        <v>3</v>
      </c>
      <c r="C4" s="634"/>
      <c r="D4" s="634"/>
      <c r="E4" s="515" t="s">
        <v>529</v>
      </c>
      <c r="F4" s="515" t="s">
        <v>530</v>
      </c>
    </row>
    <row r="5" spans="1:6" ht="41.25" customHeight="1">
      <c r="A5" s="633"/>
      <c r="B5" s="198" t="s">
        <v>554</v>
      </c>
      <c r="C5" s="198" t="s">
        <v>443</v>
      </c>
      <c r="D5" s="198" t="s">
        <v>528</v>
      </c>
      <c r="E5" s="515"/>
      <c r="F5" s="515"/>
    </row>
    <row r="6" spans="1:6" ht="15.75">
      <c r="A6" s="149" t="s">
        <v>248</v>
      </c>
      <c r="B6" s="65">
        <f>'Table 16b'!Q13</f>
        <v>5.7591999999999999</v>
      </c>
      <c r="C6" s="65">
        <f>'Table 16b'!R13</f>
        <v>2.7233999999999998</v>
      </c>
      <c r="D6" s="65">
        <f>'Table 16b'!S13</f>
        <v>7.4729799999999997</v>
      </c>
      <c r="E6" s="65">
        <f>'Table 16b'!T13</f>
        <v>-52.712182247534386</v>
      </c>
      <c r="F6" s="65">
        <f>'Table 16b'!U13</f>
        <v>174.39891312330178</v>
      </c>
    </row>
    <row r="7" spans="1:6" ht="15.75">
      <c r="A7" s="149" t="s">
        <v>249</v>
      </c>
      <c r="B7" s="65">
        <f>'Table 16b'!Q14</f>
        <v>212.45549999999997</v>
      </c>
      <c r="C7" s="65">
        <f>'Table 16b'!R14</f>
        <v>136.43299999999999</v>
      </c>
      <c r="D7" s="65">
        <f>'Table 16b'!S14</f>
        <v>123.18690000000001</v>
      </c>
      <c r="E7" s="65">
        <f>'Table 16b'!T14</f>
        <v>-35.782787454313961</v>
      </c>
      <c r="F7" s="65">
        <f>'Table 16b'!U14</f>
        <v>-9.7088680890986723</v>
      </c>
    </row>
    <row r="8" spans="1:6" ht="15.75">
      <c r="A8" s="149" t="s">
        <v>250</v>
      </c>
      <c r="B8" s="65">
        <f>'Table 16b'!Q15</f>
        <v>66.978999999999999</v>
      </c>
      <c r="C8" s="65">
        <f>'Table 16b'!R15</f>
        <v>24.64</v>
      </c>
      <c r="D8" s="65">
        <f>'Table 16b'!S15</f>
        <v>5</v>
      </c>
      <c r="E8" s="65">
        <f>'Table 16b'!T15</f>
        <v>-63.212350139595991</v>
      </c>
      <c r="F8" s="65">
        <f>'Table 16b'!U15</f>
        <v>-79.70779220779221</v>
      </c>
    </row>
    <row r="9" spans="1:6" ht="15.75">
      <c r="A9" s="149" t="s">
        <v>251</v>
      </c>
      <c r="B9" s="65">
        <f>'Table 16b'!Q16</f>
        <v>84.56</v>
      </c>
      <c r="C9" s="65">
        <f>'Table 16b'!R16</f>
        <v>15</v>
      </c>
      <c r="D9" s="65">
        <f>'Table 16b'!S16</f>
        <v>13</v>
      </c>
      <c r="E9" s="65">
        <f>'Table 16b'!T16</f>
        <v>-82.261116367076639</v>
      </c>
      <c r="F9" s="65">
        <f>'Table 16b'!U16</f>
        <v>-13.333333333333329</v>
      </c>
    </row>
    <row r="10" spans="1:6">
      <c r="A10" s="4" t="s">
        <v>241</v>
      </c>
    </row>
  </sheetData>
  <customSheetViews>
    <customSheetView guid="{57D09834-7566-4B23-A236-55447A728EAF}" fitToPage="1">
      <selection activeCell="B6" sqref="B6"/>
      <pageMargins left="0.7" right="0.7" top="0.75" bottom="0.75" header="0.3" footer="0.3"/>
      <pageSetup paperSize="9" orientation="landscape" r:id="rId1"/>
    </customSheetView>
    <customSheetView guid="{5D933180-90A2-4635-8406-162CDBA83F77}" fitToPage="1">
      <selection activeCell="B6" sqref="B6"/>
      <pageMargins left="0.7" right="0.7" top="0.75" bottom="0.75" header="0.3" footer="0.3"/>
      <pageSetup paperSize="9" orientation="landscape" r:id="rId2"/>
    </customSheetView>
    <customSheetView guid="{62EA56A0-18BB-45A4-9B93-8F9305D00B2F}" fitToPage="1">
      <selection activeCell="I22" sqref="I22"/>
      <pageMargins left="0.7" right="0.7" top="0.75" bottom="0.75" header="0.3" footer="0.3"/>
      <pageSetup paperSize="9" orientation="landscape" r:id="rId3"/>
    </customSheetView>
  </customSheetViews>
  <mergeCells count="7">
    <mergeCell ref="A1:F1"/>
    <mergeCell ref="A2:F2"/>
    <mergeCell ref="A3:F3"/>
    <mergeCell ref="A4:A5"/>
    <mergeCell ref="B4:D4"/>
    <mergeCell ref="E4:E5"/>
    <mergeCell ref="F4:F5"/>
  </mergeCells>
  <hyperlinks>
    <hyperlink ref="D5" r:id="rId4" display="cf=j=@)^^÷^&amp;                        -;fpg–kf}if_ "/>
    <hyperlink ref="C5" r:id="rId5" display="cf=j=@)^^÷^&amp;                        -;fpg–kf}if_ "/>
  </hyperlinks>
  <pageMargins left="0.7" right="0.7" top="0.75" bottom="0.75" header="0.3" footer="0.3"/>
  <pageSetup paperSize="9" orientation="landscape" r:id="rId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U17"/>
  <sheetViews>
    <sheetView view="pageBreakPreview" zoomScaleNormal="100" zoomScaleSheetLayoutView="100" workbookViewId="0">
      <selection activeCell="H7" sqref="H7"/>
    </sheetView>
  </sheetViews>
  <sheetFormatPr defaultColWidth="13.7109375" defaultRowHeight="15"/>
  <cols>
    <col min="1" max="1" width="32" customWidth="1"/>
  </cols>
  <sheetData>
    <row r="1" spans="1:21" ht="18">
      <c r="A1" s="624" t="s">
        <v>584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</row>
    <row r="2" spans="1:21" ht="18">
      <c r="A2" s="624" t="s">
        <v>351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</row>
    <row r="3" spans="1:21" ht="15.75">
      <c r="A3" s="636" t="s">
        <v>243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</row>
    <row r="4" spans="1:21" ht="15.75" customHeight="1">
      <c r="A4" s="633" t="s">
        <v>81</v>
      </c>
      <c r="B4" s="634" t="s">
        <v>527</v>
      </c>
      <c r="C4" s="634"/>
      <c r="D4" s="634"/>
      <c r="E4" s="515" t="s">
        <v>529</v>
      </c>
      <c r="F4" s="515" t="s">
        <v>530</v>
      </c>
      <c r="G4" s="634" t="s">
        <v>441</v>
      </c>
      <c r="H4" s="634"/>
      <c r="I4" s="634"/>
      <c r="J4" s="635" t="s">
        <v>529</v>
      </c>
      <c r="K4" s="635" t="s">
        <v>530</v>
      </c>
      <c r="L4" s="634" t="s">
        <v>555</v>
      </c>
      <c r="M4" s="634"/>
      <c r="N4" s="634"/>
      <c r="O4" s="635" t="s">
        <v>245</v>
      </c>
      <c r="P4" s="635" t="s">
        <v>246</v>
      </c>
      <c r="Q4" s="634" t="s">
        <v>316</v>
      </c>
      <c r="R4" s="634"/>
      <c r="S4" s="634"/>
      <c r="T4" s="515" t="s">
        <v>529</v>
      </c>
      <c r="U4" s="515" t="s">
        <v>530</v>
      </c>
    </row>
    <row r="5" spans="1:21" ht="41.25" customHeight="1">
      <c r="A5" s="633"/>
      <c r="B5" s="198" t="s">
        <v>556</v>
      </c>
      <c r="C5" s="198" t="s">
        <v>443</v>
      </c>
      <c r="D5" s="198" t="s">
        <v>528</v>
      </c>
      <c r="E5" s="515"/>
      <c r="F5" s="515"/>
      <c r="G5" s="198" t="s">
        <v>557</v>
      </c>
      <c r="H5" s="198" t="s">
        <v>443</v>
      </c>
      <c r="I5" s="198" t="s">
        <v>528</v>
      </c>
      <c r="J5" s="635"/>
      <c r="K5" s="635"/>
      <c r="L5" s="198" t="s">
        <v>557</v>
      </c>
      <c r="M5" s="198" t="s">
        <v>443</v>
      </c>
      <c r="N5" s="198" t="s">
        <v>528</v>
      </c>
      <c r="O5" s="635"/>
      <c r="P5" s="635"/>
      <c r="Q5" s="198" t="s">
        <v>557</v>
      </c>
      <c r="R5" s="198" t="s">
        <v>443</v>
      </c>
      <c r="S5" s="198" t="s">
        <v>528</v>
      </c>
      <c r="T5" s="515"/>
      <c r="U5" s="515"/>
    </row>
    <row r="6" spans="1:21" ht="15.75">
      <c r="A6" s="149" t="s">
        <v>248</v>
      </c>
      <c r="B6" s="320">
        <v>0</v>
      </c>
      <c r="C6" s="436">
        <v>0</v>
      </c>
      <c r="D6" s="437">
        <v>0.61560000000000004</v>
      </c>
      <c r="E6" s="331">
        <f>IFERROR(C6/B6*100-100,0)</f>
        <v>0</v>
      </c>
      <c r="F6" s="331">
        <f>IFERROR(D6/C6*100-100,0)</f>
        <v>0</v>
      </c>
      <c r="G6" s="321">
        <v>0</v>
      </c>
      <c r="H6" s="321">
        <v>0</v>
      </c>
      <c r="I6" s="321">
        <v>0</v>
      </c>
      <c r="J6" s="331">
        <f>IFERROR(H6/G6*100-100,0)</f>
        <v>0</v>
      </c>
      <c r="K6" s="331">
        <f>IFERROR(I6/H6*100-100,0)</f>
        <v>0</v>
      </c>
      <c r="L6" s="330">
        <v>0</v>
      </c>
      <c r="M6" s="329">
        <v>0</v>
      </c>
      <c r="N6" s="322">
        <v>0</v>
      </c>
      <c r="O6" s="331">
        <f>IFERROR(M6/L6*100-100,0)</f>
        <v>0</v>
      </c>
      <c r="P6" s="331">
        <f>IFERROR(N6/M6*100-100,0)</f>
        <v>0</v>
      </c>
      <c r="Q6" s="333">
        <v>0</v>
      </c>
      <c r="R6" s="333">
        <v>0</v>
      </c>
      <c r="S6" s="333">
        <v>2.2200000000000002</v>
      </c>
      <c r="T6" s="331">
        <f>IFERROR(R6/Q6*100-100,0)</f>
        <v>0</v>
      </c>
      <c r="U6" s="331">
        <f>IFERROR(S6/R6*100-100,0)</f>
        <v>0</v>
      </c>
    </row>
    <row r="7" spans="1:21" ht="15.75">
      <c r="A7" s="149" t="s">
        <v>249</v>
      </c>
      <c r="B7" s="320">
        <v>5.4999999999999997E-3</v>
      </c>
      <c r="C7" s="436">
        <v>0</v>
      </c>
      <c r="D7" s="437">
        <v>0.47060000000000002</v>
      </c>
      <c r="E7" s="331">
        <f t="shared" ref="E7:E9" si="0">IFERROR(C7/B7*100-100,0)</f>
        <v>-100</v>
      </c>
      <c r="F7" s="331">
        <f t="shared" ref="F7:F9" si="1">IFERROR(D7/C7*100-100,0)</f>
        <v>0</v>
      </c>
      <c r="G7" s="321">
        <v>3.81</v>
      </c>
      <c r="H7" s="321">
        <v>9.6300000000000008</v>
      </c>
      <c r="I7" s="321">
        <v>21.490000000000002</v>
      </c>
      <c r="J7" s="331">
        <f t="shared" ref="J7:J9" si="2">IFERROR(H7/G7*100-100,0)</f>
        <v>152.75590551181102</v>
      </c>
      <c r="K7" s="331">
        <f t="shared" ref="K7:K9" si="3">IFERROR(I7/H7*100-100,0)</f>
        <v>123.15680166147459</v>
      </c>
      <c r="L7" s="328">
        <v>124.94</v>
      </c>
      <c r="M7" s="327">
        <v>102.69</v>
      </c>
      <c r="N7" s="325">
        <v>80.34</v>
      </c>
      <c r="O7" s="331">
        <f t="shared" ref="O7:O9" si="4">IFERROR(M7/L7*100-100,0)</f>
        <v>-17.808548103089478</v>
      </c>
      <c r="P7" s="331">
        <f t="shared" ref="P7:P9" si="5">IFERROR(N7/M7*100-100,0)</f>
        <v>-21.764534034472689</v>
      </c>
      <c r="Q7" s="334">
        <v>1.92</v>
      </c>
      <c r="R7" s="334">
        <v>9.5399999999999991</v>
      </c>
      <c r="S7" s="333">
        <v>6.06</v>
      </c>
      <c r="T7" s="331">
        <f t="shared" ref="T7:T9" si="6">IFERROR(R7/Q7*100-100,0)</f>
        <v>396.875</v>
      </c>
      <c r="U7" s="331">
        <f t="shared" ref="U7:U9" si="7">IFERROR(S7/R7*100-100,0)</f>
        <v>-36.477987421383652</v>
      </c>
    </row>
    <row r="8" spans="1:21" ht="15.75">
      <c r="A8" s="149" t="s">
        <v>250</v>
      </c>
      <c r="B8" s="320">
        <v>1.5</v>
      </c>
      <c r="C8" s="436">
        <v>0</v>
      </c>
      <c r="D8" s="436">
        <v>0</v>
      </c>
      <c r="E8" s="331">
        <f t="shared" si="0"/>
        <v>-100</v>
      </c>
      <c r="F8" s="331">
        <f t="shared" si="1"/>
        <v>0</v>
      </c>
      <c r="G8" s="321">
        <v>0</v>
      </c>
      <c r="H8" s="321">
        <v>0.64</v>
      </c>
      <c r="I8" s="321">
        <v>0</v>
      </c>
      <c r="J8" s="331">
        <f t="shared" si="2"/>
        <v>0</v>
      </c>
      <c r="K8" s="331">
        <f t="shared" si="3"/>
        <v>-100</v>
      </c>
      <c r="L8" s="326">
        <v>64.42</v>
      </c>
      <c r="M8" s="326">
        <v>24</v>
      </c>
      <c r="N8" s="325">
        <v>5</v>
      </c>
      <c r="O8" s="331">
        <f t="shared" si="4"/>
        <v>-62.744489289040672</v>
      </c>
      <c r="P8" s="331">
        <f t="shared" si="5"/>
        <v>-79.166666666666657</v>
      </c>
      <c r="Q8" s="335">
        <v>0</v>
      </c>
      <c r="R8" s="335">
        <v>0</v>
      </c>
      <c r="S8" s="336">
        <v>0</v>
      </c>
      <c r="T8" s="331">
        <f t="shared" si="6"/>
        <v>0</v>
      </c>
      <c r="U8" s="331">
        <f t="shared" si="7"/>
        <v>0</v>
      </c>
    </row>
    <row r="9" spans="1:21" ht="15.75">
      <c r="A9" s="149" t="s">
        <v>251</v>
      </c>
      <c r="B9" s="320">
        <v>10</v>
      </c>
      <c r="C9" s="436">
        <v>10</v>
      </c>
      <c r="D9" s="436">
        <v>13</v>
      </c>
      <c r="E9" s="331">
        <f t="shared" si="0"/>
        <v>0</v>
      </c>
      <c r="F9" s="331">
        <f t="shared" si="1"/>
        <v>30</v>
      </c>
      <c r="G9" s="321">
        <v>0.56000000000000005</v>
      </c>
      <c r="H9" s="321">
        <v>0</v>
      </c>
      <c r="I9" s="321">
        <v>0</v>
      </c>
      <c r="J9" s="331">
        <f t="shared" si="2"/>
        <v>-100</v>
      </c>
      <c r="K9" s="331">
        <f t="shared" si="3"/>
        <v>0</v>
      </c>
      <c r="L9" s="208">
        <v>0</v>
      </c>
      <c r="M9" s="208">
        <v>0</v>
      </c>
      <c r="N9" s="322">
        <v>0</v>
      </c>
      <c r="O9" s="331">
        <f t="shared" si="4"/>
        <v>0</v>
      </c>
      <c r="P9" s="331">
        <f t="shared" si="5"/>
        <v>0</v>
      </c>
      <c r="Q9" s="335">
        <v>0</v>
      </c>
      <c r="R9" s="335">
        <v>0</v>
      </c>
      <c r="S9" s="336">
        <v>0</v>
      </c>
      <c r="T9" s="331">
        <f t="shared" si="6"/>
        <v>0</v>
      </c>
      <c r="U9" s="331">
        <f t="shared" si="7"/>
        <v>0</v>
      </c>
    </row>
    <row r="11" spans="1:21" ht="15.75" customHeight="1">
      <c r="A11" s="633" t="s">
        <v>81</v>
      </c>
      <c r="B11" s="634" t="s">
        <v>276</v>
      </c>
      <c r="C11" s="634"/>
      <c r="D11" s="634"/>
      <c r="E11" s="515" t="s">
        <v>529</v>
      </c>
      <c r="F11" s="515" t="s">
        <v>530</v>
      </c>
      <c r="G11" s="634" t="s">
        <v>317</v>
      </c>
      <c r="H11" s="634"/>
      <c r="I11" s="634"/>
      <c r="J11" s="515" t="s">
        <v>529</v>
      </c>
      <c r="K11" s="515" t="s">
        <v>530</v>
      </c>
      <c r="L11" s="634" t="s">
        <v>328</v>
      </c>
      <c r="M11" s="634"/>
      <c r="N11" s="634"/>
      <c r="O11" s="515" t="s">
        <v>529</v>
      </c>
      <c r="P11" s="515" t="s">
        <v>530</v>
      </c>
      <c r="Q11" s="634" t="s">
        <v>35</v>
      </c>
      <c r="R11" s="634"/>
      <c r="S11" s="634"/>
      <c r="T11" s="635" t="s">
        <v>245</v>
      </c>
      <c r="U11" s="635" t="s">
        <v>246</v>
      </c>
    </row>
    <row r="12" spans="1:21" ht="39.75" customHeight="1">
      <c r="A12" s="633"/>
      <c r="B12" s="198" t="s">
        <v>557</v>
      </c>
      <c r="C12" s="198" t="s">
        <v>443</v>
      </c>
      <c r="D12" s="198" t="s">
        <v>528</v>
      </c>
      <c r="E12" s="515"/>
      <c r="F12" s="515"/>
      <c r="G12" s="198" t="s">
        <v>557</v>
      </c>
      <c r="H12" s="198" t="s">
        <v>443</v>
      </c>
      <c r="I12" s="198" t="s">
        <v>528</v>
      </c>
      <c r="J12" s="515"/>
      <c r="K12" s="515"/>
      <c r="L12" s="198" t="s">
        <v>557</v>
      </c>
      <c r="M12" s="198" t="s">
        <v>443</v>
      </c>
      <c r="N12" s="198" t="s">
        <v>528</v>
      </c>
      <c r="O12" s="515"/>
      <c r="P12" s="515"/>
      <c r="Q12" s="198" t="s">
        <v>557</v>
      </c>
      <c r="R12" s="198" t="s">
        <v>443</v>
      </c>
      <c r="S12" s="198" t="s">
        <v>528</v>
      </c>
      <c r="T12" s="635"/>
      <c r="U12" s="635"/>
    </row>
    <row r="13" spans="1:21" ht="15.75">
      <c r="A13" s="149" t="s">
        <v>248</v>
      </c>
      <c r="B13" s="337">
        <v>3.5999999999999996</v>
      </c>
      <c r="C13" s="337">
        <v>1.21</v>
      </c>
      <c r="D13" s="337">
        <v>4.5599999999999996</v>
      </c>
      <c r="E13" s="331">
        <f>IFERROR(C13/B13*100-100,0)</f>
        <v>-66.388888888888886</v>
      </c>
      <c r="F13" s="331">
        <f>IFERROR(D13/C13*100-100,0)</f>
        <v>276.85950413223139</v>
      </c>
      <c r="G13" s="208">
        <v>0</v>
      </c>
      <c r="H13" s="208">
        <v>0</v>
      </c>
      <c r="I13" s="208">
        <v>0</v>
      </c>
      <c r="J13" s="331">
        <f>IFERROR(H13/G13*100-100,0)</f>
        <v>0</v>
      </c>
      <c r="K13" s="331">
        <f>IFERROR(I13/H13*100-100,0)</f>
        <v>0</v>
      </c>
      <c r="L13" s="338">
        <v>2.1591999999999998</v>
      </c>
      <c r="M13" s="339">
        <v>1.5134000000000001</v>
      </c>
      <c r="N13" s="339">
        <v>7.7380000000000004E-2</v>
      </c>
      <c r="O13" s="331">
        <f>IFERROR(M13/L13*100-100,0)</f>
        <v>-29.909225639125594</v>
      </c>
      <c r="P13" s="331">
        <f>IFERROR(N13/M13*100-100,0)</f>
        <v>-94.887009382846571</v>
      </c>
      <c r="Q13" s="326">
        <f>B6+G6+L6+Q6+B13+G13+L13</f>
        <v>5.7591999999999999</v>
      </c>
      <c r="R13" s="326">
        <f t="shared" ref="R13:S16" si="8">C6+H6+M6+R6+C13+H13+M13</f>
        <v>2.7233999999999998</v>
      </c>
      <c r="S13" s="326">
        <f t="shared" si="8"/>
        <v>7.4729799999999997</v>
      </c>
      <c r="T13" s="331">
        <f>IFERROR(R13/Q13*100-100,0)</f>
        <v>-52.712182247534386</v>
      </c>
      <c r="U13" s="331">
        <f>IFERROR(S13/R13*100-100,0)</f>
        <v>174.39891312330178</v>
      </c>
    </row>
    <row r="14" spans="1:21" ht="15.75">
      <c r="A14" s="149" t="s">
        <v>249</v>
      </c>
      <c r="B14" s="337">
        <v>46.42</v>
      </c>
      <c r="C14" s="337">
        <v>3.73</v>
      </c>
      <c r="D14" s="337">
        <v>6.95</v>
      </c>
      <c r="E14" s="331">
        <f t="shared" ref="E14:E16" si="9">IFERROR(C14/B14*100-100,0)</f>
        <v>-91.964670400689357</v>
      </c>
      <c r="F14" s="331">
        <f t="shared" ref="F14:F16" si="10">IFERROR(D14/C14*100-100,0)</f>
        <v>86.327077747989279</v>
      </c>
      <c r="G14" s="208">
        <v>0</v>
      </c>
      <c r="H14" s="208">
        <v>0</v>
      </c>
      <c r="I14" s="208">
        <v>0</v>
      </c>
      <c r="J14" s="331">
        <f t="shared" ref="J14:J16" si="11">IFERROR(H14/G14*100-100,0)</f>
        <v>0</v>
      </c>
      <c r="K14" s="331">
        <f t="shared" ref="K14:K16" si="12">IFERROR(I14/H14*100-100,0)</f>
        <v>0</v>
      </c>
      <c r="L14" s="338">
        <v>35.36</v>
      </c>
      <c r="M14" s="339">
        <v>10.843</v>
      </c>
      <c r="N14" s="339">
        <v>7.8762999999999996</v>
      </c>
      <c r="O14" s="331">
        <f t="shared" ref="O14:O16" si="13">IFERROR(M14/L14*100-100,0)</f>
        <v>-69.335407239819006</v>
      </c>
      <c r="P14" s="331">
        <f t="shared" ref="P14:P16" si="14">IFERROR(N14/M14*100-100,0)</f>
        <v>-27.360509084201794</v>
      </c>
      <c r="Q14" s="326">
        <f t="shared" ref="Q14:Q16" si="15">B7+G7+L7+Q7+B14+G14+L14</f>
        <v>212.45549999999997</v>
      </c>
      <c r="R14" s="326">
        <f t="shared" si="8"/>
        <v>136.43299999999999</v>
      </c>
      <c r="S14" s="326">
        <f t="shared" si="8"/>
        <v>123.18690000000001</v>
      </c>
      <c r="T14" s="331">
        <f t="shared" ref="T14:T16" si="16">IFERROR(R14/Q14*100-100,0)</f>
        <v>-35.782787454313961</v>
      </c>
      <c r="U14" s="331">
        <f t="shared" ref="U14:U16" si="17">IFERROR(S14/R14*100-100,0)</f>
        <v>-9.7088680890986723</v>
      </c>
    </row>
    <row r="15" spans="1:21" ht="15.75">
      <c r="A15" s="149" t="s">
        <v>250</v>
      </c>
      <c r="B15" s="337">
        <v>0</v>
      </c>
      <c r="C15" s="337"/>
      <c r="D15" s="337"/>
      <c r="E15" s="331">
        <f t="shared" si="9"/>
        <v>0</v>
      </c>
      <c r="F15" s="331">
        <f t="shared" si="10"/>
        <v>0</v>
      </c>
      <c r="G15" s="208">
        <v>0</v>
      </c>
      <c r="H15" s="208">
        <v>0</v>
      </c>
      <c r="I15" s="208">
        <v>0</v>
      </c>
      <c r="J15" s="331">
        <f t="shared" si="11"/>
        <v>0</v>
      </c>
      <c r="K15" s="331">
        <f t="shared" si="12"/>
        <v>0</v>
      </c>
      <c r="L15" s="338">
        <v>1.0589999999999999</v>
      </c>
      <c r="M15" s="338">
        <v>0</v>
      </c>
      <c r="N15" s="338">
        <v>0</v>
      </c>
      <c r="O15" s="331">
        <f t="shared" si="13"/>
        <v>-100</v>
      </c>
      <c r="P15" s="331">
        <f t="shared" si="14"/>
        <v>0</v>
      </c>
      <c r="Q15" s="326">
        <f t="shared" si="15"/>
        <v>66.978999999999999</v>
      </c>
      <c r="R15" s="326">
        <f t="shared" si="8"/>
        <v>24.64</v>
      </c>
      <c r="S15" s="326">
        <f t="shared" si="8"/>
        <v>5</v>
      </c>
      <c r="T15" s="331">
        <f t="shared" si="16"/>
        <v>-63.212350139595991</v>
      </c>
      <c r="U15" s="331">
        <f t="shared" si="17"/>
        <v>-79.70779220779221</v>
      </c>
    </row>
    <row r="16" spans="1:21" ht="15.75">
      <c r="A16" s="149" t="s">
        <v>251</v>
      </c>
      <c r="B16" s="337">
        <v>74</v>
      </c>
      <c r="C16" s="337">
        <v>5</v>
      </c>
      <c r="D16" s="337"/>
      <c r="E16" s="331">
        <f t="shared" si="9"/>
        <v>-93.243243243243242</v>
      </c>
      <c r="F16" s="331">
        <f t="shared" si="10"/>
        <v>-100</v>
      </c>
      <c r="G16" s="208">
        <v>0</v>
      </c>
      <c r="H16" s="208">
        <v>0</v>
      </c>
      <c r="I16" s="208">
        <v>0</v>
      </c>
      <c r="J16" s="331">
        <f t="shared" si="11"/>
        <v>0</v>
      </c>
      <c r="K16" s="331">
        <f t="shared" si="12"/>
        <v>0</v>
      </c>
      <c r="L16" s="338">
        <v>0</v>
      </c>
      <c r="M16" s="338">
        <v>0</v>
      </c>
      <c r="N16" s="338">
        <v>0</v>
      </c>
      <c r="O16" s="331">
        <f t="shared" si="13"/>
        <v>0</v>
      </c>
      <c r="P16" s="331">
        <f t="shared" si="14"/>
        <v>0</v>
      </c>
      <c r="Q16" s="326">
        <f t="shared" si="15"/>
        <v>84.56</v>
      </c>
      <c r="R16" s="326">
        <f t="shared" si="8"/>
        <v>15</v>
      </c>
      <c r="S16" s="326">
        <f t="shared" si="8"/>
        <v>13</v>
      </c>
      <c r="T16" s="331">
        <f t="shared" si="16"/>
        <v>-82.261116367076639</v>
      </c>
      <c r="U16" s="331">
        <f t="shared" si="17"/>
        <v>-13.333333333333329</v>
      </c>
    </row>
    <row r="17" spans="1:1">
      <c r="A17" s="4" t="s">
        <v>241</v>
      </c>
    </row>
  </sheetData>
  <customSheetViews>
    <customSheetView guid="{57D09834-7566-4B23-A236-55447A728EAF}" fitToPage="1" topLeftCell="D1">
      <selection sqref="A1:U16"/>
      <pageMargins left="0.44" right="0.3" top="0.75" bottom="0.75" header="0.3" footer="0.3"/>
      <pageSetup paperSize="9" scale="45" orientation="landscape" r:id="rId1"/>
    </customSheetView>
    <customSheetView guid="{5D933180-90A2-4635-8406-162CDBA83F77}" fitToPage="1" topLeftCell="D1">
      <selection sqref="A1:U16"/>
      <pageMargins left="0.44" right="0.3" top="0.75" bottom="0.75" header="0.3" footer="0.3"/>
      <pageSetup paperSize="9" scale="45" orientation="landscape" r:id="rId2"/>
    </customSheetView>
    <customSheetView guid="{62EA56A0-18BB-45A4-9B93-8F9305D00B2F}" fitToPage="1" topLeftCell="D1">
      <selection activeCell="I22" sqref="I22"/>
      <pageMargins left="0.44" right="0.3" top="0.75" bottom="0.75" header="0.3" footer="0.3"/>
      <pageSetup paperSize="9" scale="45" orientation="landscape" r:id="rId3"/>
    </customSheetView>
  </customSheetViews>
  <mergeCells count="29">
    <mergeCell ref="T4:T5"/>
    <mergeCell ref="U4:U5"/>
    <mergeCell ref="A1:U1"/>
    <mergeCell ref="A2:U2"/>
    <mergeCell ref="A3:U3"/>
    <mergeCell ref="A4:A5"/>
    <mergeCell ref="B4:D4"/>
    <mergeCell ref="E4:E5"/>
    <mergeCell ref="F4:F5"/>
    <mergeCell ref="G4:I4"/>
    <mergeCell ref="J4:J5"/>
    <mergeCell ref="K4:K5"/>
    <mergeCell ref="J11:J12"/>
    <mergeCell ref="L4:N4"/>
    <mergeCell ref="O4:O5"/>
    <mergeCell ref="P4:P5"/>
    <mergeCell ref="Q4:S4"/>
    <mergeCell ref="A11:A12"/>
    <mergeCell ref="B11:D11"/>
    <mergeCell ref="E11:E12"/>
    <mergeCell ref="F11:F12"/>
    <mergeCell ref="G11:I11"/>
    <mergeCell ref="U11:U12"/>
    <mergeCell ref="K11:K12"/>
    <mergeCell ref="L11:N11"/>
    <mergeCell ref="O11:O12"/>
    <mergeCell ref="P11:P12"/>
    <mergeCell ref="Q11:S11"/>
    <mergeCell ref="T11:T12"/>
  </mergeCells>
  <hyperlinks>
    <hyperlink ref="D5" r:id="rId4" display="cf=j=@)^^÷^&amp;                        -;fpg–kf}if_ "/>
    <hyperlink ref="C5" r:id="rId5" display="cf=j=@)^^÷^&amp;                        -;fpg–kf}if_ "/>
    <hyperlink ref="I5" r:id="rId6" display="cf=j=@)^^÷^&amp;                        -;fpg–kf}if_ "/>
    <hyperlink ref="H5" r:id="rId7" display="cf=j=@)^^÷^&amp;                        -;fpg–kf}if_ "/>
    <hyperlink ref="D12" r:id="rId8" display="cf=j=@)^^÷^&amp;                        -;fpg–kf}if_ "/>
    <hyperlink ref="C12" r:id="rId9" display="cf=j=@)^^÷^&amp;                        -;fpg–kf}if_ "/>
    <hyperlink ref="I12" r:id="rId10" display="cf=j=@)^^÷^&amp;                        -;fpg–kf}if_ "/>
    <hyperlink ref="H12" r:id="rId11" display="cf=j=@)^^÷^&amp;                        -;fpg–kf}if_ "/>
    <hyperlink ref="N12" r:id="rId12" display="cf=j=@)^^÷^&amp;                        -;fpg–kf}if_ "/>
    <hyperlink ref="M12" r:id="rId13" display="cf=j=@)^^÷^&amp;                        -;fpg–kf}if_ "/>
    <hyperlink ref="N5" r:id="rId14" display="cf=j=@)^^÷^&amp;                        -;fpg–kf}if_ "/>
    <hyperlink ref="M5" r:id="rId15" display="cf=j=@)^^÷^&amp;                        -;fpg–kf}if_ "/>
    <hyperlink ref="S12" r:id="rId16" display="cf=j=@)^^÷^&amp;                        -;fpg–kf}if_ "/>
    <hyperlink ref="R12" r:id="rId17" display="cf=j=@)^^÷^&amp;                        -;fpg–kf}if_ "/>
    <hyperlink ref="S5" r:id="rId18" display="cf=j=@)^^÷^&amp;                        -;fpg–kf}if_ "/>
    <hyperlink ref="R5" r:id="rId19" display="cf=j=@)^^÷^&amp;                        -;fpg–kf}if_ "/>
  </hyperlinks>
  <pageMargins left="0.44" right="0.3" top="0.75" bottom="0.75" header="0.3" footer="0.3"/>
  <pageSetup paperSize="9" scale="45" orientation="landscape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view="pageBreakPreview" zoomScaleNormal="90" zoomScaleSheetLayoutView="100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3.7109375" defaultRowHeight="15"/>
  <cols>
    <col min="1" max="1" width="22.42578125" bestFit="1" customWidth="1"/>
    <col min="2" max="2" width="15.5703125" customWidth="1"/>
    <col min="3" max="3" width="17.140625" customWidth="1"/>
    <col min="4" max="4" width="17.5703125" customWidth="1"/>
    <col min="5" max="5" width="15.140625" customWidth="1"/>
    <col min="6" max="6" width="13.7109375" customWidth="1"/>
  </cols>
  <sheetData>
    <row r="1" spans="1:23" ht="18">
      <c r="A1" s="512" t="s">
        <v>285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1"/>
      <c r="W1" s="1"/>
    </row>
    <row r="2" spans="1:23" ht="18">
      <c r="A2" s="512" t="s">
        <v>333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1"/>
      <c r="W2" s="1"/>
    </row>
    <row r="3" spans="1:23" ht="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516"/>
      <c r="O3" s="516"/>
      <c r="P3" s="516"/>
      <c r="Q3" s="8"/>
      <c r="R3" s="8"/>
      <c r="S3" s="517" t="s">
        <v>34</v>
      </c>
      <c r="T3" s="517"/>
      <c r="U3" s="517"/>
      <c r="V3" s="9"/>
    </row>
    <row r="4" spans="1:23" ht="15.75">
      <c r="A4" s="518" t="s">
        <v>2</v>
      </c>
      <c r="B4" s="519" t="s">
        <v>527</v>
      </c>
      <c r="C4" s="519"/>
      <c r="D4" s="519"/>
      <c r="E4" s="519"/>
      <c r="F4" s="519"/>
      <c r="G4" s="519" t="s">
        <v>441</v>
      </c>
      <c r="H4" s="519"/>
      <c r="I4" s="519"/>
      <c r="J4" s="519"/>
      <c r="K4" s="519"/>
      <c r="L4" s="519" t="s">
        <v>538</v>
      </c>
      <c r="M4" s="519"/>
      <c r="N4" s="519"/>
      <c r="O4" s="519"/>
      <c r="P4" s="519"/>
      <c r="Q4" s="519" t="s">
        <v>539</v>
      </c>
      <c r="R4" s="519"/>
      <c r="S4" s="519"/>
      <c r="T4" s="519"/>
      <c r="U4" s="519"/>
    </row>
    <row r="5" spans="1:23" ht="15" customHeight="1">
      <c r="A5" s="518"/>
      <c r="B5" s="392" t="s">
        <v>4</v>
      </c>
      <c r="C5" s="392" t="s">
        <v>532</v>
      </c>
      <c r="D5" s="392" t="s">
        <v>533</v>
      </c>
      <c r="E5" s="520" t="s">
        <v>529</v>
      </c>
      <c r="F5" s="520" t="s">
        <v>530</v>
      </c>
      <c r="G5" s="392" t="s">
        <v>4</v>
      </c>
      <c r="H5" s="392" t="s">
        <v>532</v>
      </c>
      <c r="I5" s="392" t="s">
        <v>533</v>
      </c>
      <c r="J5" s="520" t="s">
        <v>529</v>
      </c>
      <c r="K5" s="520" t="s">
        <v>530</v>
      </c>
      <c r="L5" s="392" t="s">
        <v>4</v>
      </c>
      <c r="M5" s="392" t="s">
        <v>532</v>
      </c>
      <c r="N5" s="392" t="s">
        <v>533</v>
      </c>
      <c r="O5" s="520" t="s">
        <v>529</v>
      </c>
      <c r="P5" s="520" t="s">
        <v>530</v>
      </c>
      <c r="Q5" s="392" t="s">
        <v>4</v>
      </c>
      <c r="R5" s="392" t="s">
        <v>532</v>
      </c>
      <c r="S5" s="392" t="s">
        <v>533</v>
      </c>
      <c r="T5" s="520" t="s">
        <v>529</v>
      </c>
      <c r="U5" s="520" t="s">
        <v>530</v>
      </c>
    </row>
    <row r="6" spans="1:23" ht="45">
      <c r="A6" s="518"/>
      <c r="B6" s="393" t="s">
        <v>279</v>
      </c>
      <c r="C6" s="393" t="s">
        <v>442</v>
      </c>
      <c r="D6" s="393" t="s">
        <v>528</v>
      </c>
      <c r="E6" s="520"/>
      <c r="F6" s="520"/>
      <c r="G6" s="393" t="s">
        <v>531</v>
      </c>
      <c r="H6" s="393" t="s">
        <v>540</v>
      </c>
      <c r="I6" s="393" t="s">
        <v>528</v>
      </c>
      <c r="J6" s="520"/>
      <c r="K6" s="520"/>
      <c r="L6" s="393" t="s">
        <v>531</v>
      </c>
      <c r="M6" s="393" t="s">
        <v>540</v>
      </c>
      <c r="N6" s="393" t="s">
        <v>528</v>
      </c>
      <c r="O6" s="520"/>
      <c r="P6" s="520"/>
      <c r="Q6" s="393" t="s">
        <v>531</v>
      </c>
      <c r="R6" s="393" t="s">
        <v>540</v>
      </c>
      <c r="S6" s="393" t="s">
        <v>528</v>
      </c>
      <c r="T6" s="520"/>
      <c r="U6" s="520"/>
    </row>
    <row r="7" spans="1:23" ht="16.5">
      <c r="A7" s="35" t="s">
        <v>9</v>
      </c>
      <c r="B7" s="87">
        <f>SUM(B8:B20)</f>
        <v>925225.86237306462</v>
      </c>
      <c r="C7" s="87">
        <f>SUM(C8:C20)</f>
        <v>912173.47</v>
      </c>
      <c r="D7" s="87">
        <f>SUM(D8:D20)</f>
        <v>928403.92</v>
      </c>
      <c r="E7" s="88">
        <f t="shared" ref="E7:E18" si="0">IFERROR(C7/B7*100-100,0)</f>
        <v>-1.4107249812048366</v>
      </c>
      <c r="F7" s="88">
        <f t="shared" ref="F7:F18" si="1">IFERROR(D7/C7*100-100,0)</f>
        <v>1.77931616450104</v>
      </c>
      <c r="G7" s="378">
        <f>SUM(G8:G20)</f>
        <v>847381.93000000017</v>
      </c>
      <c r="H7" s="87">
        <f>SUM(H8:H20)</f>
        <v>843741</v>
      </c>
      <c r="I7" s="87">
        <f>SUM(I8:I20)</f>
        <v>825361.76610956993</v>
      </c>
      <c r="J7" s="88">
        <f t="shared" ref="J7:J39" si="2">IFERROR(H7/G7*100-100,0)</f>
        <v>-0.42966811907355407</v>
      </c>
      <c r="K7" s="88">
        <f t="shared" ref="K7:K39" si="3">IFERROR(I7/H7*100-100,0)</f>
        <v>-2.1783028074290627</v>
      </c>
      <c r="L7" s="87">
        <f>SUM(L8:L20)</f>
        <v>553694.5</v>
      </c>
      <c r="M7" s="87">
        <v>558864.5</v>
      </c>
      <c r="N7" s="87">
        <f>SUM(N8:N20)</f>
        <v>563994.61795575544</v>
      </c>
      <c r="O7" s="88">
        <f t="shared" ref="O7:O39" si="4">IFERROR(M7/L7*100-100,0)</f>
        <v>0.93372789507570531</v>
      </c>
      <c r="P7" s="88">
        <f t="shared" ref="P7:P39" si="5">IFERROR(N7/M7*100-100,0)</f>
        <v>0.9179538073639435</v>
      </c>
      <c r="Q7" s="87">
        <f>SUM(Q8:Q20)</f>
        <v>463176.89552546991</v>
      </c>
      <c r="R7" s="87">
        <f>SUM(R8:R20)</f>
        <v>448276.27899465268</v>
      </c>
      <c r="S7" s="87">
        <f>SUM(S8:S20)</f>
        <v>430878</v>
      </c>
      <c r="T7" s="88">
        <f t="shared" ref="T7:T39" si="6">IFERROR(R7/Q7*100-100,0)</f>
        <v>-3.2170465916510409</v>
      </c>
      <c r="U7" s="88">
        <f t="shared" ref="U7:U39" si="7">IFERROR(S7/R7*100-100,0)</f>
        <v>-3.8811509352383524</v>
      </c>
    </row>
    <row r="8" spans="1:23" ht="16.5">
      <c r="A8" s="186" t="s">
        <v>10</v>
      </c>
      <c r="B8" s="379">
        <v>330296.75999999995</v>
      </c>
      <c r="C8" s="379">
        <v>333185</v>
      </c>
      <c r="D8" s="379">
        <v>332618</v>
      </c>
      <c r="E8" s="89">
        <f t="shared" si="0"/>
        <v>0.87443788428322478</v>
      </c>
      <c r="F8" s="89">
        <f t="shared" si="1"/>
        <v>-0.17017572819905524</v>
      </c>
      <c r="G8" s="379">
        <v>382274.52</v>
      </c>
      <c r="H8" s="379">
        <v>381418</v>
      </c>
      <c r="I8" s="379">
        <v>375340</v>
      </c>
      <c r="J8" s="89">
        <f t="shared" si="2"/>
        <v>-0.22405887789749102</v>
      </c>
      <c r="K8" s="89">
        <f t="shared" si="3"/>
        <v>-1.5935273112438324</v>
      </c>
      <c r="L8" s="379">
        <v>132513</v>
      </c>
      <c r="M8" s="379">
        <v>134743</v>
      </c>
      <c r="N8" s="379">
        <v>130314</v>
      </c>
      <c r="O8" s="89">
        <f t="shared" si="4"/>
        <v>1.6828537577445246</v>
      </c>
      <c r="P8" s="89">
        <f t="shared" si="5"/>
        <v>-3.2869982114098661</v>
      </c>
      <c r="Q8" s="379">
        <v>120919</v>
      </c>
      <c r="R8" s="379">
        <v>112227</v>
      </c>
      <c r="S8" s="379">
        <v>106380</v>
      </c>
      <c r="T8" s="89">
        <f t="shared" si="6"/>
        <v>-7.1882830655232084</v>
      </c>
      <c r="U8" s="89">
        <f t="shared" si="7"/>
        <v>-5.2099762089336821</v>
      </c>
    </row>
    <row r="9" spans="1:23" ht="17.25" thickBot="1">
      <c r="A9" s="186" t="s">
        <v>11</v>
      </c>
      <c r="B9" s="379">
        <v>294572.19860000006</v>
      </c>
      <c r="C9" s="379">
        <v>288012</v>
      </c>
      <c r="D9" s="379">
        <v>292805</v>
      </c>
      <c r="E9" s="89">
        <f t="shared" si="0"/>
        <v>-2.227025710904968</v>
      </c>
      <c r="F9" s="89">
        <f t="shared" si="1"/>
        <v>1.6641667708289845</v>
      </c>
      <c r="G9" s="379">
        <v>44962.28</v>
      </c>
      <c r="H9" s="379">
        <v>43359</v>
      </c>
      <c r="I9" s="379">
        <v>55915</v>
      </c>
      <c r="J9" s="89">
        <f t="shared" si="2"/>
        <v>-3.5658334052454705</v>
      </c>
      <c r="K9" s="89">
        <f t="shared" si="3"/>
        <v>28.958232431559765</v>
      </c>
      <c r="L9" s="379">
        <v>206391</v>
      </c>
      <c r="M9" s="379">
        <v>216706</v>
      </c>
      <c r="N9" s="379">
        <v>214384.11366626027</v>
      </c>
      <c r="O9" s="89">
        <f t="shared" si="4"/>
        <v>4.9977954465068706</v>
      </c>
      <c r="P9" s="89">
        <f t="shared" si="5"/>
        <v>-1.0714453378031692</v>
      </c>
      <c r="Q9" s="379">
        <v>163310.29999999999</v>
      </c>
      <c r="R9" s="379">
        <v>153664.20000000001</v>
      </c>
      <c r="S9" s="379">
        <v>150986</v>
      </c>
      <c r="T9" s="89">
        <f t="shared" si="6"/>
        <v>-5.9066084625403192</v>
      </c>
      <c r="U9" s="89">
        <f t="shared" si="7"/>
        <v>-1.7428913175612877</v>
      </c>
    </row>
    <row r="10" spans="1:23" ht="17.25" thickBot="1">
      <c r="A10" s="110" t="s">
        <v>12</v>
      </c>
      <c r="B10" s="379">
        <v>61859.005490400006</v>
      </c>
      <c r="C10" s="379">
        <v>57201</v>
      </c>
      <c r="D10" s="379">
        <v>57995</v>
      </c>
      <c r="E10" s="89">
        <f t="shared" si="0"/>
        <v>-7.530036174155569</v>
      </c>
      <c r="F10" s="89">
        <f t="shared" si="1"/>
        <v>1.3880876208457948</v>
      </c>
      <c r="G10" s="379">
        <v>174478.78</v>
      </c>
      <c r="H10" s="379">
        <v>173700</v>
      </c>
      <c r="I10" s="379">
        <v>176608.76610956999</v>
      </c>
      <c r="J10" s="89">
        <f t="shared" si="2"/>
        <v>-0.44634654139603924</v>
      </c>
      <c r="K10" s="89">
        <f t="shared" si="3"/>
        <v>1.6745918880656205</v>
      </c>
      <c r="L10" s="379">
        <v>55604</v>
      </c>
      <c r="M10" s="379">
        <v>59156</v>
      </c>
      <c r="N10" s="379">
        <v>58911.498</v>
      </c>
      <c r="O10" s="89">
        <f t="shared" si="4"/>
        <v>6.3880296381555297</v>
      </c>
      <c r="P10" s="89">
        <f t="shared" si="5"/>
        <v>-0.41331733044830798</v>
      </c>
      <c r="Q10" s="379">
        <v>38420</v>
      </c>
      <c r="R10" s="379">
        <v>38183.298812585141</v>
      </c>
      <c r="S10" s="380">
        <v>36988</v>
      </c>
      <c r="T10" s="89">
        <f t="shared" si="6"/>
        <v>-0.61608846281848173</v>
      </c>
      <c r="U10" s="89">
        <f t="shared" si="7"/>
        <v>-3.1304231162739882</v>
      </c>
    </row>
    <row r="11" spans="1:23" ht="17.25" thickBot="1">
      <c r="A11" s="186" t="s">
        <v>13</v>
      </c>
      <c r="B11" s="379">
        <v>69935.316589335955</v>
      </c>
      <c r="C11" s="379">
        <v>67482.710000000006</v>
      </c>
      <c r="D11" s="379">
        <v>76845</v>
      </c>
      <c r="E11" s="89">
        <f t="shared" si="0"/>
        <v>-3.506964304941647</v>
      </c>
      <c r="F11" s="89">
        <f t="shared" si="1"/>
        <v>13.873612959526966</v>
      </c>
      <c r="G11" s="379">
        <v>2105.92</v>
      </c>
      <c r="H11" s="379">
        <v>2182</v>
      </c>
      <c r="I11" s="379">
        <v>1656</v>
      </c>
      <c r="J11" s="89">
        <f t="shared" si="2"/>
        <v>3.6126728460720301</v>
      </c>
      <c r="K11" s="89">
        <f t="shared" si="3"/>
        <v>-24.10632447296058</v>
      </c>
      <c r="L11" s="379">
        <v>60259</v>
      </c>
      <c r="M11" s="379">
        <v>59759</v>
      </c>
      <c r="N11" s="379">
        <v>62482.780427064208</v>
      </c>
      <c r="O11" s="89">
        <f t="shared" si="4"/>
        <v>-0.82975157237923725</v>
      </c>
      <c r="P11" s="89">
        <f t="shared" si="5"/>
        <v>4.5579417779149765</v>
      </c>
      <c r="Q11" s="379">
        <v>87358</v>
      </c>
      <c r="R11" s="379">
        <v>88929.500182067539</v>
      </c>
      <c r="S11" s="379">
        <v>82659</v>
      </c>
      <c r="T11" s="89">
        <f t="shared" si="6"/>
        <v>1.798919597595571</v>
      </c>
      <c r="U11" s="89">
        <f t="shared" si="7"/>
        <v>-7.0510912230809737</v>
      </c>
    </row>
    <row r="12" spans="1:23" ht="17.25" thickBot="1">
      <c r="A12" s="186" t="s">
        <v>14</v>
      </c>
      <c r="B12" s="379">
        <v>1333.4209599999999</v>
      </c>
      <c r="C12" s="379">
        <v>1328.6</v>
      </c>
      <c r="D12" s="379">
        <v>1345</v>
      </c>
      <c r="E12" s="89">
        <f t="shared" si="0"/>
        <v>-0.3615482390497391</v>
      </c>
      <c r="F12" s="89">
        <f t="shared" si="1"/>
        <v>1.2343820562998644</v>
      </c>
      <c r="G12" s="379">
        <v>141.43</v>
      </c>
      <c r="H12" s="379">
        <v>141</v>
      </c>
      <c r="I12" s="379">
        <v>141</v>
      </c>
      <c r="J12" s="89">
        <f t="shared" si="2"/>
        <v>-0.30403733295624136</v>
      </c>
      <c r="K12" s="89">
        <f t="shared" si="3"/>
        <v>0</v>
      </c>
      <c r="L12" s="379">
        <v>1736</v>
      </c>
      <c r="M12" s="379">
        <v>1826</v>
      </c>
      <c r="N12" s="379">
        <v>1675.7258624309477</v>
      </c>
      <c r="O12" s="89">
        <f t="shared" si="4"/>
        <v>5.184331797235032</v>
      </c>
      <c r="P12" s="89">
        <f t="shared" si="5"/>
        <v>-8.2296898997290384</v>
      </c>
      <c r="Q12" s="379">
        <v>2090</v>
      </c>
      <c r="R12" s="379">
        <v>2053.5</v>
      </c>
      <c r="S12" s="380">
        <v>1458</v>
      </c>
      <c r="T12" s="89">
        <f t="shared" si="6"/>
        <v>-1.7464114832535813</v>
      </c>
      <c r="U12" s="89">
        <f t="shared" si="7"/>
        <v>-28.999269539810086</v>
      </c>
    </row>
    <row r="13" spans="1:23" ht="17.25" thickBot="1">
      <c r="A13" s="186" t="s">
        <v>15</v>
      </c>
      <c r="B13" s="379">
        <v>2677.1607333286838</v>
      </c>
      <c r="C13" s="379">
        <v>2952</v>
      </c>
      <c r="D13" s="379">
        <v>3484</v>
      </c>
      <c r="E13" s="89">
        <f t="shared" si="0"/>
        <v>10.266072681022436</v>
      </c>
      <c r="F13" s="89">
        <f t="shared" si="1"/>
        <v>18.021680216802167</v>
      </c>
      <c r="G13" s="379">
        <v>0</v>
      </c>
      <c r="H13" s="379">
        <v>35</v>
      </c>
      <c r="I13" s="379">
        <v>0</v>
      </c>
      <c r="J13" s="89">
        <f t="shared" si="2"/>
        <v>0</v>
      </c>
      <c r="K13" s="89">
        <f t="shared" si="3"/>
        <v>-100</v>
      </c>
      <c r="L13" s="379">
        <v>4188</v>
      </c>
      <c r="M13" s="379">
        <v>4607</v>
      </c>
      <c r="N13" s="379">
        <v>4584.5</v>
      </c>
      <c r="O13" s="89">
        <f t="shared" si="4"/>
        <v>10.004775549188153</v>
      </c>
      <c r="P13" s="89">
        <f t="shared" si="5"/>
        <v>-0.48838723681355134</v>
      </c>
      <c r="Q13" s="379">
        <v>1744.5955254699029</v>
      </c>
      <c r="R13" s="379">
        <v>2178</v>
      </c>
      <c r="S13" s="380">
        <v>2018</v>
      </c>
      <c r="T13" s="89">
        <f t="shared" si="6"/>
        <v>24.842690939113837</v>
      </c>
      <c r="U13" s="89">
        <f t="shared" si="7"/>
        <v>-7.3461891643709833</v>
      </c>
    </row>
    <row r="14" spans="1:23" ht="16.5">
      <c r="A14" s="186" t="s">
        <v>16</v>
      </c>
      <c r="B14" s="379">
        <v>66479</v>
      </c>
      <c r="C14" s="379">
        <v>67146</v>
      </c>
      <c r="D14" s="379">
        <v>66858</v>
      </c>
      <c r="E14" s="89">
        <f t="shared" si="0"/>
        <v>1.0033243580679567</v>
      </c>
      <c r="F14" s="89">
        <f t="shared" si="1"/>
        <v>-0.42891609328925995</v>
      </c>
      <c r="G14" s="379">
        <v>27428</v>
      </c>
      <c r="H14" s="379">
        <v>28443</v>
      </c>
      <c r="I14" s="379">
        <v>29008</v>
      </c>
      <c r="J14" s="89">
        <f t="shared" si="2"/>
        <v>3.7005979291235178</v>
      </c>
      <c r="K14" s="89">
        <f t="shared" si="3"/>
        <v>1.9864289983475771</v>
      </c>
      <c r="L14" s="379">
        <v>40665</v>
      </c>
      <c r="M14" s="379">
        <v>40437</v>
      </c>
      <c r="N14" s="379">
        <v>40334</v>
      </c>
      <c r="O14" s="89">
        <f t="shared" si="4"/>
        <v>-0.56067871634083133</v>
      </c>
      <c r="P14" s="89">
        <f t="shared" si="5"/>
        <v>-0.25471721443233264</v>
      </c>
      <c r="Q14" s="379">
        <v>19861</v>
      </c>
      <c r="R14" s="379">
        <v>20189.78</v>
      </c>
      <c r="S14" s="379">
        <v>20567.5</v>
      </c>
      <c r="T14" s="89">
        <f t="shared" si="6"/>
        <v>1.6554050652031691</v>
      </c>
      <c r="U14" s="89">
        <f t="shared" si="7"/>
        <v>1.8708475278086354</v>
      </c>
    </row>
    <row r="15" spans="1:23" ht="16.5">
      <c r="A15" s="186" t="s">
        <v>17</v>
      </c>
      <c r="B15" s="379">
        <v>6167.5</v>
      </c>
      <c r="C15" s="379">
        <v>5807</v>
      </c>
      <c r="D15" s="379">
        <v>5877.8</v>
      </c>
      <c r="E15" s="89">
        <f t="shared" si="0"/>
        <v>-5.8451560599918935</v>
      </c>
      <c r="F15" s="89">
        <f t="shared" si="1"/>
        <v>1.219218184949213</v>
      </c>
      <c r="G15" s="379">
        <v>49320</v>
      </c>
      <c r="H15" s="379">
        <v>47901</v>
      </c>
      <c r="I15" s="379">
        <v>27876</v>
      </c>
      <c r="J15" s="89">
        <f t="shared" si="2"/>
        <v>-2.8771289537712903</v>
      </c>
      <c r="K15" s="89">
        <f t="shared" si="3"/>
        <v>-41.804972756309887</v>
      </c>
      <c r="L15" s="379">
        <v>117</v>
      </c>
      <c r="M15" s="379">
        <v>104</v>
      </c>
      <c r="N15" s="379">
        <v>103</v>
      </c>
      <c r="O15" s="89">
        <f t="shared" si="4"/>
        <v>-11.111111111111114</v>
      </c>
      <c r="P15" s="89">
        <f t="shared" si="5"/>
        <v>-0.96153846153845279</v>
      </c>
      <c r="Q15" s="379">
        <v>255</v>
      </c>
      <c r="R15" s="379">
        <v>258</v>
      </c>
      <c r="S15" s="379">
        <v>268.5</v>
      </c>
      <c r="T15" s="89">
        <f t="shared" si="6"/>
        <v>1.1764705882352899</v>
      </c>
      <c r="U15" s="89">
        <f t="shared" si="7"/>
        <v>4.0697674418604777</v>
      </c>
    </row>
    <row r="16" spans="1:23" ht="16.5">
      <c r="A16" s="186" t="s">
        <v>18</v>
      </c>
      <c r="B16" s="379">
        <v>9567</v>
      </c>
      <c r="C16" s="379">
        <v>7022</v>
      </c>
      <c r="D16" s="379">
        <v>7052</v>
      </c>
      <c r="E16" s="89">
        <f t="shared" si="0"/>
        <v>-26.601860562349742</v>
      </c>
      <c r="F16" s="89">
        <f t="shared" si="1"/>
        <v>0.42722870976929528</v>
      </c>
      <c r="G16" s="379">
        <v>177</v>
      </c>
      <c r="H16" s="379">
        <v>177</v>
      </c>
      <c r="I16" s="379">
        <v>177</v>
      </c>
      <c r="J16" s="89">
        <f t="shared" si="2"/>
        <v>0</v>
      </c>
      <c r="K16" s="89">
        <f t="shared" si="3"/>
        <v>0</v>
      </c>
      <c r="L16" s="379">
        <v>0</v>
      </c>
      <c r="M16" s="379">
        <v>0</v>
      </c>
      <c r="N16" s="379">
        <v>0</v>
      </c>
      <c r="O16" s="89">
        <f t="shared" si="4"/>
        <v>0</v>
      </c>
      <c r="P16" s="89">
        <f t="shared" si="5"/>
        <v>0</v>
      </c>
      <c r="Q16" s="379">
        <v>0</v>
      </c>
      <c r="R16" s="379">
        <v>0</v>
      </c>
      <c r="S16" s="379">
        <v>0</v>
      </c>
      <c r="T16" s="89">
        <f t="shared" si="6"/>
        <v>0</v>
      </c>
      <c r="U16" s="89">
        <f t="shared" si="7"/>
        <v>0</v>
      </c>
    </row>
    <row r="17" spans="1:21" ht="16.5">
      <c r="A17" s="186" t="s">
        <v>19</v>
      </c>
      <c r="B17" s="379">
        <v>2</v>
      </c>
      <c r="C17" s="379">
        <v>2</v>
      </c>
      <c r="D17" s="379">
        <v>2</v>
      </c>
      <c r="E17" s="89">
        <f t="shared" si="0"/>
        <v>0</v>
      </c>
      <c r="F17" s="89">
        <f t="shared" si="1"/>
        <v>0</v>
      </c>
      <c r="G17" s="379">
        <v>965</v>
      </c>
      <c r="H17" s="379">
        <v>965</v>
      </c>
      <c r="I17" s="379">
        <v>715</v>
      </c>
      <c r="J17" s="89">
        <f t="shared" si="2"/>
        <v>0</v>
      </c>
      <c r="K17" s="89">
        <f t="shared" si="3"/>
        <v>-25.906735751295344</v>
      </c>
      <c r="L17" s="379">
        <v>0</v>
      </c>
      <c r="M17" s="379">
        <v>0</v>
      </c>
      <c r="N17" s="379">
        <v>0</v>
      </c>
      <c r="O17" s="89">
        <f t="shared" si="4"/>
        <v>0</v>
      </c>
      <c r="P17" s="89">
        <f t="shared" si="5"/>
        <v>0</v>
      </c>
      <c r="Q17" s="379">
        <v>0</v>
      </c>
      <c r="R17" s="379">
        <v>0</v>
      </c>
      <c r="S17" s="379">
        <v>0</v>
      </c>
      <c r="T17" s="89">
        <f t="shared" si="6"/>
        <v>0</v>
      </c>
      <c r="U17" s="89">
        <f t="shared" si="7"/>
        <v>0</v>
      </c>
    </row>
    <row r="18" spans="1:21" ht="16.5">
      <c r="A18" s="186" t="s">
        <v>20</v>
      </c>
      <c r="B18" s="379">
        <v>4679</v>
      </c>
      <c r="C18" s="379">
        <v>4664.5</v>
      </c>
      <c r="D18" s="379">
        <v>4376</v>
      </c>
      <c r="E18" s="89">
        <f t="shared" si="0"/>
        <v>-0.30989527676852902</v>
      </c>
      <c r="F18" s="89">
        <f t="shared" si="1"/>
        <v>-6.1850144710043935</v>
      </c>
      <c r="G18" s="379">
        <v>0</v>
      </c>
      <c r="H18" s="379">
        <v>0</v>
      </c>
      <c r="I18" s="379">
        <v>20</v>
      </c>
      <c r="J18" s="89">
        <f t="shared" si="2"/>
        <v>0</v>
      </c>
      <c r="K18" s="89">
        <f t="shared" si="3"/>
        <v>0</v>
      </c>
      <c r="L18" s="379">
        <v>4224</v>
      </c>
      <c r="M18" s="379">
        <v>4208</v>
      </c>
      <c r="N18" s="379">
        <v>4274</v>
      </c>
      <c r="O18" s="89">
        <f t="shared" si="4"/>
        <v>-0.37878787878787534</v>
      </c>
      <c r="P18" s="89">
        <f t="shared" si="5"/>
        <v>1.5684410646387761</v>
      </c>
      <c r="Q18" s="379">
        <v>3157</v>
      </c>
      <c r="R18" s="379">
        <v>3157</v>
      </c>
      <c r="S18" s="379">
        <v>3080</v>
      </c>
      <c r="T18" s="89">
        <f t="shared" si="6"/>
        <v>0</v>
      </c>
      <c r="U18" s="89">
        <f t="shared" si="7"/>
        <v>-2.4390243902439011</v>
      </c>
    </row>
    <row r="19" spans="1:21" ht="16.5">
      <c r="A19" s="186" t="s">
        <v>524</v>
      </c>
      <c r="B19" s="379">
        <v>42216</v>
      </c>
      <c r="C19" s="379">
        <v>41291.629999999997</v>
      </c>
      <c r="D19" s="379">
        <v>35783.699999999997</v>
      </c>
      <c r="E19" s="89">
        <f t="shared" ref="E19:E39" si="8">IFERROR(C19/B19*100-100,0)</f>
        <v>-2.189620049270431</v>
      </c>
      <c r="F19" s="89">
        <f>IFERROR(D20/C19*100-100,0)</f>
        <v>5.0150357348450569</v>
      </c>
      <c r="G19" s="379">
        <v>112473</v>
      </c>
      <c r="H19" s="379">
        <v>113658</v>
      </c>
      <c r="I19" s="379">
        <v>102515</v>
      </c>
      <c r="J19" s="89">
        <f t="shared" si="2"/>
        <v>1.0535861940198998</v>
      </c>
      <c r="K19" s="89">
        <f t="shared" si="3"/>
        <v>-9.8039733234792124</v>
      </c>
      <c r="L19" s="379">
        <v>15508.5</v>
      </c>
      <c r="M19" s="379">
        <v>15423</v>
      </c>
      <c r="N19" s="379">
        <v>18619</v>
      </c>
      <c r="O19" s="89">
        <f t="shared" si="4"/>
        <v>-0.55131057162201103</v>
      </c>
      <c r="P19" s="89">
        <f t="shared" si="5"/>
        <v>20.722297866822274</v>
      </c>
      <c r="Q19" s="379">
        <v>14863</v>
      </c>
      <c r="R19" s="379">
        <v>15786</v>
      </c>
      <c r="S19" s="379">
        <v>12634</v>
      </c>
      <c r="T19" s="89">
        <f t="shared" si="6"/>
        <v>6.2100518064993651</v>
      </c>
      <c r="U19" s="89">
        <f t="shared" si="7"/>
        <v>-19.967059419739002</v>
      </c>
    </row>
    <row r="20" spans="1:21" ht="16.5">
      <c r="A20" s="186" t="s">
        <v>22</v>
      </c>
      <c r="B20" s="379">
        <v>35441.5</v>
      </c>
      <c r="C20" s="379">
        <v>36079.03</v>
      </c>
      <c r="D20" s="379">
        <v>43362.42</v>
      </c>
      <c r="E20" s="89">
        <f t="shared" si="8"/>
        <v>1.7988234132302523</v>
      </c>
      <c r="F20" s="89">
        <f>IFERROR(#REF!/C20*100-100,0)</f>
        <v>0</v>
      </c>
      <c r="G20" s="379">
        <v>53056</v>
      </c>
      <c r="H20" s="379">
        <v>51762</v>
      </c>
      <c r="I20" s="379">
        <v>55390</v>
      </c>
      <c r="J20" s="89">
        <f t="shared" si="2"/>
        <v>-2.4389324487334108</v>
      </c>
      <c r="K20" s="89">
        <f t="shared" si="3"/>
        <v>7.0090027433252118</v>
      </c>
      <c r="L20" s="379">
        <v>32489</v>
      </c>
      <c r="M20" s="379">
        <v>32374</v>
      </c>
      <c r="N20" s="379">
        <v>28312</v>
      </c>
      <c r="O20" s="89">
        <f t="shared" si="4"/>
        <v>-0.35396595770876615</v>
      </c>
      <c r="P20" s="89">
        <f t="shared" si="5"/>
        <v>-12.547105702106634</v>
      </c>
      <c r="Q20" s="379">
        <v>11199</v>
      </c>
      <c r="R20" s="379">
        <v>11650</v>
      </c>
      <c r="S20" s="379">
        <v>13839</v>
      </c>
      <c r="T20" s="89">
        <f t="shared" si="6"/>
        <v>4.0271452808286341</v>
      </c>
      <c r="U20" s="89">
        <f t="shared" si="7"/>
        <v>18.789699570815444</v>
      </c>
    </row>
    <row r="21" spans="1:21" ht="16.5">
      <c r="A21" s="35" t="s">
        <v>23</v>
      </c>
      <c r="B21" s="87">
        <f>SUM(B22:B23)</f>
        <v>50828.800000000003</v>
      </c>
      <c r="C21" s="87">
        <f>SUM(C22:C23)</f>
        <v>56135.8</v>
      </c>
      <c r="D21" s="87">
        <f>SUM(D22:D23)</f>
        <v>52500.800000000003</v>
      </c>
      <c r="E21" s="88">
        <f t="shared" si="8"/>
        <v>10.440931125661052</v>
      </c>
      <c r="F21" s="88">
        <f t="shared" ref="F21:F39" si="9">IFERROR(D21/C21*100-100,0)</f>
        <v>-6.4753686595719699</v>
      </c>
      <c r="G21" s="87">
        <f>SUM(G22:G23)</f>
        <v>242449</v>
      </c>
      <c r="H21" s="87">
        <f>SUM(H22:H23)</f>
        <v>245239</v>
      </c>
      <c r="I21" s="87">
        <f>SUM(I22:I23)</f>
        <v>245015</v>
      </c>
      <c r="J21" s="88">
        <f t="shared" si="2"/>
        <v>1.1507574788924586</v>
      </c>
      <c r="K21" s="88">
        <f t="shared" si="3"/>
        <v>-9.1339468844680027E-2</v>
      </c>
      <c r="L21" s="87">
        <f>SUM(L22:L23)</f>
        <v>58023</v>
      </c>
      <c r="M21" s="87">
        <f>SUM(M22:M23)</f>
        <v>54862</v>
      </c>
      <c r="N21" s="87">
        <f>SUM(N22:N23)</f>
        <v>56955</v>
      </c>
      <c r="O21" s="88">
        <f t="shared" si="4"/>
        <v>-5.447839649794048</v>
      </c>
      <c r="P21" s="88">
        <f t="shared" si="5"/>
        <v>3.8150267945025576</v>
      </c>
      <c r="Q21" s="87">
        <f>SUM(Q22:Q23)</f>
        <v>21072.12</v>
      </c>
      <c r="R21" s="87">
        <f>SUM(R22:R23)</f>
        <v>24001.73</v>
      </c>
      <c r="S21" s="87">
        <f>SUM(S22:S23)</f>
        <v>23819.7</v>
      </c>
      <c r="T21" s="88">
        <f t="shared" si="6"/>
        <v>13.902777698684332</v>
      </c>
      <c r="U21" s="88">
        <f t="shared" si="7"/>
        <v>-0.75840366506913881</v>
      </c>
    </row>
    <row r="22" spans="1:21" ht="16.5">
      <c r="A22" s="186" t="s">
        <v>24</v>
      </c>
      <c r="B22" s="379">
        <v>50828.800000000003</v>
      </c>
      <c r="C22" s="379">
        <v>56135.8</v>
      </c>
      <c r="D22" s="379">
        <v>52500.800000000003</v>
      </c>
      <c r="E22" s="89">
        <f t="shared" si="8"/>
        <v>10.440931125661052</v>
      </c>
      <c r="F22" s="89">
        <f t="shared" si="9"/>
        <v>-6.4753686595719699</v>
      </c>
      <c r="G22" s="379">
        <v>242449</v>
      </c>
      <c r="H22" s="379">
        <v>245239</v>
      </c>
      <c r="I22" s="379">
        <v>245015</v>
      </c>
      <c r="J22" s="89">
        <f t="shared" si="2"/>
        <v>1.1507574788924586</v>
      </c>
      <c r="K22" s="89">
        <f t="shared" si="3"/>
        <v>-9.1339468844680027E-2</v>
      </c>
      <c r="L22" s="379">
        <v>51417</v>
      </c>
      <c r="M22" s="379">
        <v>51799</v>
      </c>
      <c r="N22" s="379">
        <v>53840</v>
      </c>
      <c r="O22" s="89">
        <f t="shared" si="4"/>
        <v>0.74294494038934999</v>
      </c>
      <c r="P22" s="89">
        <f t="shared" si="5"/>
        <v>3.9402305063804306</v>
      </c>
      <c r="Q22" s="379">
        <v>21072.12</v>
      </c>
      <c r="R22" s="379">
        <v>24001.73</v>
      </c>
      <c r="S22" s="379">
        <v>23819.7</v>
      </c>
      <c r="T22" s="89">
        <f t="shared" si="6"/>
        <v>13.902777698684332</v>
      </c>
      <c r="U22" s="89">
        <f t="shared" si="7"/>
        <v>-0.75840366506913881</v>
      </c>
    </row>
    <row r="23" spans="1:21" ht="16.5">
      <c r="A23" s="186" t="s">
        <v>25</v>
      </c>
      <c r="B23" s="379">
        <v>0</v>
      </c>
      <c r="C23" s="379">
        <v>0</v>
      </c>
      <c r="D23" s="379">
        <v>0</v>
      </c>
      <c r="E23" s="89">
        <f t="shared" si="8"/>
        <v>0</v>
      </c>
      <c r="F23" s="89">
        <f t="shared" si="9"/>
        <v>0</v>
      </c>
      <c r="G23" s="379">
        <v>0</v>
      </c>
      <c r="H23" s="379">
        <v>0</v>
      </c>
      <c r="I23" s="379">
        <v>0</v>
      </c>
      <c r="J23" s="89">
        <f t="shared" si="2"/>
        <v>0</v>
      </c>
      <c r="K23" s="89">
        <f t="shared" si="3"/>
        <v>0</v>
      </c>
      <c r="L23" s="379">
        <v>6606</v>
      </c>
      <c r="M23" s="379">
        <v>3063</v>
      </c>
      <c r="N23" s="379">
        <v>3115</v>
      </c>
      <c r="O23" s="89">
        <f t="shared" si="4"/>
        <v>-53.633060853769301</v>
      </c>
      <c r="P23" s="89">
        <f t="shared" si="5"/>
        <v>1.6976820111002269</v>
      </c>
      <c r="Q23" s="379">
        <v>0</v>
      </c>
      <c r="R23" s="379">
        <v>0</v>
      </c>
      <c r="S23" s="379">
        <v>0</v>
      </c>
      <c r="T23" s="89">
        <f t="shared" si="6"/>
        <v>0</v>
      </c>
      <c r="U23" s="89">
        <f t="shared" si="7"/>
        <v>0</v>
      </c>
    </row>
    <row r="24" spans="1:21" s="30" customFormat="1" ht="16.5">
      <c r="A24" s="35" t="s">
        <v>376</v>
      </c>
      <c r="B24" s="381">
        <f>SUM(B25:B29)</f>
        <v>32390.3</v>
      </c>
      <c r="C24" s="381">
        <f>SUM(C25:C29)</f>
        <v>29941.71</v>
      </c>
      <c r="D24" s="381">
        <f>SUM(D25:D29)</f>
        <v>31453.91</v>
      </c>
      <c r="E24" s="88">
        <f t="shared" si="8"/>
        <v>-7.5596397686961865</v>
      </c>
      <c r="F24" s="88">
        <f t="shared" si="9"/>
        <v>5.0504797488186313</v>
      </c>
      <c r="G24" s="381">
        <f>SUM(G25:G29)</f>
        <v>64172</v>
      </c>
      <c r="H24" s="381">
        <f>SUM(H25:H29)</f>
        <v>65697.5</v>
      </c>
      <c r="I24" s="381">
        <f>SUM(I25:I29)</f>
        <v>66269</v>
      </c>
      <c r="J24" s="88">
        <f t="shared" si="2"/>
        <v>2.3772050115315153</v>
      </c>
      <c r="K24" s="88">
        <f t="shared" si="3"/>
        <v>0.8698961147684372</v>
      </c>
      <c r="L24" s="381">
        <f>SUM(L25:L29)</f>
        <v>21526.5</v>
      </c>
      <c r="M24" s="381">
        <f>SUM(M25:M29)</f>
        <v>22115.5</v>
      </c>
      <c r="N24" s="381">
        <f>SUM(N25:N29)</f>
        <v>21871</v>
      </c>
      <c r="O24" s="88">
        <f t="shared" si="4"/>
        <v>2.7361624044782076</v>
      </c>
      <c r="P24" s="88">
        <f t="shared" si="5"/>
        <v>-1.1055594492550398</v>
      </c>
      <c r="Q24" s="382">
        <f>SUM(Q25:Q29)</f>
        <v>14446</v>
      </c>
      <c r="R24" s="382">
        <f>SUM(R25:R29)</f>
        <v>17631.5</v>
      </c>
      <c r="S24" s="382">
        <f>SUM(S25:S29)</f>
        <v>16994.75</v>
      </c>
      <c r="T24" s="88">
        <f t="shared" si="6"/>
        <v>22.051086806036267</v>
      </c>
      <c r="U24" s="88">
        <f t="shared" si="7"/>
        <v>-3.6114340810481309</v>
      </c>
    </row>
    <row r="25" spans="1:21" ht="16.5">
      <c r="A25" s="186" t="s">
        <v>26</v>
      </c>
      <c r="B25" s="379">
        <v>7181</v>
      </c>
      <c r="C25" s="379">
        <v>7388</v>
      </c>
      <c r="D25" s="379">
        <v>6992.8</v>
      </c>
      <c r="E25" s="89">
        <f t="shared" si="8"/>
        <v>2.8826068792647135</v>
      </c>
      <c r="F25" s="89">
        <f t="shared" si="9"/>
        <v>-5.3492149431510541</v>
      </c>
      <c r="G25" s="379">
        <v>0</v>
      </c>
      <c r="H25" s="379">
        <v>0</v>
      </c>
      <c r="I25" s="379">
        <v>53565</v>
      </c>
      <c r="J25" s="89">
        <f t="shared" si="2"/>
        <v>0</v>
      </c>
      <c r="K25" s="89">
        <f t="shared" si="3"/>
        <v>0</v>
      </c>
      <c r="L25" s="379">
        <v>7469.5</v>
      </c>
      <c r="M25" s="379">
        <v>7479.5</v>
      </c>
      <c r="N25" s="379">
        <v>7721</v>
      </c>
      <c r="O25" s="89">
        <f t="shared" si="4"/>
        <v>0.1338777695963671</v>
      </c>
      <c r="P25" s="89">
        <f t="shared" si="5"/>
        <v>3.2288254562470797</v>
      </c>
      <c r="Q25" s="379">
        <v>7833</v>
      </c>
      <c r="R25" s="379">
        <v>8027</v>
      </c>
      <c r="S25" s="379">
        <v>7597</v>
      </c>
      <c r="T25" s="89">
        <f t="shared" si="6"/>
        <v>2.4767011362185656</v>
      </c>
      <c r="U25" s="89">
        <f t="shared" si="7"/>
        <v>-5.3569203936713592</v>
      </c>
    </row>
    <row r="26" spans="1:21" ht="16.5">
      <c r="A26" s="186" t="s">
        <v>27</v>
      </c>
      <c r="B26" s="379">
        <v>4350</v>
      </c>
      <c r="C26" s="379">
        <v>4227.8099999999995</v>
      </c>
      <c r="D26" s="379">
        <v>4521.8099999999995</v>
      </c>
      <c r="E26" s="89">
        <f t="shared" si="8"/>
        <v>-2.8089655172413899</v>
      </c>
      <c r="F26" s="89">
        <f t="shared" si="9"/>
        <v>6.953954884443732</v>
      </c>
      <c r="G26" s="379">
        <v>53326</v>
      </c>
      <c r="H26" s="379">
        <v>54590.5</v>
      </c>
      <c r="I26" s="379">
        <v>8260</v>
      </c>
      <c r="J26" s="89">
        <f t="shared" si="2"/>
        <v>2.3712635487379572</v>
      </c>
      <c r="K26" s="89">
        <f t="shared" si="3"/>
        <v>-84.869162216869228</v>
      </c>
      <c r="L26" s="379">
        <v>2123</v>
      </c>
      <c r="M26" s="379">
        <v>1779</v>
      </c>
      <c r="N26" s="379">
        <v>1827</v>
      </c>
      <c r="O26" s="89">
        <f t="shared" si="4"/>
        <v>-16.203485633537454</v>
      </c>
      <c r="P26" s="89">
        <f t="shared" si="5"/>
        <v>2.6981450252951049</v>
      </c>
      <c r="Q26" s="379">
        <v>1291</v>
      </c>
      <c r="R26" s="379">
        <v>1270</v>
      </c>
      <c r="S26" s="379">
        <v>1186</v>
      </c>
      <c r="T26" s="89">
        <f t="shared" si="6"/>
        <v>-1.6266460108442971</v>
      </c>
      <c r="U26" s="89">
        <f t="shared" si="7"/>
        <v>-6.6141732283464592</v>
      </c>
    </row>
    <row r="27" spans="1:21" ht="16.5">
      <c r="A27" s="186" t="s">
        <v>28</v>
      </c>
      <c r="B27" s="379">
        <v>5581</v>
      </c>
      <c r="C27" s="379">
        <v>5994.2</v>
      </c>
      <c r="D27" s="379">
        <v>5742</v>
      </c>
      <c r="E27" s="89">
        <f t="shared" si="8"/>
        <v>7.4036910947858701</v>
      </c>
      <c r="F27" s="89">
        <f t="shared" si="9"/>
        <v>-4.2074004871375621</v>
      </c>
      <c r="G27" s="379">
        <v>7722</v>
      </c>
      <c r="H27" s="379">
        <v>7862</v>
      </c>
      <c r="I27" s="379">
        <v>0</v>
      </c>
      <c r="J27" s="89">
        <f t="shared" si="2"/>
        <v>1.8130018130018186</v>
      </c>
      <c r="K27" s="89">
        <f t="shared" si="3"/>
        <v>-100</v>
      </c>
      <c r="L27" s="379">
        <v>3773</v>
      </c>
      <c r="M27" s="379">
        <v>3512</v>
      </c>
      <c r="N27" s="379">
        <v>3505</v>
      </c>
      <c r="O27" s="89">
        <f t="shared" si="4"/>
        <v>-6.9175722236946626</v>
      </c>
      <c r="P27" s="89">
        <f t="shared" si="5"/>
        <v>-0.19931662870159528</v>
      </c>
      <c r="Q27" s="379">
        <v>2195</v>
      </c>
      <c r="R27" s="379">
        <v>2369.5</v>
      </c>
      <c r="S27" s="379">
        <v>2371.5</v>
      </c>
      <c r="T27" s="89">
        <f t="shared" si="6"/>
        <v>7.9498861047836016</v>
      </c>
      <c r="U27" s="89">
        <f t="shared" si="7"/>
        <v>8.440599282548078E-2</v>
      </c>
    </row>
    <row r="28" spans="1:21" ht="16.5">
      <c r="A28" s="186" t="s">
        <v>29</v>
      </c>
      <c r="B28" s="379">
        <v>513</v>
      </c>
      <c r="C28" s="379">
        <v>522.5</v>
      </c>
      <c r="D28" s="379">
        <v>490.5</v>
      </c>
      <c r="E28" s="89">
        <f t="shared" si="8"/>
        <v>1.8518518518518619</v>
      </c>
      <c r="F28" s="89">
        <f t="shared" si="9"/>
        <v>-6.1244019138756016</v>
      </c>
      <c r="G28" s="379">
        <v>0</v>
      </c>
      <c r="H28" s="379">
        <v>0</v>
      </c>
      <c r="I28" s="379">
        <v>4444</v>
      </c>
      <c r="J28" s="89">
        <f t="shared" si="2"/>
        <v>0</v>
      </c>
      <c r="K28" s="89">
        <f t="shared" si="3"/>
        <v>0</v>
      </c>
      <c r="L28" s="379">
        <v>256</v>
      </c>
      <c r="M28" s="379">
        <v>257</v>
      </c>
      <c r="N28" s="379">
        <v>266</v>
      </c>
      <c r="O28" s="89">
        <f t="shared" si="4"/>
        <v>0.390625</v>
      </c>
      <c r="P28" s="89">
        <f t="shared" si="5"/>
        <v>3.5019455252918448</v>
      </c>
      <c r="Q28" s="379">
        <v>1775</v>
      </c>
      <c r="R28" s="379">
        <v>3238</v>
      </c>
      <c r="S28" s="379">
        <v>3289.25</v>
      </c>
      <c r="T28" s="89">
        <f t="shared" si="6"/>
        <v>82.422535211267615</v>
      </c>
      <c r="U28" s="89">
        <f t="shared" si="7"/>
        <v>1.5827671402099952</v>
      </c>
    </row>
    <row r="29" spans="1:21" ht="16.5">
      <c r="A29" s="186" t="s">
        <v>30</v>
      </c>
      <c r="B29" s="379">
        <v>14765.3</v>
      </c>
      <c r="C29" s="379">
        <v>11809.2</v>
      </c>
      <c r="D29" s="379">
        <v>13706.8</v>
      </c>
      <c r="E29" s="89">
        <f t="shared" si="8"/>
        <v>-20.020588812960099</v>
      </c>
      <c r="F29" s="89">
        <f t="shared" si="9"/>
        <v>16.068827693662556</v>
      </c>
      <c r="G29" s="379">
        <v>3124</v>
      </c>
      <c r="H29" s="379">
        <v>3245</v>
      </c>
      <c r="I29" s="379"/>
      <c r="J29" s="89">
        <f t="shared" si="2"/>
        <v>3.8732394366197269</v>
      </c>
      <c r="K29" s="89">
        <f t="shared" si="3"/>
        <v>-100</v>
      </c>
      <c r="L29" s="379">
        <v>7905</v>
      </c>
      <c r="M29" s="379">
        <v>9088</v>
      </c>
      <c r="N29" s="379">
        <v>8552</v>
      </c>
      <c r="O29" s="89">
        <f t="shared" si="4"/>
        <v>14.965211891208099</v>
      </c>
      <c r="P29" s="89">
        <f t="shared" si="5"/>
        <v>-5.8978873239436638</v>
      </c>
      <c r="Q29" s="379">
        <v>1352</v>
      </c>
      <c r="R29" s="379">
        <v>2727</v>
      </c>
      <c r="S29" s="379">
        <v>2551</v>
      </c>
      <c r="T29" s="89">
        <f t="shared" si="6"/>
        <v>101.70118343195264</v>
      </c>
      <c r="U29" s="89">
        <f t="shared" si="7"/>
        <v>-6.4539787312064618</v>
      </c>
    </row>
    <row r="30" spans="1:21" s="30" customFormat="1" ht="16.5">
      <c r="A30" s="35" t="s">
        <v>385</v>
      </c>
      <c r="B30" s="382">
        <f>SUM(B31:B36)</f>
        <v>27643.5</v>
      </c>
      <c r="C30" s="382">
        <f>SUM(C31:C36)</f>
        <v>28339</v>
      </c>
      <c r="D30" s="382">
        <f>SUM(D31:D36)</f>
        <v>28488.799999999999</v>
      </c>
      <c r="E30" s="88">
        <f t="shared" si="8"/>
        <v>2.5159621610866907</v>
      </c>
      <c r="F30" s="88">
        <f t="shared" si="9"/>
        <v>0.52860016232048679</v>
      </c>
      <c r="G30" s="382">
        <f>SUM(G31:G36)</f>
        <v>7499</v>
      </c>
      <c r="H30" s="382">
        <f>SUM(H31:H36)</f>
        <v>7527.66</v>
      </c>
      <c r="I30" s="382">
        <f>SUM(I31:I36)</f>
        <v>13929.5</v>
      </c>
      <c r="J30" s="88">
        <f t="shared" si="2"/>
        <v>0.38218429123884334</v>
      </c>
      <c r="K30" s="88">
        <f t="shared" si="3"/>
        <v>85.044223570139991</v>
      </c>
      <c r="L30" s="382">
        <f>SUM(L31:L36)</f>
        <v>7215</v>
      </c>
      <c r="M30" s="382">
        <f>SUM(M31:M36)</f>
        <v>7227</v>
      </c>
      <c r="N30" s="382">
        <v>8112.6</v>
      </c>
      <c r="O30" s="88">
        <f t="shared" si="4"/>
        <v>0.16632016632016189</v>
      </c>
      <c r="P30" s="88">
        <f t="shared" si="5"/>
        <v>12.254047322540472</v>
      </c>
      <c r="Q30" s="382">
        <f>SUM(Q31:Q36)</f>
        <v>1364.52</v>
      </c>
      <c r="R30" s="382">
        <f>SUM(R31:R36)</f>
        <v>5141</v>
      </c>
      <c r="S30" s="382">
        <f>SUM(S31:S36)</f>
        <v>5969.7</v>
      </c>
      <c r="T30" s="88">
        <f t="shared" si="6"/>
        <v>276.76252455075775</v>
      </c>
      <c r="U30" s="88">
        <f t="shared" si="7"/>
        <v>16.11943201711729</v>
      </c>
    </row>
    <row r="31" spans="1:21" ht="16.5">
      <c r="A31" s="186" t="s">
        <v>377</v>
      </c>
      <c r="B31" s="379">
        <v>1030</v>
      </c>
      <c r="C31" s="379">
        <v>1114.5</v>
      </c>
      <c r="D31" s="379">
        <v>1178.9000000000001</v>
      </c>
      <c r="E31" s="89">
        <f t="shared" si="8"/>
        <v>8.2038834951456181</v>
      </c>
      <c r="F31" s="89">
        <f t="shared" si="9"/>
        <v>5.7783759533423193</v>
      </c>
      <c r="G31" s="379">
        <v>235</v>
      </c>
      <c r="H31" s="379">
        <v>256</v>
      </c>
      <c r="I31" s="379">
        <v>2205</v>
      </c>
      <c r="J31" s="89">
        <f t="shared" si="2"/>
        <v>8.9361702127659584</v>
      </c>
      <c r="K31" s="89">
        <f t="shared" si="3"/>
        <v>761.328125</v>
      </c>
      <c r="L31" s="379">
        <v>1613</v>
      </c>
      <c r="M31" s="379">
        <v>1613</v>
      </c>
      <c r="N31" s="379">
        <v>518.20000000000005</v>
      </c>
      <c r="O31" s="89">
        <f t="shared" si="4"/>
        <v>0</v>
      </c>
      <c r="P31" s="89">
        <f t="shared" si="5"/>
        <v>-67.8735275883447</v>
      </c>
      <c r="Q31" s="379">
        <v>105.52</v>
      </c>
      <c r="R31" s="379">
        <v>522.5</v>
      </c>
      <c r="S31" s="379">
        <v>655.5</v>
      </c>
      <c r="T31" s="89">
        <f t="shared" si="6"/>
        <v>395.16679302501893</v>
      </c>
      <c r="U31" s="89">
        <f t="shared" si="7"/>
        <v>25.454545454545467</v>
      </c>
    </row>
    <row r="32" spans="1:21" ht="16.5">
      <c r="A32" s="186" t="s">
        <v>378</v>
      </c>
      <c r="B32" s="379">
        <v>1885</v>
      </c>
      <c r="C32" s="379">
        <v>1932</v>
      </c>
      <c r="D32" s="379">
        <v>2068</v>
      </c>
      <c r="E32" s="89">
        <f t="shared" si="8"/>
        <v>2.4933687002652363</v>
      </c>
      <c r="F32" s="89">
        <f t="shared" si="9"/>
        <v>7.0393374741200887</v>
      </c>
      <c r="G32" s="379">
        <v>4572</v>
      </c>
      <c r="H32" s="379">
        <v>4570</v>
      </c>
      <c r="I32" s="379">
        <v>5712.5</v>
      </c>
      <c r="J32" s="89">
        <f t="shared" si="2"/>
        <v>-4.3744531933512576E-2</v>
      </c>
      <c r="K32" s="89">
        <f t="shared" si="3"/>
        <v>25</v>
      </c>
      <c r="L32" s="379">
        <v>2330</v>
      </c>
      <c r="M32" s="379">
        <v>2343</v>
      </c>
      <c r="N32" s="379">
        <v>337</v>
      </c>
      <c r="O32" s="89">
        <f t="shared" si="4"/>
        <v>0.55793991416308586</v>
      </c>
      <c r="P32" s="89">
        <f t="shared" si="5"/>
        <v>-85.616730687153222</v>
      </c>
      <c r="Q32" s="379">
        <v>56</v>
      </c>
      <c r="R32" s="379">
        <v>537</v>
      </c>
      <c r="S32" s="379">
        <v>625</v>
      </c>
      <c r="T32" s="89">
        <f t="shared" si="6"/>
        <v>858.92857142857133</v>
      </c>
      <c r="U32" s="89">
        <f t="shared" si="7"/>
        <v>16.387337057728118</v>
      </c>
    </row>
    <row r="33" spans="1:23" ht="16.5">
      <c r="A33" s="186" t="s">
        <v>379</v>
      </c>
      <c r="B33" s="379">
        <v>8167</v>
      </c>
      <c r="C33" s="379">
        <v>8299</v>
      </c>
      <c r="D33" s="379">
        <v>8025</v>
      </c>
      <c r="E33" s="89">
        <f t="shared" si="8"/>
        <v>1.6162605607934495</v>
      </c>
      <c r="F33" s="89">
        <f t="shared" si="9"/>
        <v>-3.3016026027232215</v>
      </c>
      <c r="G33" s="379">
        <v>179</v>
      </c>
      <c r="H33" s="379">
        <v>177</v>
      </c>
      <c r="I33" s="379">
        <v>2235</v>
      </c>
      <c r="J33" s="89">
        <f t="shared" si="2"/>
        <v>-1.1173184357541857</v>
      </c>
      <c r="K33" s="89">
        <f t="shared" si="3"/>
        <v>1162.7118644067796</v>
      </c>
      <c r="L33" s="379">
        <v>1947</v>
      </c>
      <c r="M33" s="379">
        <v>1946</v>
      </c>
      <c r="N33" s="379">
        <v>1507.8</v>
      </c>
      <c r="O33" s="89">
        <f t="shared" si="4"/>
        <v>-5.1361068310214364E-2</v>
      </c>
      <c r="P33" s="89">
        <f t="shared" si="5"/>
        <v>-22.517985611510795</v>
      </c>
      <c r="Q33" s="379">
        <v>645</v>
      </c>
      <c r="R33" s="379">
        <v>1527.5</v>
      </c>
      <c r="S33" s="379">
        <v>2183.5</v>
      </c>
      <c r="T33" s="89">
        <f t="shared" si="6"/>
        <v>136.8217054263566</v>
      </c>
      <c r="U33" s="89">
        <f t="shared" si="7"/>
        <v>42.945990180032737</v>
      </c>
    </row>
    <row r="34" spans="1:23" ht="16.5">
      <c r="A34" s="186" t="s">
        <v>380</v>
      </c>
      <c r="B34" s="379">
        <v>14539</v>
      </c>
      <c r="C34" s="379">
        <v>14560</v>
      </c>
      <c r="D34" s="379">
        <v>14962.6</v>
      </c>
      <c r="E34" s="89">
        <f t="shared" si="8"/>
        <v>0.14443909484833739</v>
      </c>
      <c r="F34" s="89">
        <f t="shared" si="9"/>
        <v>2.7651098901098976</v>
      </c>
      <c r="G34" s="379">
        <v>0</v>
      </c>
      <c r="H34" s="379">
        <v>0</v>
      </c>
      <c r="I34" s="379">
        <v>0</v>
      </c>
      <c r="J34" s="89">
        <f t="shared" si="2"/>
        <v>0</v>
      </c>
      <c r="K34" s="89">
        <f t="shared" si="3"/>
        <v>0</v>
      </c>
      <c r="L34" s="379">
        <v>64</v>
      </c>
      <c r="M34" s="379">
        <v>64</v>
      </c>
      <c r="N34" s="379">
        <v>939</v>
      </c>
      <c r="O34" s="89">
        <f t="shared" si="4"/>
        <v>0</v>
      </c>
      <c r="P34" s="89">
        <f t="shared" si="5"/>
        <v>1367.1875</v>
      </c>
      <c r="Q34" s="379">
        <v>237</v>
      </c>
      <c r="R34" s="379">
        <v>1724.5</v>
      </c>
      <c r="S34" s="379">
        <v>1549</v>
      </c>
      <c r="T34" s="89">
        <f t="shared" si="6"/>
        <v>627.63713080168782</v>
      </c>
      <c r="U34" s="89">
        <f t="shared" si="7"/>
        <v>-10.176862858799652</v>
      </c>
    </row>
    <row r="35" spans="1:23" ht="16.5">
      <c r="A35" s="186" t="s">
        <v>381</v>
      </c>
      <c r="B35" s="379">
        <v>1829.5</v>
      </c>
      <c r="C35" s="379">
        <v>2249.9</v>
      </c>
      <c r="D35" s="379">
        <v>1918.8</v>
      </c>
      <c r="E35" s="89">
        <f t="shared" si="8"/>
        <v>22.978955998906798</v>
      </c>
      <c r="F35" s="89">
        <f t="shared" si="9"/>
        <v>-14.716209609315982</v>
      </c>
      <c r="G35" s="379">
        <v>1018</v>
      </c>
      <c r="H35" s="379">
        <v>1016</v>
      </c>
      <c r="I35" s="379">
        <v>2385</v>
      </c>
      <c r="J35" s="89">
        <f t="shared" si="2"/>
        <v>-0.19646365422396173</v>
      </c>
      <c r="K35" s="89">
        <f t="shared" si="3"/>
        <v>134.74409448818898</v>
      </c>
      <c r="L35" s="379">
        <v>153</v>
      </c>
      <c r="M35" s="379">
        <v>153</v>
      </c>
      <c r="N35" s="379">
        <v>226.6</v>
      </c>
      <c r="O35" s="89">
        <f t="shared" si="4"/>
        <v>0</v>
      </c>
      <c r="P35" s="89">
        <f t="shared" si="5"/>
        <v>48.104575163398692</v>
      </c>
      <c r="Q35" s="379">
        <v>311</v>
      </c>
      <c r="R35" s="379">
        <v>698</v>
      </c>
      <c r="S35" s="379">
        <v>770.2</v>
      </c>
      <c r="T35" s="89">
        <f t="shared" si="6"/>
        <v>124.43729903536976</v>
      </c>
      <c r="U35" s="89">
        <f t="shared" si="7"/>
        <v>10.343839541547297</v>
      </c>
    </row>
    <row r="36" spans="1:23" ht="16.5">
      <c r="A36" s="186" t="s">
        <v>382</v>
      </c>
      <c r="B36" s="379">
        <v>193</v>
      </c>
      <c r="C36" s="379">
        <v>183.6</v>
      </c>
      <c r="D36" s="379">
        <v>335.5</v>
      </c>
      <c r="E36" s="89">
        <f t="shared" si="8"/>
        <v>-4.8704663212435264</v>
      </c>
      <c r="F36" s="89">
        <f t="shared" si="9"/>
        <v>82.73420479302834</v>
      </c>
      <c r="G36" s="379">
        <v>1495</v>
      </c>
      <c r="H36" s="379">
        <v>1508.66</v>
      </c>
      <c r="I36" s="379">
        <v>1392</v>
      </c>
      <c r="J36" s="89">
        <f t="shared" si="2"/>
        <v>0.91371237458194798</v>
      </c>
      <c r="K36" s="89">
        <f t="shared" si="3"/>
        <v>-7.7326899367650839</v>
      </c>
      <c r="L36" s="379">
        <v>1108</v>
      </c>
      <c r="M36" s="379">
        <v>1108</v>
      </c>
      <c r="N36" s="379">
        <v>1834</v>
      </c>
      <c r="O36" s="89">
        <f t="shared" si="4"/>
        <v>0</v>
      </c>
      <c r="P36" s="89">
        <f t="shared" si="5"/>
        <v>65.523465703971112</v>
      </c>
      <c r="Q36" s="379">
        <v>10</v>
      </c>
      <c r="R36" s="379">
        <v>131.5</v>
      </c>
      <c r="S36" s="379">
        <v>186.5</v>
      </c>
      <c r="T36" s="89">
        <f t="shared" si="6"/>
        <v>1215</v>
      </c>
      <c r="U36" s="89">
        <f t="shared" si="7"/>
        <v>41.825095057034218</v>
      </c>
    </row>
    <row r="37" spans="1:23" ht="16.5">
      <c r="A37" s="35" t="s">
        <v>31</v>
      </c>
      <c r="B37" s="382">
        <v>14378</v>
      </c>
      <c r="C37" s="382">
        <v>14388</v>
      </c>
      <c r="D37" s="304">
        <v>14442</v>
      </c>
      <c r="E37" s="88">
        <f t="shared" si="8"/>
        <v>6.9550702462080949E-2</v>
      </c>
      <c r="F37" s="88">
        <f t="shared" si="9"/>
        <v>0.37531276063387509</v>
      </c>
      <c r="G37" s="383">
        <v>0</v>
      </c>
      <c r="H37" s="384">
        <v>0</v>
      </c>
      <c r="I37" s="384"/>
      <c r="J37" s="88">
        <f t="shared" si="2"/>
        <v>0</v>
      </c>
      <c r="K37" s="88">
        <f t="shared" si="3"/>
        <v>0</v>
      </c>
      <c r="L37" s="379">
        <v>161</v>
      </c>
      <c r="M37" s="379">
        <v>168</v>
      </c>
      <c r="N37" s="379">
        <v>239</v>
      </c>
      <c r="O37" s="88">
        <f t="shared" si="4"/>
        <v>4.3478260869565162</v>
      </c>
      <c r="P37" s="88">
        <f t="shared" si="5"/>
        <v>42.261904761904759</v>
      </c>
      <c r="Q37" s="382">
        <v>14</v>
      </c>
      <c r="R37" s="382">
        <v>36</v>
      </c>
      <c r="S37" s="382">
        <v>39</v>
      </c>
      <c r="T37" s="88">
        <f t="shared" si="6"/>
        <v>157.14285714285717</v>
      </c>
      <c r="U37" s="88">
        <f t="shared" si="7"/>
        <v>8.3333333333333286</v>
      </c>
    </row>
    <row r="38" spans="1:23" ht="16.5">
      <c r="A38" s="164" t="s">
        <v>32</v>
      </c>
      <c r="B38" s="385">
        <v>181</v>
      </c>
      <c r="C38" s="386">
        <v>208</v>
      </c>
      <c r="D38" s="304">
        <v>230</v>
      </c>
      <c r="E38" s="88">
        <f t="shared" si="8"/>
        <v>14.917127071823202</v>
      </c>
      <c r="F38" s="88">
        <f t="shared" si="9"/>
        <v>10.57692307692308</v>
      </c>
      <c r="G38" s="387">
        <v>0</v>
      </c>
      <c r="H38" s="388">
        <v>0</v>
      </c>
      <c r="I38" s="388"/>
      <c r="J38" s="88">
        <f t="shared" si="2"/>
        <v>0</v>
      </c>
      <c r="K38" s="88">
        <f t="shared" si="3"/>
        <v>0</v>
      </c>
      <c r="L38" s="387">
        <v>743</v>
      </c>
      <c r="M38" s="387">
        <v>691</v>
      </c>
      <c r="N38" s="388">
        <v>788</v>
      </c>
      <c r="O38" s="88">
        <f t="shared" si="4"/>
        <v>-6.9986541049798063</v>
      </c>
      <c r="P38" s="88">
        <f t="shared" si="5"/>
        <v>14.037626628075259</v>
      </c>
      <c r="Q38" s="385">
        <v>803</v>
      </c>
      <c r="R38" s="385">
        <v>678</v>
      </c>
      <c r="S38" s="386">
        <v>645</v>
      </c>
      <c r="T38" s="88">
        <f t="shared" si="6"/>
        <v>-15.566625155666244</v>
      </c>
      <c r="U38" s="88">
        <f t="shared" si="7"/>
        <v>-4.8672566371681398</v>
      </c>
    </row>
    <row r="39" spans="1:23" ht="18.75">
      <c r="A39" s="137"/>
      <c r="B39" s="382">
        <f>B7+B21+B24+B30+B37+B38</f>
        <v>1050647.4623730648</v>
      </c>
      <c r="C39" s="382">
        <f>C7+C21+C24+C30+C37+C38</f>
        <v>1041185.98</v>
      </c>
      <c r="D39" s="382">
        <f>D7+D21+D24+D30+D37+D38</f>
        <v>1055519.4300000002</v>
      </c>
      <c r="E39" s="88">
        <f t="shared" si="8"/>
        <v>-0.90053825968364265</v>
      </c>
      <c r="F39" s="88">
        <f t="shared" si="9"/>
        <v>1.376646466176993</v>
      </c>
      <c r="G39" s="382">
        <f>G7+G21+G24+G30+G37+G38</f>
        <v>1161501.9300000002</v>
      </c>
      <c r="H39" s="382">
        <f>H7+H21+H24+H30+H37+H38</f>
        <v>1162205.1599999999</v>
      </c>
      <c r="I39" s="382">
        <f>I7+I21+I24+I30+I37+I38</f>
        <v>1150575.2661095699</v>
      </c>
      <c r="J39" s="88">
        <f t="shared" si="2"/>
        <v>6.0544884329189586E-2</v>
      </c>
      <c r="K39" s="88">
        <f t="shared" si="3"/>
        <v>-1.0006747767691877</v>
      </c>
      <c r="L39" s="382">
        <f>L7+L21+L24+L30+L37+L38</f>
        <v>641363</v>
      </c>
      <c r="M39" s="382">
        <f>M7+M21+M24+M30+M37+M38</f>
        <v>643928</v>
      </c>
      <c r="N39" s="382">
        <f>N7+N21+N24+N30+N37+N38</f>
        <v>651960.21795575542</v>
      </c>
      <c r="O39" s="88">
        <f t="shared" si="4"/>
        <v>0.39992952508953294</v>
      </c>
      <c r="P39" s="88">
        <f t="shared" si="5"/>
        <v>1.2473782714457826</v>
      </c>
      <c r="Q39" s="382">
        <f>Q7+Q21+Q24+Q30+Q37+Q38</f>
        <v>500876.53552546992</v>
      </c>
      <c r="R39" s="382">
        <f>R7+R21+R24+R30+R37+R38</f>
        <v>495764.50899465266</v>
      </c>
      <c r="S39" s="382">
        <f>S7+S21+S24+S30+S37+S38</f>
        <v>478346.15</v>
      </c>
      <c r="T39" s="88">
        <f t="shared" si="6"/>
        <v>-1.0206160936355673</v>
      </c>
      <c r="U39" s="88">
        <f t="shared" si="7"/>
        <v>-3.5134340354405111</v>
      </c>
      <c r="V39" s="9"/>
      <c r="W39" s="9"/>
    </row>
    <row r="40" spans="1:23" ht="18">
      <c r="A40" s="521" t="s">
        <v>2</v>
      </c>
      <c r="B40" s="522" t="s">
        <v>535</v>
      </c>
      <c r="C40" s="522"/>
      <c r="D40" s="522"/>
      <c r="E40" s="522"/>
      <c r="F40" s="522"/>
      <c r="G40" s="522" t="s">
        <v>536</v>
      </c>
      <c r="H40" s="522"/>
      <c r="I40" s="522"/>
      <c r="J40" s="522"/>
      <c r="K40" s="522"/>
      <c r="L40" s="522" t="s">
        <v>537</v>
      </c>
      <c r="M40" s="522"/>
      <c r="N40" s="522"/>
      <c r="O40" s="522"/>
      <c r="P40" s="522"/>
      <c r="Q40" s="522" t="s">
        <v>35</v>
      </c>
      <c r="R40" s="522"/>
      <c r="S40" s="522"/>
      <c r="T40" s="522"/>
      <c r="U40" s="522"/>
      <c r="V40" s="9"/>
      <c r="W40" s="9"/>
    </row>
    <row r="41" spans="1:23" ht="18" customHeight="1">
      <c r="A41" s="518"/>
      <c r="B41" s="392" t="s">
        <v>4</v>
      </c>
      <c r="C41" s="392" t="s">
        <v>532</v>
      </c>
      <c r="D41" s="392" t="s">
        <v>533</v>
      </c>
      <c r="E41" s="520" t="s">
        <v>529</v>
      </c>
      <c r="F41" s="520" t="s">
        <v>530</v>
      </c>
      <c r="G41" s="392" t="s">
        <v>4</v>
      </c>
      <c r="H41" s="392" t="s">
        <v>532</v>
      </c>
      <c r="I41" s="392" t="s">
        <v>533</v>
      </c>
      <c r="J41" s="520" t="s">
        <v>529</v>
      </c>
      <c r="K41" s="520" t="s">
        <v>530</v>
      </c>
      <c r="L41" s="392" t="s">
        <v>4</v>
      </c>
      <c r="M41" s="392" t="s">
        <v>532</v>
      </c>
      <c r="N41" s="392" t="s">
        <v>533</v>
      </c>
      <c r="O41" s="520" t="s">
        <v>529</v>
      </c>
      <c r="P41" s="520" t="s">
        <v>530</v>
      </c>
      <c r="Q41" s="392" t="s">
        <v>4</v>
      </c>
      <c r="R41" s="392" t="s">
        <v>532</v>
      </c>
      <c r="S41" s="392" t="s">
        <v>533</v>
      </c>
      <c r="T41" s="520" t="s">
        <v>529</v>
      </c>
      <c r="U41" s="520" t="s">
        <v>530</v>
      </c>
      <c r="V41" s="9"/>
      <c r="W41" s="9"/>
    </row>
    <row r="42" spans="1:23" ht="45">
      <c r="A42" s="518"/>
      <c r="B42" s="393" t="s">
        <v>279</v>
      </c>
      <c r="C42" s="393" t="s">
        <v>442</v>
      </c>
      <c r="D42" s="393" t="s">
        <v>528</v>
      </c>
      <c r="E42" s="520"/>
      <c r="F42" s="520"/>
      <c r="G42" s="393" t="s">
        <v>531</v>
      </c>
      <c r="H42" s="393" t="s">
        <v>540</v>
      </c>
      <c r="I42" s="393" t="s">
        <v>528</v>
      </c>
      <c r="J42" s="520"/>
      <c r="K42" s="520"/>
      <c r="L42" s="393" t="s">
        <v>531</v>
      </c>
      <c r="M42" s="393" t="s">
        <v>540</v>
      </c>
      <c r="N42" s="393" t="s">
        <v>528</v>
      </c>
      <c r="O42" s="520"/>
      <c r="P42" s="520"/>
      <c r="Q42" s="393" t="s">
        <v>531</v>
      </c>
      <c r="R42" s="393" t="s">
        <v>540</v>
      </c>
      <c r="S42" s="393" t="s">
        <v>528</v>
      </c>
      <c r="T42" s="520"/>
      <c r="U42" s="520"/>
      <c r="V42" s="10"/>
      <c r="W42" s="10"/>
    </row>
    <row r="43" spans="1:23" ht="16.5">
      <c r="A43" s="35" t="s">
        <v>9</v>
      </c>
      <c r="B43" s="87">
        <f>SUM(B44:B56)</f>
        <v>811270.16999999993</v>
      </c>
      <c r="C43" s="87">
        <f>SUM(C44:C56)</f>
        <v>800559</v>
      </c>
      <c r="D43" s="87">
        <f>SUM(D44:D56)</f>
        <v>807253</v>
      </c>
      <c r="E43" s="88">
        <f t="shared" ref="E43:E75" si="10">IFERROR(C43/B43*100-100,0)</f>
        <v>-1.3202962953759254</v>
      </c>
      <c r="F43" s="88">
        <f t="shared" ref="F43:F75" si="11">IFERROR(D43/C43*100-100,0)</f>
        <v>0.83616572919670773</v>
      </c>
      <c r="G43" s="87">
        <f>SUM(G44:G56)</f>
        <v>285089.71999999997</v>
      </c>
      <c r="H43" s="87">
        <f>SUM(H44:H56)</f>
        <v>271612.04925308761</v>
      </c>
      <c r="I43" s="87">
        <f>SUM(I44:I56)</f>
        <v>281164.4353406002</v>
      </c>
      <c r="J43" s="88">
        <f t="shared" ref="J43:J75" si="12">IFERROR(H43/G43*100-100,0)</f>
        <v>-4.7275190234542208</v>
      </c>
      <c r="K43" s="88">
        <f t="shared" ref="K43:K75" si="13">IFERROR(I43/H43*100-100,0)</f>
        <v>3.5169227999203088</v>
      </c>
      <c r="L43" s="87">
        <f>SUM(L44:L56)</f>
        <v>502885</v>
      </c>
      <c r="M43" s="87">
        <f>SUM(M44:M56)</f>
        <v>477778.75</v>
      </c>
      <c r="N43" s="87">
        <f>SUM(N44:N56)</f>
        <v>462112</v>
      </c>
      <c r="O43" s="88">
        <f t="shared" ref="O43:O75" si="14">IFERROR(M43/L43*100-100,0)</f>
        <v>-4.9924436004255455</v>
      </c>
      <c r="P43" s="88">
        <f t="shared" ref="P43:P75" si="15">IFERROR(N43/M43*100-100,0)</f>
        <v>-3.2790805367547193</v>
      </c>
      <c r="Q43" s="87">
        <f t="shared" ref="Q43:Q54" si="16">B7+G7+L7+Q7+B43+G43+L43</f>
        <v>4388724.0778985349</v>
      </c>
      <c r="R43" s="87">
        <f t="shared" ref="R43:R54" si="17">C7+H7+M7+R7+C43+H43+M43</f>
        <v>4313005.0482477397</v>
      </c>
      <c r="S43" s="87">
        <f t="shared" ref="S43:S54" si="18">D7+I7+N7+S7+D43+I43+N43</f>
        <v>4299167.7394059254</v>
      </c>
      <c r="T43" s="88">
        <f t="shared" ref="T43:T75" si="19">IFERROR(R43/Q43*100-100,0)</f>
        <v>-1.7253085021251167</v>
      </c>
      <c r="U43" s="88">
        <f t="shared" ref="U43:U75" si="20">IFERROR(S43/R43*100-100,0)</f>
        <v>-0.32082755960223608</v>
      </c>
      <c r="V43" s="11"/>
      <c r="W43" s="76"/>
    </row>
    <row r="44" spans="1:23" ht="17.25" thickBot="1">
      <c r="A44" s="186" t="s">
        <v>10</v>
      </c>
      <c r="B44" s="379">
        <v>312038.67</v>
      </c>
      <c r="C44" s="379">
        <v>304107</v>
      </c>
      <c r="D44" s="379">
        <v>301991</v>
      </c>
      <c r="E44" s="89">
        <f t="shared" si="10"/>
        <v>-2.5418868757516435</v>
      </c>
      <c r="F44" s="89">
        <f t="shared" si="11"/>
        <v>-0.69580772557027615</v>
      </c>
      <c r="G44" s="379">
        <v>43959.72</v>
      </c>
      <c r="H44" s="379">
        <v>38912</v>
      </c>
      <c r="I44" s="379">
        <v>38627</v>
      </c>
      <c r="J44" s="89">
        <f t="shared" si="12"/>
        <v>-11.482602709935378</v>
      </c>
      <c r="K44" s="89">
        <f t="shared" si="13"/>
        <v>-0.732421875</v>
      </c>
      <c r="L44" s="379">
        <v>185868</v>
      </c>
      <c r="M44" s="379">
        <v>172786</v>
      </c>
      <c r="N44" s="379">
        <v>162520</v>
      </c>
      <c r="O44" s="89">
        <f t="shared" si="14"/>
        <v>-7.0383282759808026</v>
      </c>
      <c r="P44" s="89">
        <f t="shared" si="15"/>
        <v>-5.9414535899899334</v>
      </c>
      <c r="Q44" s="87">
        <f t="shared" si="16"/>
        <v>1507869.67</v>
      </c>
      <c r="R44" s="87">
        <f t="shared" si="17"/>
        <v>1477378</v>
      </c>
      <c r="S44" s="87">
        <f t="shared" si="18"/>
        <v>1447790</v>
      </c>
      <c r="T44" s="89">
        <f t="shared" si="19"/>
        <v>-2.022168799243758</v>
      </c>
      <c r="U44" s="89">
        <f t="shared" si="20"/>
        <v>-2.0027372818601634</v>
      </c>
      <c r="V44" s="10"/>
      <c r="W44" s="10"/>
    </row>
    <row r="45" spans="1:23" ht="17.25" thickBot="1">
      <c r="A45" s="186" t="s">
        <v>11</v>
      </c>
      <c r="B45" s="379">
        <v>150750</v>
      </c>
      <c r="C45" s="379">
        <v>148919</v>
      </c>
      <c r="D45" s="303">
        <v>149830</v>
      </c>
      <c r="E45" s="89">
        <f t="shared" si="10"/>
        <v>-1.2145936981757899</v>
      </c>
      <c r="F45" s="89">
        <f t="shared" si="11"/>
        <v>0.61174195367952677</v>
      </c>
      <c r="G45" s="379">
        <v>88560</v>
      </c>
      <c r="H45" s="379">
        <v>80896.474741829355</v>
      </c>
      <c r="I45" s="379">
        <v>85402.474741829355</v>
      </c>
      <c r="J45" s="89">
        <f t="shared" si="12"/>
        <v>-8.6534838055224128</v>
      </c>
      <c r="K45" s="89">
        <f t="shared" si="13"/>
        <v>5.5700820269119333</v>
      </c>
      <c r="L45" s="379">
        <v>48289</v>
      </c>
      <c r="M45" s="379">
        <v>50589</v>
      </c>
      <c r="N45" s="302">
        <v>48542</v>
      </c>
      <c r="O45" s="89">
        <f t="shared" si="14"/>
        <v>4.762989500714454</v>
      </c>
      <c r="P45" s="89">
        <f t="shared" si="15"/>
        <v>-4.0463341833204822</v>
      </c>
      <c r="Q45" s="87">
        <f t="shared" si="16"/>
        <v>996834.77860000008</v>
      </c>
      <c r="R45" s="87">
        <f t="shared" si="17"/>
        <v>982145.67474182928</v>
      </c>
      <c r="S45" s="87">
        <f t="shared" si="18"/>
        <v>997864.58840808959</v>
      </c>
      <c r="T45" s="89">
        <f t="shared" si="19"/>
        <v>-1.4735745755982634</v>
      </c>
      <c r="U45" s="89">
        <f t="shared" si="20"/>
        <v>1.6004666181920868</v>
      </c>
      <c r="V45" s="10"/>
      <c r="W45" s="10"/>
    </row>
    <row r="46" spans="1:23" ht="17.25" thickBot="1">
      <c r="A46" s="110" t="s">
        <v>12</v>
      </c>
      <c r="B46" s="379">
        <v>161665</v>
      </c>
      <c r="C46" s="379">
        <v>159940</v>
      </c>
      <c r="D46" s="380">
        <v>160394</v>
      </c>
      <c r="E46" s="89">
        <f t="shared" si="10"/>
        <v>-1.0670213094980454</v>
      </c>
      <c r="F46" s="89">
        <f t="shared" si="11"/>
        <v>0.28385644616730588</v>
      </c>
      <c r="G46" s="379">
        <v>78080</v>
      </c>
      <c r="H46" s="379">
        <v>73570</v>
      </c>
      <c r="I46" s="379">
        <v>73919</v>
      </c>
      <c r="J46" s="89">
        <f t="shared" si="12"/>
        <v>-5.7761270491803174</v>
      </c>
      <c r="K46" s="89">
        <f t="shared" si="13"/>
        <v>0.47437814326491434</v>
      </c>
      <c r="L46" s="379">
        <v>144667</v>
      </c>
      <c r="M46" s="379">
        <v>145957</v>
      </c>
      <c r="N46" s="380">
        <v>146561</v>
      </c>
      <c r="O46" s="89">
        <f t="shared" si="14"/>
        <v>0.89170301450917577</v>
      </c>
      <c r="P46" s="89">
        <f t="shared" si="15"/>
        <v>0.41382050877997756</v>
      </c>
      <c r="Q46" s="87">
        <f t="shared" si="16"/>
        <v>714773.78549040004</v>
      </c>
      <c r="R46" s="87">
        <f t="shared" si="17"/>
        <v>707707.29881258518</v>
      </c>
      <c r="S46" s="87">
        <f t="shared" si="18"/>
        <v>711377.26410957007</v>
      </c>
      <c r="T46" s="89">
        <f t="shared" si="19"/>
        <v>-0.98863260254663032</v>
      </c>
      <c r="U46" s="89">
        <f t="shared" si="20"/>
        <v>0.51857106788956742</v>
      </c>
      <c r="V46" s="10"/>
      <c r="W46" s="10"/>
    </row>
    <row r="47" spans="1:23" ht="17.25" thickBot="1">
      <c r="A47" s="186" t="s">
        <v>13</v>
      </c>
      <c r="B47" s="379">
        <v>9932</v>
      </c>
      <c r="C47" s="379">
        <v>10382</v>
      </c>
      <c r="D47" s="389">
        <v>9905</v>
      </c>
      <c r="E47" s="89">
        <f t="shared" si="10"/>
        <v>4.5308095046314918</v>
      </c>
      <c r="F47" s="89">
        <f t="shared" si="11"/>
        <v>-4.5944904642650783</v>
      </c>
      <c r="G47" s="379">
        <v>18821</v>
      </c>
      <c r="H47" s="379">
        <v>19915.349901364058</v>
      </c>
      <c r="I47" s="389">
        <v>22998.850578467667</v>
      </c>
      <c r="J47" s="89">
        <f t="shared" si="12"/>
        <v>5.8145151764734067</v>
      </c>
      <c r="K47" s="89">
        <f t="shared" si="13"/>
        <v>15.483035409246867</v>
      </c>
      <c r="L47" s="379">
        <v>17432</v>
      </c>
      <c r="M47" s="379">
        <v>17119</v>
      </c>
      <c r="N47" s="380">
        <v>19398</v>
      </c>
      <c r="O47" s="89">
        <f t="shared" si="14"/>
        <v>-1.7955484167049036</v>
      </c>
      <c r="P47" s="89">
        <f t="shared" si="15"/>
        <v>13.312693498452006</v>
      </c>
      <c r="Q47" s="87">
        <f t="shared" si="16"/>
        <v>265843.23658933595</v>
      </c>
      <c r="R47" s="87">
        <f t="shared" si="17"/>
        <v>265769.5600834316</v>
      </c>
      <c r="S47" s="87">
        <f t="shared" si="18"/>
        <v>275944.63100553188</v>
      </c>
      <c r="T47" s="89">
        <f t="shared" si="19"/>
        <v>-2.7714267569706408E-2</v>
      </c>
      <c r="U47" s="89">
        <f t="shared" si="20"/>
        <v>3.8285313483252423</v>
      </c>
      <c r="V47" s="10"/>
      <c r="W47" s="10"/>
    </row>
    <row r="48" spans="1:23" ht="17.25" thickBot="1">
      <c r="A48" s="186" t="s">
        <v>14</v>
      </c>
      <c r="B48" s="379">
        <v>2179</v>
      </c>
      <c r="C48" s="379">
        <v>2151</v>
      </c>
      <c r="D48" s="389">
        <v>2564</v>
      </c>
      <c r="E48" s="89">
        <f t="shared" si="10"/>
        <v>-1.2849931161082964</v>
      </c>
      <c r="F48" s="89">
        <f t="shared" si="11"/>
        <v>19.200371920037185</v>
      </c>
      <c r="G48" s="379">
        <v>9420</v>
      </c>
      <c r="H48" s="379">
        <v>9385.6600203031394</v>
      </c>
      <c r="I48" s="379">
        <v>9385.6600203031394</v>
      </c>
      <c r="J48" s="89">
        <f t="shared" si="12"/>
        <v>-0.36454330888386721</v>
      </c>
      <c r="K48" s="89">
        <f t="shared" si="13"/>
        <v>0</v>
      </c>
      <c r="L48" s="379">
        <v>8840</v>
      </c>
      <c r="M48" s="379">
        <v>8852</v>
      </c>
      <c r="N48" s="380">
        <v>5775</v>
      </c>
      <c r="O48" s="89">
        <f t="shared" si="14"/>
        <v>0.13574660633483404</v>
      </c>
      <c r="P48" s="89">
        <f t="shared" si="15"/>
        <v>-34.76050610031632</v>
      </c>
      <c r="Q48" s="87">
        <f t="shared" si="16"/>
        <v>25739.85096</v>
      </c>
      <c r="R48" s="87">
        <f t="shared" si="17"/>
        <v>25737.76002030314</v>
      </c>
      <c r="S48" s="87">
        <f t="shared" si="18"/>
        <v>22344.385882734088</v>
      </c>
      <c r="T48" s="89">
        <f t="shared" si="19"/>
        <v>-8.1233558815370088E-3</v>
      </c>
      <c r="U48" s="89">
        <f t="shared" si="20"/>
        <v>-13.18441905935947</v>
      </c>
      <c r="V48" s="10"/>
      <c r="W48" s="10"/>
    </row>
    <row r="49" spans="1:23" ht="17.25" thickBot="1">
      <c r="A49" s="186" t="s">
        <v>15</v>
      </c>
      <c r="B49" s="379">
        <v>1164</v>
      </c>
      <c r="C49" s="379">
        <v>3938</v>
      </c>
      <c r="D49" s="380">
        <v>3592</v>
      </c>
      <c r="E49" s="89">
        <f t="shared" si="10"/>
        <v>238.31615120274915</v>
      </c>
      <c r="F49" s="89">
        <f t="shared" si="11"/>
        <v>-8.7861858811579481</v>
      </c>
      <c r="G49" s="379">
        <v>1801</v>
      </c>
      <c r="H49" s="379">
        <v>2693.0645895910802</v>
      </c>
      <c r="I49" s="389">
        <v>3843</v>
      </c>
      <c r="J49" s="89">
        <f t="shared" si="12"/>
        <v>49.531626296006664</v>
      </c>
      <c r="K49" s="89">
        <f t="shared" si="13"/>
        <v>42.699882314502076</v>
      </c>
      <c r="L49" s="379">
        <v>350</v>
      </c>
      <c r="M49" s="379">
        <v>323</v>
      </c>
      <c r="N49" s="380">
        <v>355</v>
      </c>
      <c r="O49" s="89">
        <f t="shared" si="14"/>
        <v>-7.7142857142857224</v>
      </c>
      <c r="P49" s="89">
        <f t="shared" si="15"/>
        <v>9.9071207430340564</v>
      </c>
      <c r="Q49" s="87">
        <f t="shared" si="16"/>
        <v>11924.756258798587</v>
      </c>
      <c r="R49" s="87">
        <f t="shared" si="17"/>
        <v>16726.064589591078</v>
      </c>
      <c r="S49" s="87">
        <f t="shared" si="18"/>
        <v>17876.5</v>
      </c>
      <c r="T49" s="89">
        <f t="shared" si="19"/>
        <v>40.2633666180798</v>
      </c>
      <c r="U49" s="89">
        <f t="shared" si="20"/>
        <v>6.8780997720459425</v>
      </c>
      <c r="V49" s="10"/>
      <c r="W49" s="10"/>
    </row>
    <row r="50" spans="1:23" ht="16.5">
      <c r="A50" s="186" t="s">
        <v>16</v>
      </c>
      <c r="B50" s="379">
        <v>25801</v>
      </c>
      <c r="C50" s="379">
        <v>26602</v>
      </c>
      <c r="D50" s="379">
        <v>26496</v>
      </c>
      <c r="E50" s="89">
        <f t="shared" si="10"/>
        <v>3.1045308321382805</v>
      </c>
      <c r="F50" s="89">
        <f t="shared" si="11"/>
        <v>-0.39846628073077284</v>
      </c>
      <c r="G50" s="379">
        <v>14180</v>
      </c>
      <c r="H50" s="379">
        <v>14017</v>
      </c>
      <c r="I50" s="379">
        <v>15630</v>
      </c>
      <c r="J50" s="89">
        <f t="shared" si="12"/>
        <v>-1.1495063469675557</v>
      </c>
      <c r="K50" s="89">
        <f t="shared" si="13"/>
        <v>11.507455232931434</v>
      </c>
      <c r="L50" s="379">
        <v>16049</v>
      </c>
      <c r="M50" s="379">
        <v>16282</v>
      </c>
      <c r="N50" s="379">
        <v>17451</v>
      </c>
      <c r="O50" s="89">
        <f t="shared" si="14"/>
        <v>1.4518038507071935</v>
      </c>
      <c r="P50" s="89">
        <f t="shared" si="15"/>
        <v>7.1797076526225254</v>
      </c>
      <c r="Q50" s="87">
        <f t="shared" si="16"/>
        <v>210463</v>
      </c>
      <c r="R50" s="87">
        <f t="shared" si="17"/>
        <v>213116.78</v>
      </c>
      <c r="S50" s="87">
        <f t="shared" si="18"/>
        <v>216344.5</v>
      </c>
      <c r="T50" s="89">
        <f t="shared" si="19"/>
        <v>1.2609247231104774</v>
      </c>
      <c r="U50" s="89">
        <f t="shared" si="20"/>
        <v>1.5145311410955031</v>
      </c>
      <c r="V50" s="10"/>
      <c r="W50" s="10"/>
    </row>
    <row r="51" spans="1:23" ht="16.5">
      <c r="A51" s="186" t="s">
        <v>17</v>
      </c>
      <c r="B51" s="379">
        <v>8048.5</v>
      </c>
      <c r="C51" s="379">
        <v>7761</v>
      </c>
      <c r="D51" s="379">
        <v>7638</v>
      </c>
      <c r="E51" s="89">
        <f t="shared" si="10"/>
        <v>-3.5720941790395813</v>
      </c>
      <c r="F51" s="89">
        <f t="shared" si="11"/>
        <v>-1.5848473134905277</v>
      </c>
      <c r="G51" s="379">
        <v>7</v>
      </c>
      <c r="H51" s="379">
        <v>11</v>
      </c>
      <c r="I51" s="379">
        <v>11.8</v>
      </c>
      <c r="J51" s="89">
        <f t="shared" si="12"/>
        <v>57.142857142857139</v>
      </c>
      <c r="K51" s="89">
        <f t="shared" si="13"/>
        <v>7.2727272727272805</v>
      </c>
      <c r="L51" s="379">
        <v>6277</v>
      </c>
      <c r="M51" s="379">
        <v>6196</v>
      </c>
      <c r="N51" s="379">
        <v>6180</v>
      </c>
      <c r="O51" s="89">
        <f t="shared" si="14"/>
        <v>-1.2904253624342914</v>
      </c>
      <c r="P51" s="89">
        <f t="shared" si="15"/>
        <v>-0.25823111684958633</v>
      </c>
      <c r="Q51" s="87">
        <f t="shared" si="16"/>
        <v>70192</v>
      </c>
      <c r="R51" s="87">
        <f t="shared" si="17"/>
        <v>68038</v>
      </c>
      <c r="S51" s="87">
        <f t="shared" si="18"/>
        <v>47955.100000000006</v>
      </c>
      <c r="T51" s="89">
        <f t="shared" si="19"/>
        <v>-3.0687257807157522</v>
      </c>
      <c r="U51" s="89">
        <f t="shared" si="20"/>
        <v>-29.517181575002198</v>
      </c>
      <c r="V51" s="10"/>
      <c r="W51" s="10"/>
    </row>
    <row r="52" spans="1:23" ht="16.5">
      <c r="A52" s="186" t="s">
        <v>18</v>
      </c>
      <c r="B52" s="379">
        <v>0</v>
      </c>
      <c r="C52" s="379">
        <v>0</v>
      </c>
      <c r="D52" s="379">
        <v>0</v>
      </c>
      <c r="E52" s="89">
        <f t="shared" si="10"/>
        <v>0</v>
      </c>
      <c r="F52" s="89">
        <f t="shared" si="11"/>
        <v>0</v>
      </c>
      <c r="G52" s="379">
        <v>0</v>
      </c>
      <c r="H52" s="379">
        <v>0</v>
      </c>
      <c r="I52" s="379">
        <v>12</v>
      </c>
      <c r="J52" s="89">
        <f t="shared" si="12"/>
        <v>0</v>
      </c>
      <c r="K52" s="89">
        <f t="shared" si="13"/>
        <v>0</v>
      </c>
      <c r="L52" s="379">
        <v>0</v>
      </c>
      <c r="M52" s="379">
        <v>0</v>
      </c>
      <c r="N52" s="379">
        <v>0</v>
      </c>
      <c r="O52" s="89">
        <f t="shared" si="14"/>
        <v>0</v>
      </c>
      <c r="P52" s="89">
        <f t="shared" si="15"/>
        <v>0</v>
      </c>
      <c r="Q52" s="87">
        <f t="shared" si="16"/>
        <v>9744</v>
      </c>
      <c r="R52" s="87">
        <f t="shared" si="17"/>
        <v>7199</v>
      </c>
      <c r="S52" s="87">
        <f t="shared" si="18"/>
        <v>7241</v>
      </c>
      <c r="T52" s="89">
        <f t="shared" si="19"/>
        <v>-26.118637110016422</v>
      </c>
      <c r="U52" s="89">
        <f t="shared" si="20"/>
        <v>0.58341436310598738</v>
      </c>
      <c r="V52" s="10"/>
      <c r="W52" s="10"/>
    </row>
    <row r="53" spans="1:23" ht="16.5">
      <c r="A53" s="186" t="s">
        <v>19</v>
      </c>
      <c r="B53" s="379">
        <v>0</v>
      </c>
      <c r="C53" s="379">
        <v>0</v>
      </c>
      <c r="D53" s="379">
        <v>0</v>
      </c>
      <c r="E53" s="89">
        <f t="shared" si="10"/>
        <v>0</v>
      </c>
      <c r="F53" s="89">
        <f t="shared" si="11"/>
        <v>0</v>
      </c>
      <c r="G53" s="379">
        <v>0</v>
      </c>
      <c r="H53" s="379">
        <v>0</v>
      </c>
      <c r="I53" s="379">
        <v>3</v>
      </c>
      <c r="J53" s="89">
        <f t="shared" si="12"/>
        <v>0</v>
      </c>
      <c r="K53" s="89">
        <f t="shared" si="13"/>
        <v>0</v>
      </c>
      <c r="L53" s="379">
        <v>8</v>
      </c>
      <c r="M53" s="379">
        <v>8</v>
      </c>
      <c r="N53" s="379">
        <v>5</v>
      </c>
      <c r="O53" s="89">
        <f t="shared" si="14"/>
        <v>0</v>
      </c>
      <c r="P53" s="89">
        <f t="shared" si="15"/>
        <v>-37.5</v>
      </c>
      <c r="Q53" s="87">
        <f t="shared" si="16"/>
        <v>975</v>
      </c>
      <c r="R53" s="87">
        <f t="shared" si="17"/>
        <v>975</v>
      </c>
      <c r="S53" s="87">
        <f t="shared" si="18"/>
        <v>725</v>
      </c>
      <c r="T53" s="89">
        <f t="shared" si="19"/>
        <v>0</v>
      </c>
      <c r="U53" s="89">
        <f t="shared" si="20"/>
        <v>-25.641025641025635</v>
      </c>
      <c r="V53" s="10"/>
      <c r="W53" s="10"/>
    </row>
    <row r="54" spans="1:23" ht="16.5">
      <c r="A54" s="186" t="s">
        <v>20</v>
      </c>
      <c r="B54" s="379">
        <v>1890</v>
      </c>
      <c r="C54" s="379">
        <v>1966</v>
      </c>
      <c r="D54" s="379">
        <v>1945</v>
      </c>
      <c r="E54" s="89">
        <f t="shared" si="10"/>
        <v>4.0211640211640116</v>
      </c>
      <c r="F54" s="89">
        <f t="shared" si="11"/>
        <v>-1.0681586978636801</v>
      </c>
      <c r="G54" s="379">
        <v>4716</v>
      </c>
      <c r="H54" s="379">
        <v>4814</v>
      </c>
      <c r="I54" s="379">
        <v>4739</v>
      </c>
      <c r="J54" s="89">
        <f t="shared" si="12"/>
        <v>2.0780322307039967</v>
      </c>
      <c r="K54" s="89">
        <f t="shared" si="13"/>
        <v>-1.5579559617781484</v>
      </c>
      <c r="L54" s="379">
        <v>8019</v>
      </c>
      <c r="M54" s="379">
        <v>8348</v>
      </c>
      <c r="N54" s="379">
        <v>8364</v>
      </c>
      <c r="O54" s="89">
        <f t="shared" si="14"/>
        <v>4.102755954607801</v>
      </c>
      <c r="P54" s="89">
        <f t="shared" si="15"/>
        <v>0.19166267369431012</v>
      </c>
      <c r="Q54" s="87">
        <f t="shared" si="16"/>
        <v>26685</v>
      </c>
      <c r="R54" s="87">
        <f t="shared" si="17"/>
        <v>27157.5</v>
      </c>
      <c r="S54" s="87">
        <f t="shared" si="18"/>
        <v>26798</v>
      </c>
      <c r="T54" s="89">
        <f t="shared" si="19"/>
        <v>1.7706576728499215</v>
      </c>
      <c r="U54" s="89">
        <f t="shared" si="20"/>
        <v>-1.3237595507686706</v>
      </c>
      <c r="V54" s="10"/>
      <c r="W54" s="10"/>
    </row>
    <row r="55" spans="1:23" ht="16.5">
      <c r="A55" s="186" t="s">
        <v>21</v>
      </c>
      <c r="B55" s="379">
        <v>55365</v>
      </c>
      <c r="C55" s="379">
        <v>64764</v>
      </c>
      <c r="D55" s="379">
        <v>80237</v>
      </c>
      <c r="E55" s="89">
        <f t="shared" si="10"/>
        <v>16.97642915199134</v>
      </c>
      <c r="F55" s="89">
        <f t="shared" si="11"/>
        <v>23.89135939719597</v>
      </c>
      <c r="G55" s="379">
        <v>16383</v>
      </c>
      <c r="H55" s="379">
        <v>18474.5</v>
      </c>
      <c r="I55" s="379">
        <v>17496.5</v>
      </c>
      <c r="J55" s="89">
        <f t="shared" si="12"/>
        <v>12.766282121711541</v>
      </c>
      <c r="K55" s="89">
        <f t="shared" si="13"/>
        <v>-5.2937833229586602</v>
      </c>
      <c r="L55" s="379">
        <v>38044</v>
      </c>
      <c r="M55" s="379">
        <v>27453</v>
      </c>
      <c r="N55" s="379">
        <v>21761</v>
      </c>
      <c r="O55" s="89">
        <f t="shared" si="14"/>
        <v>-27.838818210493116</v>
      </c>
      <c r="P55" s="89">
        <f t="shared" si="15"/>
        <v>-20.733617455287217</v>
      </c>
      <c r="Q55" s="87">
        <f t="shared" ref="Q55:Q75" si="21">B19+G19+L19+Q19+B55+G55+L55</f>
        <v>294852.5</v>
      </c>
      <c r="R55" s="87">
        <f t="shared" ref="R55:R75" si="22">C19+H19+M19+R19+C55+H55+M55</f>
        <v>296850.13</v>
      </c>
      <c r="S55" s="87">
        <f>D20+I19+N19+S19+D55+I55+N55</f>
        <v>296624.92</v>
      </c>
      <c r="T55" s="89">
        <f t="shared" si="19"/>
        <v>0.67750146259571409</v>
      </c>
      <c r="U55" s="89">
        <f t="shared" si="20"/>
        <v>-7.586656606821407E-2</v>
      </c>
      <c r="V55" s="10"/>
      <c r="W55" s="10"/>
    </row>
    <row r="56" spans="1:23" ht="16.5">
      <c r="A56" s="186" t="s">
        <v>22</v>
      </c>
      <c r="B56" s="379">
        <v>82437</v>
      </c>
      <c r="C56" s="379">
        <v>70029</v>
      </c>
      <c r="D56" s="379">
        <v>62661</v>
      </c>
      <c r="E56" s="89">
        <f t="shared" si="10"/>
        <v>-15.051493868044687</v>
      </c>
      <c r="F56" s="89">
        <f t="shared" si="11"/>
        <v>-10.521355438461214</v>
      </c>
      <c r="G56" s="379">
        <v>9162</v>
      </c>
      <c r="H56" s="379">
        <v>8923</v>
      </c>
      <c r="I56" s="379">
        <v>9096.15</v>
      </c>
      <c r="J56" s="89">
        <f t="shared" si="12"/>
        <v>-2.6086007421960318</v>
      </c>
      <c r="K56" s="89">
        <f t="shared" si="13"/>
        <v>1.9404908663005642</v>
      </c>
      <c r="L56" s="379">
        <v>29042</v>
      </c>
      <c r="M56" s="379">
        <v>23865.75</v>
      </c>
      <c r="N56" s="379">
        <v>25200</v>
      </c>
      <c r="O56" s="89">
        <f t="shared" si="14"/>
        <v>-17.82332483988705</v>
      </c>
      <c r="P56" s="89">
        <f t="shared" si="15"/>
        <v>5.5906476854907083</v>
      </c>
      <c r="Q56" s="87">
        <f t="shared" si="21"/>
        <v>252826.5</v>
      </c>
      <c r="R56" s="87">
        <f t="shared" si="22"/>
        <v>234682.78</v>
      </c>
      <c r="S56" s="87">
        <f t="shared" ref="S56:S75" si="23">D20+I20+N20+S20+D56+I56+N56</f>
        <v>237860.56999999998</v>
      </c>
      <c r="T56" s="89">
        <f t="shared" si="19"/>
        <v>-7.1763521624513231</v>
      </c>
      <c r="U56" s="89">
        <f t="shared" si="20"/>
        <v>1.3540788974802496</v>
      </c>
      <c r="V56" s="10"/>
      <c r="W56" s="10"/>
    </row>
    <row r="57" spans="1:23" ht="16.5">
      <c r="A57" s="35" t="s">
        <v>23</v>
      </c>
      <c r="B57" s="87">
        <f>SUM(B58:B59)</f>
        <v>40044.300000000003</v>
      </c>
      <c r="C57" s="87">
        <f>SUM(C58:C59)</f>
        <v>40879</v>
      </c>
      <c r="D57" s="87">
        <f>SUM(D58:D59)</f>
        <v>44001</v>
      </c>
      <c r="E57" s="88">
        <f t="shared" si="10"/>
        <v>2.0844414810597272</v>
      </c>
      <c r="F57" s="88">
        <f t="shared" si="11"/>
        <v>7.6371731206731965</v>
      </c>
      <c r="G57" s="87">
        <f>SUM(G58:G59)</f>
        <v>18975</v>
      </c>
      <c r="H57" s="87">
        <f>SUM(H58:H59)</f>
        <v>21060.7</v>
      </c>
      <c r="I57" s="87">
        <f>SUM(I58:I59)</f>
        <v>22378.7</v>
      </c>
      <c r="J57" s="88">
        <f t="shared" si="12"/>
        <v>10.991831357048753</v>
      </c>
      <c r="K57" s="88">
        <f t="shared" si="13"/>
        <v>6.2581015825684716</v>
      </c>
      <c r="L57" s="87">
        <f>SUM(L58:L59)</f>
        <v>21633.05</v>
      </c>
      <c r="M57" s="87">
        <f>SUM(M58:M59)</f>
        <v>23229.02</v>
      </c>
      <c r="N57" s="87">
        <f>SUM(N58:N59)</f>
        <v>23490.92</v>
      </c>
      <c r="O57" s="88">
        <f t="shared" si="14"/>
        <v>7.3774618003471488</v>
      </c>
      <c r="P57" s="88">
        <f t="shared" si="15"/>
        <v>1.1274690021361096</v>
      </c>
      <c r="Q57" s="87">
        <f t="shared" si="21"/>
        <v>453025.26999999996</v>
      </c>
      <c r="R57" s="87">
        <f t="shared" si="22"/>
        <v>465407.25</v>
      </c>
      <c r="S57" s="87">
        <f t="shared" si="23"/>
        <v>468161.12</v>
      </c>
      <c r="T57" s="88">
        <f t="shared" si="19"/>
        <v>2.7331764517242192</v>
      </c>
      <c r="U57" s="88">
        <f t="shared" si="20"/>
        <v>0.59171188244273765</v>
      </c>
      <c r="V57" s="11"/>
      <c r="W57" s="11"/>
    </row>
    <row r="58" spans="1:23" ht="16.5">
      <c r="A58" s="186" t="s">
        <v>24</v>
      </c>
      <c r="B58" s="379">
        <v>40044.300000000003</v>
      </c>
      <c r="C58" s="379">
        <v>40879</v>
      </c>
      <c r="D58" s="379">
        <v>44001</v>
      </c>
      <c r="E58" s="89">
        <f t="shared" si="10"/>
        <v>2.0844414810597272</v>
      </c>
      <c r="F58" s="89">
        <f t="shared" si="11"/>
        <v>7.6371731206731965</v>
      </c>
      <c r="G58" s="379">
        <v>12677</v>
      </c>
      <c r="H58" s="379">
        <v>13564</v>
      </c>
      <c r="I58" s="379">
        <v>14880</v>
      </c>
      <c r="J58" s="89">
        <f t="shared" si="12"/>
        <v>6.9969235623570114</v>
      </c>
      <c r="K58" s="89">
        <f t="shared" si="13"/>
        <v>9.7021527572987338</v>
      </c>
      <c r="L58" s="379">
        <v>21633.05</v>
      </c>
      <c r="M58" s="379">
        <v>23229.02</v>
      </c>
      <c r="N58" s="379">
        <v>22765.919999999998</v>
      </c>
      <c r="O58" s="89">
        <f t="shared" si="14"/>
        <v>7.3774618003471488</v>
      </c>
      <c r="P58" s="89">
        <f t="shared" si="15"/>
        <v>-1.9936269373395987</v>
      </c>
      <c r="Q58" s="87">
        <f t="shared" si="21"/>
        <v>440121.26999999996</v>
      </c>
      <c r="R58" s="87">
        <f t="shared" si="22"/>
        <v>454847.55</v>
      </c>
      <c r="S58" s="87">
        <f t="shared" si="23"/>
        <v>456822.42</v>
      </c>
      <c r="T58" s="89">
        <f t="shared" si="19"/>
        <v>3.3459596260821485</v>
      </c>
      <c r="U58" s="89">
        <f t="shared" si="20"/>
        <v>0.43418283774421695</v>
      </c>
      <c r="V58" s="10"/>
      <c r="W58" s="10"/>
    </row>
    <row r="59" spans="1:23" ht="16.5">
      <c r="A59" s="186" t="s">
        <v>25</v>
      </c>
      <c r="B59" s="379">
        <v>0</v>
      </c>
      <c r="C59" s="379">
        <v>0</v>
      </c>
      <c r="D59" s="379"/>
      <c r="E59" s="89">
        <f t="shared" si="10"/>
        <v>0</v>
      </c>
      <c r="F59" s="89">
        <f t="shared" si="11"/>
        <v>0</v>
      </c>
      <c r="G59" s="379">
        <v>6298</v>
      </c>
      <c r="H59" s="379">
        <v>7496.7</v>
      </c>
      <c r="I59" s="379">
        <v>7498.7</v>
      </c>
      <c r="J59" s="89">
        <f t="shared" si="12"/>
        <v>19.033026357573817</v>
      </c>
      <c r="K59" s="89">
        <f t="shared" si="13"/>
        <v>2.6678405164943797E-2</v>
      </c>
      <c r="L59" s="379">
        <v>0</v>
      </c>
      <c r="M59" s="379">
        <v>0</v>
      </c>
      <c r="N59" s="379">
        <v>725</v>
      </c>
      <c r="O59" s="89">
        <f t="shared" si="14"/>
        <v>0</v>
      </c>
      <c r="P59" s="89">
        <f t="shared" si="15"/>
        <v>0</v>
      </c>
      <c r="Q59" s="87">
        <f t="shared" si="21"/>
        <v>12904</v>
      </c>
      <c r="R59" s="87">
        <f t="shared" si="22"/>
        <v>10559.7</v>
      </c>
      <c r="S59" s="87">
        <f t="shared" si="23"/>
        <v>11338.7</v>
      </c>
      <c r="T59" s="89">
        <f t="shared" si="19"/>
        <v>-18.16723496590204</v>
      </c>
      <c r="U59" s="89">
        <f t="shared" si="20"/>
        <v>7.3771035161983747</v>
      </c>
      <c r="V59" s="10"/>
      <c r="W59" s="10"/>
    </row>
    <row r="60" spans="1:23" s="30" customFormat="1" ht="16.5">
      <c r="A60" s="35" t="s">
        <v>376</v>
      </c>
      <c r="B60" s="381">
        <f>SUM(B61:B65)</f>
        <v>21233</v>
      </c>
      <c r="C60" s="381">
        <f>SUM(C61:C65)</f>
        <v>25344</v>
      </c>
      <c r="D60" s="381">
        <f>SUM(D61:D65)</f>
        <v>27682</v>
      </c>
      <c r="E60" s="88">
        <f t="shared" si="10"/>
        <v>19.361371450101259</v>
      </c>
      <c r="F60" s="88">
        <f t="shared" si="11"/>
        <v>9.2250631313131208</v>
      </c>
      <c r="G60" s="381">
        <f>SUM(G61:G65)</f>
        <v>16935.5</v>
      </c>
      <c r="H60" s="381">
        <f>SUM(H61:H65)</f>
        <v>17253</v>
      </c>
      <c r="I60" s="381">
        <f>SUM(I61:I65)</f>
        <v>19322</v>
      </c>
      <c r="J60" s="88">
        <f t="shared" si="12"/>
        <v>1.8747601192760754</v>
      </c>
      <c r="K60" s="88">
        <f t="shared" si="13"/>
        <v>11.992117312931086</v>
      </c>
      <c r="L60" s="381">
        <f>SUM(L61:L65)</f>
        <v>10657.83</v>
      </c>
      <c r="M60" s="381">
        <f>SUM(M61:M65)</f>
        <v>10834.63</v>
      </c>
      <c r="N60" s="381">
        <f>SUM(N61:N65)</f>
        <v>11449.09</v>
      </c>
      <c r="O60" s="88">
        <f t="shared" si="14"/>
        <v>1.6588742736560675</v>
      </c>
      <c r="P60" s="88">
        <f t="shared" si="15"/>
        <v>5.6712596553827979</v>
      </c>
      <c r="Q60" s="87">
        <f t="shared" si="21"/>
        <v>181361.12999999998</v>
      </c>
      <c r="R60" s="87">
        <f t="shared" si="22"/>
        <v>188817.84</v>
      </c>
      <c r="S60" s="87">
        <f t="shared" si="23"/>
        <v>195041.75</v>
      </c>
      <c r="T60" s="88">
        <f t="shared" si="19"/>
        <v>4.1115259923667224</v>
      </c>
      <c r="U60" s="88">
        <f t="shared" si="20"/>
        <v>3.2962510322117851</v>
      </c>
      <c r="V60" s="11"/>
      <c r="W60" s="11"/>
    </row>
    <row r="61" spans="1:23" ht="16.5">
      <c r="A61" s="186" t="s">
        <v>26</v>
      </c>
      <c r="B61" s="379">
        <v>3015</v>
      </c>
      <c r="C61" s="379">
        <v>3845</v>
      </c>
      <c r="D61" s="379">
        <v>3896</v>
      </c>
      <c r="E61" s="89">
        <f t="shared" si="10"/>
        <v>27.529021558872316</v>
      </c>
      <c r="F61" s="89">
        <f t="shared" si="11"/>
        <v>1.3263979193758075</v>
      </c>
      <c r="G61" s="379">
        <v>3829</v>
      </c>
      <c r="H61" s="379">
        <v>3932</v>
      </c>
      <c r="I61" s="379">
        <v>4055</v>
      </c>
      <c r="J61" s="89">
        <f t="shared" si="12"/>
        <v>2.6899973883520545</v>
      </c>
      <c r="K61" s="89">
        <f t="shared" si="13"/>
        <v>3.128179043743657</v>
      </c>
      <c r="L61" s="379">
        <v>3275.7</v>
      </c>
      <c r="M61" s="379">
        <v>3288</v>
      </c>
      <c r="N61" s="379">
        <v>3438.59</v>
      </c>
      <c r="O61" s="89">
        <f t="shared" si="14"/>
        <v>0.37549226119608647</v>
      </c>
      <c r="P61" s="89">
        <f t="shared" si="15"/>
        <v>4.5799878345498968</v>
      </c>
      <c r="Q61" s="87">
        <f t="shared" si="21"/>
        <v>32603.200000000001</v>
      </c>
      <c r="R61" s="87">
        <f t="shared" si="22"/>
        <v>33959.5</v>
      </c>
      <c r="S61" s="87">
        <f t="shared" si="23"/>
        <v>87265.39</v>
      </c>
      <c r="T61" s="89">
        <f t="shared" si="19"/>
        <v>4.1600211022230837</v>
      </c>
      <c r="U61" s="89">
        <f t="shared" si="20"/>
        <v>156.96900719975264</v>
      </c>
      <c r="V61" s="10"/>
      <c r="W61" s="10"/>
    </row>
    <row r="62" spans="1:23" ht="16.5">
      <c r="A62" s="186" t="s">
        <v>27</v>
      </c>
      <c r="B62" s="379">
        <v>5898</v>
      </c>
      <c r="C62" s="379">
        <v>5924</v>
      </c>
      <c r="D62" s="379">
        <v>6122</v>
      </c>
      <c r="E62" s="89">
        <f t="shared" si="10"/>
        <v>0.44082739911834778</v>
      </c>
      <c r="F62" s="89">
        <f t="shared" si="11"/>
        <v>3.3423362592842665</v>
      </c>
      <c r="G62" s="379">
        <v>2172</v>
      </c>
      <c r="H62" s="379">
        <v>1886</v>
      </c>
      <c r="I62" s="379">
        <v>2199</v>
      </c>
      <c r="J62" s="89">
        <f t="shared" si="12"/>
        <v>-13.167587476979747</v>
      </c>
      <c r="K62" s="89">
        <f t="shared" si="13"/>
        <v>16.595970307529171</v>
      </c>
      <c r="L62" s="379">
        <v>1657.06</v>
      </c>
      <c r="M62" s="379">
        <v>1729.06</v>
      </c>
      <c r="N62" s="379">
        <v>1772</v>
      </c>
      <c r="O62" s="89">
        <f t="shared" si="14"/>
        <v>4.3450448384488141</v>
      </c>
      <c r="P62" s="89">
        <f t="shared" si="15"/>
        <v>2.4834303031705076</v>
      </c>
      <c r="Q62" s="87">
        <f t="shared" si="21"/>
        <v>70817.06</v>
      </c>
      <c r="R62" s="87">
        <f t="shared" si="22"/>
        <v>71406.37</v>
      </c>
      <c r="S62" s="87">
        <f t="shared" si="23"/>
        <v>25887.809999999998</v>
      </c>
      <c r="T62" s="89">
        <f t="shared" si="19"/>
        <v>0.83215823983655923</v>
      </c>
      <c r="U62" s="89">
        <f t="shared" si="20"/>
        <v>-63.745797468769247</v>
      </c>
      <c r="V62" s="10"/>
      <c r="W62" s="10"/>
    </row>
    <row r="63" spans="1:23" ht="16.5">
      <c r="A63" s="186" t="s">
        <v>28</v>
      </c>
      <c r="B63" s="379">
        <v>2160</v>
      </c>
      <c r="C63" s="379">
        <v>5313</v>
      </c>
      <c r="D63" s="379">
        <v>6610</v>
      </c>
      <c r="E63" s="89">
        <f t="shared" si="10"/>
        <v>145.97222222222223</v>
      </c>
      <c r="F63" s="89">
        <f t="shared" si="11"/>
        <v>24.411820063993986</v>
      </c>
      <c r="G63" s="379">
        <v>449.5</v>
      </c>
      <c r="H63" s="379">
        <v>450</v>
      </c>
      <c r="I63" s="379">
        <v>542</v>
      </c>
      <c r="J63" s="89">
        <f t="shared" si="12"/>
        <v>0.11123470522802847</v>
      </c>
      <c r="K63" s="89">
        <f t="shared" si="13"/>
        <v>20.444444444444443</v>
      </c>
      <c r="L63" s="379">
        <v>2014.07</v>
      </c>
      <c r="M63" s="379">
        <v>1945.07</v>
      </c>
      <c r="N63" s="379">
        <v>2207</v>
      </c>
      <c r="O63" s="89">
        <f t="shared" si="14"/>
        <v>-3.425898801928426</v>
      </c>
      <c r="P63" s="89">
        <f t="shared" si="15"/>
        <v>13.466353396021731</v>
      </c>
      <c r="Q63" s="87">
        <f t="shared" si="21"/>
        <v>23894.57</v>
      </c>
      <c r="R63" s="87">
        <f t="shared" si="22"/>
        <v>27445.77</v>
      </c>
      <c r="S63" s="87">
        <f t="shared" si="23"/>
        <v>20977.5</v>
      </c>
      <c r="T63" s="89">
        <f t="shared" si="19"/>
        <v>14.861953992057607</v>
      </c>
      <c r="U63" s="89">
        <f t="shared" si="20"/>
        <v>-23.567456843076357</v>
      </c>
      <c r="V63" s="10"/>
      <c r="W63" s="10"/>
    </row>
    <row r="64" spans="1:23" ht="16.5">
      <c r="A64" s="186" t="s">
        <v>29</v>
      </c>
      <c r="B64" s="379">
        <v>670</v>
      </c>
      <c r="C64" s="379">
        <v>845</v>
      </c>
      <c r="D64" s="379">
        <v>902</v>
      </c>
      <c r="E64" s="89">
        <f t="shared" si="10"/>
        <v>26.119402985074629</v>
      </c>
      <c r="F64" s="89">
        <f t="shared" si="11"/>
        <v>6.7455621301775182</v>
      </c>
      <c r="G64" s="379">
        <v>8040</v>
      </c>
      <c r="H64" s="379">
        <v>8409</v>
      </c>
      <c r="I64" s="379">
        <v>10450</v>
      </c>
      <c r="J64" s="89">
        <f t="shared" si="12"/>
        <v>4.5895522388059646</v>
      </c>
      <c r="K64" s="89">
        <f t="shared" si="13"/>
        <v>24.271613747175635</v>
      </c>
      <c r="L64" s="379">
        <v>705</v>
      </c>
      <c r="M64" s="379">
        <v>717</v>
      </c>
      <c r="N64" s="379">
        <v>715.5</v>
      </c>
      <c r="O64" s="89">
        <f t="shared" si="14"/>
        <v>1.7021276595744723</v>
      </c>
      <c r="P64" s="89">
        <f t="shared" si="15"/>
        <v>-0.20920502092050697</v>
      </c>
      <c r="Q64" s="87">
        <f t="shared" si="21"/>
        <v>11959</v>
      </c>
      <c r="R64" s="87">
        <f t="shared" si="22"/>
        <v>13988.5</v>
      </c>
      <c r="S64" s="87">
        <f t="shared" si="23"/>
        <v>20557.25</v>
      </c>
      <c r="T64" s="89">
        <f t="shared" si="19"/>
        <v>16.970482481812851</v>
      </c>
      <c r="U64" s="89">
        <f t="shared" si="20"/>
        <v>46.958215677163395</v>
      </c>
      <c r="V64" s="10"/>
      <c r="W64" s="10"/>
    </row>
    <row r="65" spans="1:23" ht="16.5">
      <c r="A65" s="186" t="s">
        <v>30</v>
      </c>
      <c r="B65" s="379">
        <v>9490</v>
      </c>
      <c r="C65" s="379">
        <v>9417</v>
      </c>
      <c r="D65" s="379">
        <v>10152</v>
      </c>
      <c r="E65" s="89">
        <f t="shared" si="10"/>
        <v>-0.7692307692307736</v>
      </c>
      <c r="F65" s="89">
        <f t="shared" si="11"/>
        <v>7.8050334501433554</v>
      </c>
      <c r="G65" s="379">
        <v>2445</v>
      </c>
      <c r="H65" s="379">
        <v>2576</v>
      </c>
      <c r="I65" s="379">
        <v>2076</v>
      </c>
      <c r="J65" s="89">
        <f t="shared" si="12"/>
        <v>5.3578732106339402</v>
      </c>
      <c r="K65" s="89">
        <f t="shared" si="13"/>
        <v>-19.409937888198755</v>
      </c>
      <c r="L65" s="379">
        <v>3006</v>
      </c>
      <c r="M65" s="379">
        <v>3155.5</v>
      </c>
      <c r="N65" s="379">
        <v>3316</v>
      </c>
      <c r="O65" s="89">
        <f t="shared" si="14"/>
        <v>4.9733865602129157</v>
      </c>
      <c r="P65" s="89">
        <f t="shared" si="15"/>
        <v>5.0863571541752464</v>
      </c>
      <c r="Q65" s="87">
        <f t="shared" si="21"/>
        <v>42087.3</v>
      </c>
      <c r="R65" s="87">
        <f t="shared" si="22"/>
        <v>42017.7</v>
      </c>
      <c r="S65" s="87">
        <f t="shared" si="23"/>
        <v>40353.800000000003</v>
      </c>
      <c r="T65" s="89">
        <f t="shared" si="19"/>
        <v>-0.1653705512114243</v>
      </c>
      <c r="U65" s="89">
        <f t="shared" si="20"/>
        <v>-3.9599978104465379</v>
      </c>
      <c r="V65" s="10"/>
      <c r="W65" s="10"/>
    </row>
    <row r="66" spans="1:23" s="30" customFormat="1" ht="16.5">
      <c r="A66" s="35" t="s">
        <v>386</v>
      </c>
      <c r="B66" s="382">
        <f>SUM(B67:B72)</f>
        <v>12985</v>
      </c>
      <c r="C66" s="382">
        <f>SUM(C67:C72)</f>
        <v>11728</v>
      </c>
      <c r="D66" s="382">
        <f>SUM(D67:D72)</f>
        <v>12377</v>
      </c>
      <c r="E66" s="88">
        <f t="shared" si="10"/>
        <v>-9.6804004620716313</v>
      </c>
      <c r="F66" s="88">
        <f t="shared" si="11"/>
        <v>5.5337653478854065</v>
      </c>
      <c r="G66" s="382">
        <v>5026</v>
      </c>
      <c r="H66" s="382">
        <v>5913</v>
      </c>
      <c r="I66" s="382">
        <v>5345</v>
      </c>
      <c r="J66" s="88">
        <f t="shared" si="12"/>
        <v>17.648229208117797</v>
      </c>
      <c r="K66" s="88">
        <f t="shared" si="13"/>
        <v>-9.6059529849484164</v>
      </c>
      <c r="L66" s="88">
        <f>SUM(L72)</f>
        <v>7429</v>
      </c>
      <c r="M66" s="88">
        <f>SUM(M72)</f>
        <v>8133.5</v>
      </c>
      <c r="N66" s="390">
        <v>7955.5</v>
      </c>
      <c r="O66" s="88">
        <f t="shared" si="14"/>
        <v>9.4831067438417023</v>
      </c>
      <c r="P66" s="88">
        <f t="shared" si="15"/>
        <v>-2.1884797442675392</v>
      </c>
      <c r="Q66" s="87">
        <f t="shared" si="21"/>
        <v>69162.01999999999</v>
      </c>
      <c r="R66" s="87">
        <f t="shared" si="22"/>
        <v>74009.16</v>
      </c>
      <c r="S66" s="87">
        <f t="shared" si="23"/>
        <v>82178.100000000006</v>
      </c>
      <c r="T66" s="88">
        <f t="shared" si="19"/>
        <v>7.008384081320969</v>
      </c>
      <c r="U66" s="88">
        <f t="shared" si="20"/>
        <v>11.037741814661857</v>
      </c>
      <c r="V66" s="11"/>
      <c r="W66" s="11"/>
    </row>
    <row r="67" spans="1:23" ht="16.5">
      <c r="A67" s="186" t="s">
        <v>377</v>
      </c>
      <c r="B67" s="379">
        <v>1458</v>
      </c>
      <c r="C67" s="379">
        <v>2038</v>
      </c>
      <c r="D67" s="379">
        <v>2326</v>
      </c>
      <c r="E67" s="89">
        <f t="shared" si="10"/>
        <v>39.780521262002736</v>
      </c>
      <c r="F67" s="89">
        <f t="shared" si="11"/>
        <v>14.131501472031388</v>
      </c>
      <c r="G67" s="379"/>
      <c r="H67" s="379"/>
      <c r="I67" s="379"/>
      <c r="J67" s="88">
        <f t="shared" si="12"/>
        <v>0</v>
      </c>
      <c r="K67" s="88">
        <f t="shared" si="13"/>
        <v>0</v>
      </c>
      <c r="L67" s="379"/>
      <c r="M67" s="379"/>
      <c r="N67" s="379"/>
      <c r="O67" s="88">
        <f t="shared" si="14"/>
        <v>0</v>
      </c>
      <c r="P67" s="88">
        <f t="shared" si="15"/>
        <v>0</v>
      </c>
      <c r="Q67" s="87">
        <f t="shared" si="21"/>
        <v>4441.5200000000004</v>
      </c>
      <c r="R67" s="87">
        <f t="shared" si="22"/>
        <v>5544</v>
      </c>
      <c r="S67" s="87">
        <f t="shared" si="23"/>
        <v>6883.6</v>
      </c>
      <c r="T67" s="89">
        <f t="shared" si="19"/>
        <v>24.822132963489963</v>
      </c>
      <c r="U67" s="89">
        <f t="shared" si="20"/>
        <v>24.16305916305916</v>
      </c>
      <c r="V67" s="10"/>
      <c r="W67" s="10"/>
    </row>
    <row r="68" spans="1:23" ht="16.5">
      <c r="A68" s="186" t="s">
        <v>378</v>
      </c>
      <c r="B68" s="379">
        <v>2905</v>
      </c>
      <c r="C68" s="379">
        <v>1300</v>
      </c>
      <c r="D68" s="379">
        <v>1699</v>
      </c>
      <c r="E68" s="89">
        <f t="shared" si="10"/>
        <v>-55.249569707401029</v>
      </c>
      <c r="F68" s="89">
        <f t="shared" si="11"/>
        <v>30.692307692307679</v>
      </c>
      <c r="G68" s="379"/>
      <c r="H68" s="379"/>
      <c r="I68" s="379"/>
      <c r="J68" s="88">
        <f t="shared" si="12"/>
        <v>0</v>
      </c>
      <c r="K68" s="88">
        <f t="shared" si="13"/>
        <v>0</v>
      </c>
      <c r="L68" s="379"/>
      <c r="M68" s="379"/>
      <c r="N68" s="379"/>
      <c r="O68" s="88">
        <f t="shared" si="14"/>
        <v>0</v>
      </c>
      <c r="P68" s="88">
        <f t="shared" si="15"/>
        <v>0</v>
      </c>
      <c r="Q68" s="87">
        <f t="shared" si="21"/>
        <v>11748</v>
      </c>
      <c r="R68" s="87">
        <f t="shared" si="22"/>
        <v>10682</v>
      </c>
      <c r="S68" s="87">
        <f t="shared" si="23"/>
        <v>10441.5</v>
      </c>
      <c r="T68" s="89">
        <f t="shared" si="19"/>
        <v>-9.0738849165815481</v>
      </c>
      <c r="U68" s="89">
        <f t="shared" si="20"/>
        <v>-2.2514510391312399</v>
      </c>
      <c r="V68" s="10"/>
      <c r="W68" s="10"/>
    </row>
    <row r="69" spans="1:23" ht="16.5">
      <c r="A69" s="186" t="s">
        <v>379</v>
      </c>
      <c r="B69" s="379">
        <v>3952</v>
      </c>
      <c r="C69" s="379">
        <v>4271</v>
      </c>
      <c r="D69" s="379">
        <v>4367</v>
      </c>
      <c r="E69" s="89">
        <f t="shared" si="10"/>
        <v>8.0718623481781435</v>
      </c>
      <c r="F69" s="89">
        <f t="shared" si="11"/>
        <v>2.2477171622570893</v>
      </c>
      <c r="G69" s="379"/>
      <c r="H69" s="379"/>
      <c r="I69" s="379"/>
      <c r="J69" s="88">
        <f t="shared" si="12"/>
        <v>0</v>
      </c>
      <c r="K69" s="88">
        <f t="shared" si="13"/>
        <v>0</v>
      </c>
      <c r="L69" s="379"/>
      <c r="M69" s="379"/>
      <c r="N69" s="379"/>
      <c r="O69" s="88">
        <f t="shared" si="14"/>
        <v>0</v>
      </c>
      <c r="P69" s="88">
        <f t="shared" si="15"/>
        <v>0</v>
      </c>
      <c r="Q69" s="87">
        <f t="shared" si="21"/>
        <v>14890</v>
      </c>
      <c r="R69" s="87">
        <f t="shared" si="22"/>
        <v>16220.5</v>
      </c>
      <c r="S69" s="87">
        <f t="shared" si="23"/>
        <v>18318.3</v>
      </c>
      <c r="T69" s="89">
        <f t="shared" si="19"/>
        <v>8.9355271994627401</v>
      </c>
      <c r="U69" s="89">
        <f t="shared" si="20"/>
        <v>12.933016861379116</v>
      </c>
      <c r="V69" s="10"/>
      <c r="W69" s="10"/>
    </row>
    <row r="70" spans="1:23" ht="15.75" customHeight="1">
      <c r="A70" s="186" t="s">
        <v>380</v>
      </c>
      <c r="B70" s="379">
        <v>225</v>
      </c>
      <c r="C70" s="379">
        <v>142</v>
      </c>
      <c r="D70" s="379">
        <v>136</v>
      </c>
      <c r="E70" s="89">
        <f t="shared" si="10"/>
        <v>-36.888888888888893</v>
      </c>
      <c r="F70" s="89">
        <f t="shared" si="11"/>
        <v>-4.2253521126760631</v>
      </c>
      <c r="G70" s="379"/>
      <c r="H70" s="379"/>
      <c r="I70" s="379"/>
      <c r="J70" s="88">
        <f t="shared" si="12"/>
        <v>0</v>
      </c>
      <c r="K70" s="88">
        <f t="shared" si="13"/>
        <v>0</v>
      </c>
      <c r="L70" s="379"/>
      <c r="M70" s="379"/>
      <c r="N70" s="379"/>
      <c r="O70" s="88">
        <f t="shared" si="14"/>
        <v>0</v>
      </c>
      <c r="P70" s="88">
        <f t="shared" si="15"/>
        <v>0</v>
      </c>
      <c r="Q70" s="87">
        <f t="shared" si="21"/>
        <v>15065</v>
      </c>
      <c r="R70" s="87">
        <f t="shared" si="22"/>
        <v>16490.5</v>
      </c>
      <c r="S70" s="87">
        <f t="shared" si="23"/>
        <v>17586.599999999999</v>
      </c>
      <c r="T70" s="89">
        <f t="shared" si="19"/>
        <v>9.4623299037504154</v>
      </c>
      <c r="U70" s="89">
        <f t="shared" si="20"/>
        <v>6.6468572814650742</v>
      </c>
      <c r="V70" s="10"/>
      <c r="W70" s="10"/>
    </row>
    <row r="71" spans="1:23" ht="16.5">
      <c r="A71" s="186" t="s">
        <v>381</v>
      </c>
      <c r="B71" s="379">
        <v>1706</v>
      </c>
      <c r="C71" s="379">
        <v>1883</v>
      </c>
      <c r="D71" s="379">
        <v>1990</v>
      </c>
      <c r="E71" s="89">
        <f t="shared" si="10"/>
        <v>10.375146541617823</v>
      </c>
      <c r="F71" s="89">
        <f t="shared" si="11"/>
        <v>5.6824216675517789</v>
      </c>
      <c r="G71" s="379"/>
      <c r="H71" s="379"/>
      <c r="I71" s="379"/>
      <c r="J71" s="88">
        <f t="shared" si="12"/>
        <v>0</v>
      </c>
      <c r="K71" s="88">
        <f t="shared" si="13"/>
        <v>0</v>
      </c>
      <c r="L71" s="379"/>
      <c r="M71" s="379"/>
      <c r="N71" s="379"/>
      <c r="O71" s="88">
        <f t="shared" si="14"/>
        <v>0</v>
      </c>
      <c r="P71" s="88">
        <f t="shared" si="15"/>
        <v>0</v>
      </c>
      <c r="Q71" s="87">
        <f t="shared" si="21"/>
        <v>5017.5</v>
      </c>
      <c r="R71" s="87">
        <f t="shared" si="22"/>
        <v>5999.9</v>
      </c>
      <c r="S71" s="87">
        <f t="shared" si="23"/>
        <v>7290.6</v>
      </c>
      <c r="T71" s="89">
        <f t="shared" si="19"/>
        <v>19.579471848530133</v>
      </c>
      <c r="U71" s="89">
        <f t="shared" si="20"/>
        <v>21.512025200420013</v>
      </c>
      <c r="V71" s="10"/>
      <c r="W71" s="10"/>
    </row>
    <row r="72" spans="1:23" ht="16.5">
      <c r="A72" s="186" t="s">
        <v>382</v>
      </c>
      <c r="B72" s="379">
        <v>2739</v>
      </c>
      <c r="C72" s="379">
        <v>2094</v>
      </c>
      <c r="D72" s="379">
        <v>1859</v>
      </c>
      <c r="E72" s="89">
        <f t="shared" si="10"/>
        <v>-23.548740416210308</v>
      </c>
      <c r="F72" s="89">
        <f t="shared" si="11"/>
        <v>-11.222540592168102</v>
      </c>
      <c r="G72" s="379"/>
      <c r="H72" s="379"/>
      <c r="I72" s="379"/>
      <c r="J72" s="89">
        <f t="shared" si="12"/>
        <v>0</v>
      </c>
      <c r="K72" s="89">
        <f t="shared" si="13"/>
        <v>0</v>
      </c>
      <c r="L72" s="379">
        <v>7429</v>
      </c>
      <c r="M72" s="379">
        <v>8133.5</v>
      </c>
      <c r="N72" s="379"/>
      <c r="O72" s="88">
        <f t="shared" si="14"/>
        <v>9.4831067438417023</v>
      </c>
      <c r="P72" s="88">
        <f t="shared" si="15"/>
        <v>-100</v>
      </c>
      <c r="Q72" s="87">
        <f t="shared" si="21"/>
        <v>12974</v>
      </c>
      <c r="R72" s="87">
        <f t="shared" si="22"/>
        <v>13159.26</v>
      </c>
      <c r="S72" s="87">
        <f t="shared" si="23"/>
        <v>5607</v>
      </c>
      <c r="T72" s="89">
        <f t="shared" si="19"/>
        <v>1.4279327886542319</v>
      </c>
      <c r="U72" s="89">
        <f t="shared" si="20"/>
        <v>-57.391221086900025</v>
      </c>
      <c r="V72" s="10"/>
      <c r="W72" s="10"/>
    </row>
    <row r="73" spans="1:23" ht="16.5">
      <c r="A73" s="35" t="s">
        <v>387</v>
      </c>
      <c r="B73" s="383">
        <v>0</v>
      </c>
      <c r="C73" s="384">
        <v>0</v>
      </c>
      <c r="D73" s="384"/>
      <c r="E73" s="88">
        <f t="shared" si="10"/>
        <v>0</v>
      </c>
      <c r="F73" s="88">
        <f t="shared" si="11"/>
        <v>0</v>
      </c>
      <c r="G73" s="379">
        <v>2</v>
      </c>
      <c r="H73" s="379">
        <v>4</v>
      </c>
      <c r="I73" s="384">
        <v>4</v>
      </c>
      <c r="J73" s="88">
        <f t="shared" si="12"/>
        <v>100</v>
      </c>
      <c r="K73" s="88">
        <f t="shared" si="13"/>
        <v>0</v>
      </c>
      <c r="L73" s="383">
        <v>0</v>
      </c>
      <c r="M73" s="384">
        <v>0</v>
      </c>
      <c r="N73" s="384">
        <v>0</v>
      </c>
      <c r="O73" s="88">
        <f t="shared" si="14"/>
        <v>0</v>
      </c>
      <c r="P73" s="88">
        <f t="shared" si="15"/>
        <v>0</v>
      </c>
      <c r="Q73" s="87">
        <f t="shared" si="21"/>
        <v>14555</v>
      </c>
      <c r="R73" s="87">
        <f t="shared" si="22"/>
        <v>14596</v>
      </c>
      <c r="S73" s="87">
        <f t="shared" si="23"/>
        <v>14724</v>
      </c>
      <c r="T73" s="88">
        <f t="shared" si="19"/>
        <v>0.28169014084507182</v>
      </c>
      <c r="U73" s="88">
        <f t="shared" si="20"/>
        <v>0.87695258975062984</v>
      </c>
      <c r="V73" s="10"/>
      <c r="W73" s="10"/>
    </row>
    <row r="74" spans="1:23" ht="16.5">
      <c r="A74" s="35" t="s">
        <v>388</v>
      </c>
      <c r="B74" s="391">
        <v>448</v>
      </c>
      <c r="C74" s="78">
        <v>382</v>
      </c>
      <c r="D74" s="78">
        <v>382</v>
      </c>
      <c r="E74" s="88">
        <f t="shared" si="10"/>
        <v>-14.732142857142861</v>
      </c>
      <c r="F74" s="88">
        <f t="shared" si="11"/>
        <v>0</v>
      </c>
      <c r="G74" s="391">
        <v>21600</v>
      </c>
      <c r="H74" s="78">
        <v>25355</v>
      </c>
      <c r="I74" s="78"/>
      <c r="J74" s="88">
        <f t="shared" si="12"/>
        <v>17.384259259259267</v>
      </c>
      <c r="K74" s="88">
        <f t="shared" si="13"/>
        <v>-100</v>
      </c>
      <c r="L74" s="391">
        <v>9.5</v>
      </c>
      <c r="M74" s="78">
        <v>9.5</v>
      </c>
      <c r="N74" s="78">
        <v>9.5</v>
      </c>
      <c r="O74" s="88">
        <f t="shared" si="14"/>
        <v>0</v>
      </c>
      <c r="P74" s="88">
        <f t="shared" si="15"/>
        <v>0</v>
      </c>
      <c r="Q74" s="87">
        <f t="shared" si="21"/>
        <v>23784.5</v>
      </c>
      <c r="R74" s="87">
        <f t="shared" si="22"/>
        <v>27323.5</v>
      </c>
      <c r="S74" s="87">
        <f t="shared" si="23"/>
        <v>2054.5</v>
      </c>
      <c r="T74" s="88">
        <f t="shared" si="19"/>
        <v>14.879438289642422</v>
      </c>
      <c r="U74" s="88">
        <f t="shared" si="20"/>
        <v>-92.480831518656103</v>
      </c>
      <c r="V74" s="10"/>
      <c r="W74" s="10"/>
    </row>
    <row r="75" spans="1:23" ht="18.75">
      <c r="A75" s="137"/>
      <c r="B75" s="382">
        <f>B43+B57+B60+B66+B73+B74</f>
        <v>885980.47</v>
      </c>
      <c r="C75" s="382">
        <f>C43+C57+C60+C66+C73+C74</f>
        <v>878892</v>
      </c>
      <c r="D75" s="382">
        <f>D43+D57+D60+D66+D73+D74</f>
        <v>891695</v>
      </c>
      <c r="E75" s="88">
        <f t="shared" si="10"/>
        <v>-0.80007068327363129</v>
      </c>
      <c r="F75" s="88">
        <f t="shared" si="11"/>
        <v>1.4567205071840448</v>
      </c>
      <c r="G75" s="382">
        <f>G43+G57+G60+G66+G73+G74</f>
        <v>347628.22</v>
      </c>
      <c r="H75" s="382">
        <f>H43+H57+H60+H66+H73+H74</f>
        <v>341197.74925308762</v>
      </c>
      <c r="I75" s="382">
        <f>I43+I57+I60+I66+I73+I74</f>
        <v>328214.13534060022</v>
      </c>
      <c r="J75" s="88">
        <f t="shared" si="12"/>
        <v>-1.849812638028169</v>
      </c>
      <c r="K75" s="88">
        <f t="shared" si="13"/>
        <v>-3.8053046776860953</v>
      </c>
      <c r="L75" s="382">
        <f>L43+L57+L60+L66+L73+L74</f>
        <v>542614.38</v>
      </c>
      <c r="M75" s="382">
        <f>M43+M57+M60+M66+M73+M74</f>
        <v>519985.4</v>
      </c>
      <c r="N75" s="382">
        <f>N43+N57+N60+N66+N73+N74</f>
        <v>505017.01</v>
      </c>
      <c r="O75" s="88">
        <f t="shared" si="14"/>
        <v>-4.1703612794043607</v>
      </c>
      <c r="P75" s="88">
        <f t="shared" si="15"/>
        <v>-2.8786173611797636</v>
      </c>
      <c r="Q75" s="87">
        <f t="shared" si="21"/>
        <v>5130611.9978985349</v>
      </c>
      <c r="R75" s="87">
        <f t="shared" si="22"/>
        <v>5083158.7982477406</v>
      </c>
      <c r="S75" s="87">
        <f t="shared" si="23"/>
        <v>5061327.2094059261</v>
      </c>
      <c r="T75" s="88">
        <f t="shared" si="19"/>
        <v>-0.92490329945493954</v>
      </c>
      <c r="U75" s="88">
        <f t="shared" si="20"/>
        <v>-0.42948862524893627</v>
      </c>
      <c r="V75" s="9"/>
      <c r="W75" s="9"/>
    </row>
    <row r="76" spans="1:23" ht="15.75">
      <c r="A76" s="12" t="s">
        <v>33</v>
      </c>
    </row>
  </sheetData>
  <mergeCells count="30">
    <mergeCell ref="T5:T6"/>
    <mergeCell ref="O41:O42"/>
    <mergeCell ref="P41:P42"/>
    <mergeCell ref="T41:T42"/>
    <mergeCell ref="U41:U42"/>
    <mergeCell ref="A40:A42"/>
    <mergeCell ref="B40:F40"/>
    <mergeCell ref="G40:K40"/>
    <mergeCell ref="L40:P40"/>
    <mergeCell ref="Q40:U40"/>
    <mergeCell ref="E41:E42"/>
    <mergeCell ref="F41:F42"/>
    <mergeCell ref="J41:J42"/>
    <mergeCell ref="K41:K42"/>
    <mergeCell ref="A1:U1"/>
    <mergeCell ref="A2:U2"/>
    <mergeCell ref="N3:P3"/>
    <mergeCell ref="S3:U3"/>
    <mergeCell ref="A4:A6"/>
    <mergeCell ref="B4:F4"/>
    <mergeCell ref="G4:K4"/>
    <mergeCell ref="L4:P4"/>
    <mergeCell ref="Q4:U4"/>
    <mergeCell ref="E5:E6"/>
    <mergeCell ref="U5:U6"/>
    <mergeCell ref="F5:F6"/>
    <mergeCell ref="J5:J6"/>
    <mergeCell ref="K5:K6"/>
    <mergeCell ref="O5:O6"/>
    <mergeCell ref="P5:P6"/>
  </mergeCells>
  <hyperlinks>
    <hyperlink ref="D6" r:id="rId1" display="cf=j=@)^^÷^&amp;                        -;fpg–kf}if_ "/>
    <hyperlink ref="C6" r:id="rId2" display="cf=j=@)^^÷^&amp;                        -;fpg–kf}if_ "/>
    <hyperlink ref="I6" r:id="rId3" display="cf=j=@)^^÷^&amp;                        -;fpg–kf}if_ "/>
    <hyperlink ref="H6" r:id="rId4" display="cf=j=@)^^÷^&amp;                        -;fpg–kf}if_ "/>
    <hyperlink ref="N6" r:id="rId5" display="cf=j=@)^^÷^&amp;                        -;fpg–kf}if_ "/>
    <hyperlink ref="M6" r:id="rId6" display="cf=j=@)^^÷^&amp;                        -;fpg–kf}if_ "/>
    <hyperlink ref="S6" r:id="rId7" display="cf=j=@)^^÷^&amp;                        -;fpg–kf}if_ "/>
    <hyperlink ref="R6" r:id="rId8" display="cf=j=@)^^÷^&amp;                        -;fpg–kf}if_ "/>
    <hyperlink ref="D42" r:id="rId9" display="cf=j=@)^^÷^&amp;                        -;fpg–kf}if_ "/>
    <hyperlink ref="C42" r:id="rId10" display="cf=j=@)^^÷^&amp;                        -;fpg–kf}if_ "/>
    <hyperlink ref="I42" r:id="rId11" display="cf=j=@)^^÷^&amp;                        -;fpg–kf}if_ "/>
    <hyperlink ref="H42" r:id="rId12" display="cf=j=@)^^÷^&amp;                        -;fpg–kf}if_ "/>
    <hyperlink ref="N42" r:id="rId13" display="cf=j=@)^^÷^&amp;                        -;fpg–kf}if_ "/>
    <hyperlink ref="M42" r:id="rId14" display="cf=j=@)^^÷^&amp;                        -;fpg–kf}if_ "/>
    <hyperlink ref="S42" r:id="rId15" display="cf=j=@)^^÷^&amp;                        -;fpg–kf}if_ "/>
    <hyperlink ref="R42" r:id="rId16" display="cf=j=@)^^÷^&amp;                        -;fpg–kf}if_ "/>
  </hyperlinks>
  <pageMargins left="0.7" right="0.7" top="0.75" bottom="0.75" header="0.3" footer="0.3"/>
  <pageSetup paperSize="9" scale="37" orientation="landscape" r:id="rId17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115" zoomScaleNormal="100" zoomScaleSheetLayoutView="115" workbookViewId="0">
      <selection activeCell="H7" sqref="H7"/>
    </sheetView>
  </sheetViews>
  <sheetFormatPr defaultRowHeight="15"/>
  <cols>
    <col min="1" max="1" width="21.140625" customWidth="1"/>
    <col min="2" max="2" width="18.28515625" customWidth="1"/>
    <col min="3" max="4" width="15" customWidth="1"/>
    <col min="5" max="5" width="13.42578125" customWidth="1"/>
    <col min="6" max="6" width="11.42578125" customWidth="1"/>
  </cols>
  <sheetData>
    <row r="1" spans="1:6" ht="18">
      <c r="A1" s="528" t="s">
        <v>585</v>
      </c>
      <c r="B1" s="528"/>
      <c r="C1" s="528"/>
      <c r="D1" s="528"/>
      <c r="E1" s="528"/>
      <c r="F1" s="528"/>
    </row>
    <row r="2" spans="1:6" ht="18">
      <c r="A2" s="528" t="s">
        <v>326</v>
      </c>
      <c r="B2" s="528"/>
      <c r="C2" s="528"/>
      <c r="D2" s="528"/>
      <c r="E2" s="528"/>
      <c r="F2" s="528"/>
    </row>
    <row r="3" spans="1:6" ht="15.75">
      <c r="A3" s="637" t="s">
        <v>81</v>
      </c>
      <c r="B3" s="514" t="s">
        <v>3</v>
      </c>
      <c r="C3" s="514"/>
      <c r="D3" s="514"/>
      <c r="E3" s="514"/>
      <c r="F3" s="514"/>
    </row>
    <row r="4" spans="1:6" ht="15" customHeight="1">
      <c r="A4" s="637"/>
      <c r="B4" s="3" t="s">
        <v>4</v>
      </c>
      <c r="C4" s="3" t="s">
        <v>532</v>
      </c>
      <c r="D4" s="3" t="s">
        <v>533</v>
      </c>
      <c r="E4" s="515" t="s">
        <v>529</v>
      </c>
      <c r="F4" s="515" t="s">
        <v>530</v>
      </c>
    </row>
    <row r="5" spans="1:6" ht="30">
      <c r="A5" s="637"/>
      <c r="B5" s="124" t="s">
        <v>280</v>
      </c>
      <c r="C5" s="124" t="s">
        <v>444</v>
      </c>
      <c r="D5" s="124" t="s">
        <v>545</v>
      </c>
      <c r="E5" s="515"/>
      <c r="F5" s="515"/>
    </row>
    <row r="6" spans="1:6" ht="17.25">
      <c r="A6" s="150" t="s">
        <v>281</v>
      </c>
      <c r="B6" s="73">
        <f>'Table 17 b'!Q17</f>
        <v>22753.31303239</v>
      </c>
      <c r="C6" s="73">
        <f>'Table 17 b'!R17</f>
        <v>26363.539132059999</v>
      </c>
      <c r="D6" s="73">
        <f>'Table 17 b'!S17</f>
        <v>26928.707125069999</v>
      </c>
      <c r="E6" s="73">
        <f>'Table 17 b'!T17</f>
        <v>15.866815063506294</v>
      </c>
      <c r="F6" s="73">
        <f>'Table 17 b'!U17</f>
        <v>2.1437485694881957</v>
      </c>
    </row>
    <row r="7" spans="1:6" ht="17.25">
      <c r="A7" s="150" t="s">
        <v>257</v>
      </c>
      <c r="B7" s="73">
        <f>'Table 17 b'!Q18</f>
        <v>84154.019797940011</v>
      </c>
      <c r="C7" s="73">
        <f>'Table 17 b'!R18</f>
        <v>79818.452643170007</v>
      </c>
      <c r="D7" s="73">
        <f>'Table 17 b'!S18</f>
        <v>81058.903577589997</v>
      </c>
      <c r="E7" s="73">
        <f>'Table 17 b'!T18</f>
        <v>-5.1519430268215558</v>
      </c>
      <c r="F7" s="73">
        <f>'Table 17 b'!U18</f>
        <v>1.5540904306494667</v>
      </c>
    </row>
    <row r="8" spans="1:6" ht="17.25">
      <c r="A8" s="150" t="s">
        <v>258</v>
      </c>
      <c r="B8" s="73">
        <f>'Table 17 b'!Q19</f>
        <v>75978.829571019989</v>
      </c>
      <c r="C8" s="73">
        <f>'Table 17 b'!R19</f>
        <v>91986.605532270012</v>
      </c>
      <c r="D8" s="73">
        <f>'Table 17 b'!S19</f>
        <v>86629.509424479984</v>
      </c>
      <c r="E8" s="73">
        <f>'Table 17 b'!T19</f>
        <v>21.068731976565942</v>
      </c>
      <c r="F8" s="73">
        <f>'Table 17 b'!U19</f>
        <v>-5.8237784477335595</v>
      </c>
    </row>
    <row r="9" spans="1:6" ht="17.25">
      <c r="A9" s="150" t="s">
        <v>252</v>
      </c>
      <c r="B9" s="73">
        <f>'Table 17 b'!Q20</f>
        <v>812544</v>
      </c>
      <c r="C9" s="73">
        <f>'Table 17 b'!R20</f>
        <v>928585</v>
      </c>
      <c r="D9" s="73">
        <f>'Table 17 b'!S20</f>
        <v>984191</v>
      </c>
      <c r="E9" s="73">
        <f>'Table 17 b'!T20</f>
        <v>14.28119584908633</v>
      </c>
      <c r="F9" s="73">
        <f>'Table 17 b'!U20</f>
        <v>5.9882509409477933</v>
      </c>
    </row>
    <row r="10" spans="1:6" ht="17.25">
      <c r="A10" s="151" t="s">
        <v>253</v>
      </c>
      <c r="B10" s="73">
        <f>'Table 17 b'!Q21</f>
        <v>3037</v>
      </c>
      <c r="C10" s="73">
        <f>'Table 17 b'!R21</f>
        <v>3480</v>
      </c>
      <c r="D10" s="73">
        <f>'Table 17 b'!S21</f>
        <v>3447</v>
      </c>
      <c r="E10" s="73">
        <f>'Table 17 b'!T21</f>
        <v>14.586763253210393</v>
      </c>
      <c r="F10" s="73">
        <f>'Table 17 b'!U21</f>
        <v>-0.94827586206896797</v>
      </c>
    </row>
    <row r="11" spans="1:6" ht="17.25">
      <c r="A11" s="150" t="s">
        <v>254</v>
      </c>
      <c r="B11" s="73">
        <f>'Table 17 b'!Q22</f>
        <v>50</v>
      </c>
      <c r="C11" s="73">
        <f>'Table 17 b'!R22</f>
        <v>52</v>
      </c>
      <c r="D11" s="73">
        <f>'Table 17 b'!S22</f>
        <v>57</v>
      </c>
      <c r="E11" s="73">
        <f>'Table 17 b'!T22</f>
        <v>4</v>
      </c>
      <c r="F11" s="73">
        <f>'Table 17 b'!U22</f>
        <v>9.6153846153846274</v>
      </c>
    </row>
    <row r="12" spans="1:6">
      <c r="A12" s="66" t="s">
        <v>282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/>
  </hyperlinks>
  <pageMargins left="0.7" right="0.37" top="0.75" bottom="0.75" header="0.3" footer="0.3"/>
  <pageSetup paperSize="9" orientation="landscape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view="pageBreakPreview" zoomScale="115" zoomScaleNormal="100" zoomScaleSheetLayoutView="115" workbookViewId="0">
      <selection activeCell="H7" sqref="H7"/>
    </sheetView>
  </sheetViews>
  <sheetFormatPr defaultColWidth="13.7109375" defaultRowHeight="15"/>
  <cols>
    <col min="1" max="1" width="13.7109375" style="257"/>
    <col min="2" max="2" width="18.28515625" style="257" bestFit="1" customWidth="1"/>
    <col min="3" max="3" width="15.140625" style="257" bestFit="1" customWidth="1"/>
    <col min="4" max="4" width="15.7109375" style="257" bestFit="1" customWidth="1"/>
    <col min="5" max="6" width="13.85546875" style="257" bestFit="1" customWidth="1"/>
    <col min="7" max="7" width="16.7109375" style="257" bestFit="1" customWidth="1"/>
    <col min="8" max="9" width="15.85546875" style="257" bestFit="1" customWidth="1"/>
    <col min="10" max="11" width="13.85546875" style="257" bestFit="1" customWidth="1"/>
    <col min="12" max="12" width="15.42578125" style="257" customWidth="1"/>
    <col min="13" max="14" width="15.7109375" style="257" customWidth="1"/>
    <col min="15" max="16" width="13.85546875" style="257" bestFit="1" customWidth="1"/>
    <col min="17" max="17" width="15.5703125" style="257" customWidth="1"/>
    <col min="18" max="18" width="15.7109375" style="257" customWidth="1"/>
    <col min="19" max="19" width="17.140625" style="257" customWidth="1"/>
    <col min="20" max="21" width="13.85546875" style="257" bestFit="1" customWidth="1"/>
    <col min="22" max="16384" width="13.7109375" style="257"/>
  </cols>
  <sheetData>
    <row r="1" spans="1:21" ht="18">
      <c r="A1" s="641" t="s">
        <v>586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</row>
    <row r="2" spans="1:21" ht="18">
      <c r="A2" s="641" t="s">
        <v>375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</row>
    <row r="4" spans="1:21" ht="15.75">
      <c r="A4" s="638" t="s">
        <v>81</v>
      </c>
      <c r="B4" s="639" t="s">
        <v>527</v>
      </c>
      <c r="C4" s="639"/>
      <c r="D4" s="639"/>
      <c r="E4" s="639"/>
      <c r="F4" s="639"/>
      <c r="G4" s="639" t="s">
        <v>508</v>
      </c>
      <c r="H4" s="639"/>
      <c r="I4" s="639"/>
      <c r="J4" s="639"/>
      <c r="K4" s="639"/>
      <c r="L4" s="639" t="s">
        <v>565</v>
      </c>
      <c r="M4" s="639"/>
      <c r="N4" s="639"/>
      <c r="O4" s="639"/>
      <c r="P4" s="639"/>
      <c r="Q4" s="639" t="s">
        <v>316</v>
      </c>
      <c r="R4" s="639"/>
      <c r="S4" s="639"/>
      <c r="T4" s="639"/>
      <c r="U4" s="639"/>
    </row>
    <row r="5" spans="1:21" ht="15" customHeight="1">
      <c r="A5" s="638"/>
      <c r="B5" s="315" t="s">
        <v>4</v>
      </c>
      <c r="C5" s="315" t="s">
        <v>532</v>
      </c>
      <c r="D5" s="315" t="s">
        <v>533</v>
      </c>
      <c r="E5" s="640" t="s">
        <v>529</v>
      </c>
      <c r="F5" s="640" t="s">
        <v>530</v>
      </c>
      <c r="G5" s="315" t="s">
        <v>4</v>
      </c>
      <c r="H5" s="315" t="s">
        <v>532</v>
      </c>
      <c r="I5" s="315" t="s">
        <v>533</v>
      </c>
      <c r="J5" s="640" t="s">
        <v>529</v>
      </c>
      <c r="K5" s="640" t="s">
        <v>530</v>
      </c>
      <c r="L5" s="315" t="s">
        <v>4</v>
      </c>
      <c r="M5" s="315" t="s">
        <v>532</v>
      </c>
      <c r="N5" s="315" t="s">
        <v>533</v>
      </c>
      <c r="O5" s="640" t="s">
        <v>529</v>
      </c>
      <c r="P5" s="640" t="s">
        <v>530</v>
      </c>
      <c r="Q5" s="315" t="s">
        <v>4</v>
      </c>
      <c r="R5" s="315" t="s">
        <v>532</v>
      </c>
      <c r="S5" s="315" t="s">
        <v>533</v>
      </c>
      <c r="T5" s="640" t="s">
        <v>529</v>
      </c>
      <c r="U5" s="640" t="s">
        <v>530</v>
      </c>
    </row>
    <row r="6" spans="1:21">
      <c r="A6" s="638"/>
      <c r="B6" s="314" t="s">
        <v>280</v>
      </c>
      <c r="C6" s="314" t="s">
        <v>444</v>
      </c>
      <c r="D6" s="314" t="s">
        <v>545</v>
      </c>
      <c r="E6" s="640"/>
      <c r="F6" s="640"/>
      <c r="G6" s="314" t="s">
        <v>280</v>
      </c>
      <c r="H6" s="314" t="s">
        <v>444</v>
      </c>
      <c r="I6" s="314" t="s">
        <v>545</v>
      </c>
      <c r="J6" s="640"/>
      <c r="K6" s="640"/>
      <c r="L6" s="314" t="s">
        <v>280</v>
      </c>
      <c r="M6" s="314" t="s">
        <v>444</v>
      </c>
      <c r="N6" s="314" t="s">
        <v>545</v>
      </c>
      <c r="O6" s="640"/>
      <c r="P6" s="640"/>
      <c r="Q6" s="314" t="s">
        <v>280</v>
      </c>
      <c r="R6" s="314" t="s">
        <v>444</v>
      </c>
      <c r="S6" s="314" t="s">
        <v>545</v>
      </c>
      <c r="T6" s="640"/>
      <c r="U6" s="640"/>
    </row>
    <row r="7" spans="1:21" ht="15.75">
      <c r="A7" s="312" t="s">
        <v>256</v>
      </c>
      <c r="B7" s="240">
        <v>6136.2</v>
      </c>
      <c r="C7" s="240">
        <v>6915.5</v>
      </c>
      <c r="D7" s="240">
        <v>7060.1</v>
      </c>
      <c r="E7" s="438">
        <f t="shared" ref="E7:F12" si="0">IFERROR(C7/B7*100-100,0)</f>
        <v>12.700042371500288</v>
      </c>
      <c r="F7" s="438">
        <f t="shared" si="0"/>
        <v>2.0909551008603984</v>
      </c>
      <c r="G7" s="240">
        <v>2196.19</v>
      </c>
      <c r="H7" s="240">
        <v>2543.15</v>
      </c>
      <c r="I7" s="240">
        <v>2618.46</v>
      </c>
      <c r="J7" s="438">
        <f t="shared" ref="J7:K11" si="1">IFERROR(H7/G7*100-100,0)</f>
        <v>15.798268820092986</v>
      </c>
      <c r="K7" s="438">
        <f t="shared" si="1"/>
        <v>2.9612881662505259</v>
      </c>
      <c r="L7" s="240">
        <v>5028.7208058499991</v>
      </c>
      <c r="M7" s="240">
        <v>5646.0552838499998</v>
      </c>
      <c r="N7" s="240">
        <v>5508.9889584999992</v>
      </c>
      <c r="O7" s="438">
        <f t="shared" ref="O7:P12" si="2">IFERROR(M7/L7*100-100,0)</f>
        <v>12.276173242345138</v>
      </c>
      <c r="P7" s="438">
        <f t="shared" si="2"/>
        <v>-2.427647595695106</v>
      </c>
      <c r="Q7" s="439">
        <v>4071.8799999999997</v>
      </c>
      <c r="R7" s="439">
        <v>4524.66</v>
      </c>
      <c r="S7" s="439">
        <v>4592.38</v>
      </c>
      <c r="T7" s="438">
        <f t="shared" ref="T7:U12" si="3">IFERROR(R7/Q7*100-100,0)</f>
        <v>11.119679361867242</v>
      </c>
      <c r="U7" s="438">
        <f t="shared" si="3"/>
        <v>1.4966870438883859</v>
      </c>
    </row>
    <row r="8" spans="1:21" ht="15.75">
      <c r="A8" s="312" t="s">
        <v>257</v>
      </c>
      <c r="B8" s="240">
        <v>22843.7</v>
      </c>
      <c r="C8" s="240">
        <v>25987.4</v>
      </c>
      <c r="D8" s="240">
        <v>27766.1</v>
      </c>
      <c r="E8" s="438">
        <f t="shared" si="0"/>
        <v>13.761781147537391</v>
      </c>
      <c r="F8" s="438">
        <f t="shared" si="0"/>
        <v>6.844470781994346</v>
      </c>
      <c r="G8" s="240">
        <v>14886.91</v>
      </c>
      <c r="H8" s="240">
        <v>5894.36</v>
      </c>
      <c r="I8" s="240">
        <v>5762.26</v>
      </c>
      <c r="J8" s="438">
        <f t="shared" si="1"/>
        <v>-60.405752436200665</v>
      </c>
      <c r="K8" s="438">
        <f t="shared" si="1"/>
        <v>-2.2411254148032924</v>
      </c>
      <c r="L8" s="240">
        <v>18277.456587749999</v>
      </c>
      <c r="M8" s="240">
        <v>19334.153105319998</v>
      </c>
      <c r="N8" s="240">
        <v>17988.158446729998</v>
      </c>
      <c r="O8" s="438">
        <f t="shared" si="2"/>
        <v>5.7814199284063506</v>
      </c>
      <c r="P8" s="438">
        <f t="shared" si="2"/>
        <v>-6.9617461455792125</v>
      </c>
      <c r="Q8" s="439">
        <v>13781.46</v>
      </c>
      <c r="R8" s="439">
        <v>13770.79</v>
      </c>
      <c r="S8" s="439">
        <v>13795.039999999999</v>
      </c>
      <c r="T8" s="438">
        <f t="shared" si="3"/>
        <v>-7.742285650429892E-2</v>
      </c>
      <c r="U8" s="438">
        <f t="shared" si="3"/>
        <v>0.17609737712940898</v>
      </c>
    </row>
    <row r="9" spans="1:21" ht="15.75">
      <c r="A9" s="312" t="s">
        <v>258</v>
      </c>
      <c r="B9" s="240">
        <v>30397.1</v>
      </c>
      <c r="C9" s="240">
        <v>37534.699999999997</v>
      </c>
      <c r="D9" s="240">
        <v>35750.6</v>
      </c>
      <c r="E9" s="438">
        <f t="shared" si="0"/>
        <v>23.481187350109039</v>
      </c>
      <c r="F9" s="438">
        <f t="shared" si="0"/>
        <v>-4.7532017040231977</v>
      </c>
      <c r="G9" s="240">
        <v>4814</v>
      </c>
      <c r="H9" s="240">
        <v>5841.97</v>
      </c>
      <c r="I9" s="240">
        <v>5292.3</v>
      </c>
      <c r="J9" s="438">
        <f t="shared" si="1"/>
        <v>21.353759867054436</v>
      </c>
      <c r="K9" s="438">
        <f t="shared" si="1"/>
        <v>-9.4089836134043878</v>
      </c>
      <c r="L9" s="240">
        <v>14390.069062570001</v>
      </c>
      <c r="M9" s="240">
        <v>17219.978704180001</v>
      </c>
      <c r="N9" s="240">
        <v>15143.611302550002</v>
      </c>
      <c r="O9" s="438">
        <f t="shared" si="2"/>
        <v>19.665712716910264</v>
      </c>
      <c r="P9" s="438">
        <f t="shared" si="2"/>
        <v>-12.057897615901112</v>
      </c>
      <c r="Q9" s="439">
        <v>13004.03</v>
      </c>
      <c r="R9" s="439">
        <v>15345.8</v>
      </c>
      <c r="S9" s="439">
        <v>14331.93</v>
      </c>
      <c r="T9" s="438">
        <f t="shared" si="3"/>
        <v>18.008032894418108</v>
      </c>
      <c r="U9" s="438">
        <f t="shared" si="3"/>
        <v>-6.606824016994878</v>
      </c>
    </row>
    <row r="10" spans="1:21" ht="15.75">
      <c r="A10" s="312" t="s">
        <v>252</v>
      </c>
      <c r="B10" s="240">
        <v>294880</v>
      </c>
      <c r="C10" s="240">
        <v>343306</v>
      </c>
      <c r="D10" s="240">
        <v>368567</v>
      </c>
      <c r="E10" s="438">
        <f t="shared" si="0"/>
        <v>16.422273467173085</v>
      </c>
      <c r="F10" s="438">
        <f t="shared" si="0"/>
        <v>7.3581586106855212</v>
      </c>
      <c r="G10" s="240">
        <v>53433</v>
      </c>
      <c r="H10" s="240">
        <v>65470</v>
      </c>
      <c r="I10" s="240">
        <v>60928</v>
      </c>
      <c r="J10" s="438">
        <f t="shared" si="1"/>
        <v>22.527277150824389</v>
      </c>
      <c r="K10" s="438">
        <f t="shared" si="1"/>
        <v>-6.9375286390713313</v>
      </c>
      <c r="L10" s="240">
        <v>124597</v>
      </c>
      <c r="M10" s="240">
        <v>127864</v>
      </c>
      <c r="N10" s="240">
        <v>129113</v>
      </c>
      <c r="O10" s="438">
        <f t="shared" si="2"/>
        <v>2.6220535004855634</v>
      </c>
      <c r="P10" s="438">
        <f t="shared" si="2"/>
        <v>0.97681912031532647</v>
      </c>
      <c r="Q10" s="439">
        <v>147528</v>
      </c>
      <c r="R10" s="439">
        <v>169485</v>
      </c>
      <c r="S10" s="439">
        <v>185440</v>
      </c>
      <c r="T10" s="438">
        <f t="shared" si="3"/>
        <v>14.883276394989437</v>
      </c>
      <c r="U10" s="438">
        <f t="shared" si="3"/>
        <v>9.4138124317786378</v>
      </c>
    </row>
    <row r="11" spans="1:21" ht="15.75">
      <c r="A11" s="313" t="s">
        <v>253</v>
      </c>
      <c r="B11" s="240">
        <v>1335</v>
      </c>
      <c r="C11" s="240">
        <v>1646</v>
      </c>
      <c r="D11" s="240">
        <v>1727</v>
      </c>
      <c r="E11" s="438">
        <f t="shared" si="0"/>
        <v>23.295880149812746</v>
      </c>
      <c r="F11" s="438">
        <f t="shared" si="0"/>
        <v>4.9210206561360934</v>
      </c>
      <c r="G11" s="240">
        <v>139</v>
      </c>
      <c r="H11" s="240">
        <v>144</v>
      </c>
      <c r="I11" s="240">
        <v>141</v>
      </c>
      <c r="J11" s="438">
        <f t="shared" si="1"/>
        <v>3.5971223021582688</v>
      </c>
      <c r="K11" s="438">
        <f t="shared" si="1"/>
        <v>-2.0833333333333428</v>
      </c>
      <c r="L11" s="240">
        <v>457</v>
      </c>
      <c r="M11" s="240">
        <v>505</v>
      </c>
      <c r="N11" s="240">
        <v>368</v>
      </c>
      <c r="O11" s="438">
        <f t="shared" si="2"/>
        <v>10.503282275711157</v>
      </c>
      <c r="P11" s="438">
        <f t="shared" si="2"/>
        <v>-27.128712871287135</v>
      </c>
      <c r="Q11" s="439">
        <v>431</v>
      </c>
      <c r="R11" s="439">
        <v>456</v>
      </c>
      <c r="S11" s="439">
        <v>456</v>
      </c>
      <c r="T11" s="438">
        <f t="shared" si="3"/>
        <v>5.8004640371229783</v>
      </c>
      <c r="U11" s="438">
        <f t="shared" si="3"/>
        <v>0</v>
      </c>
    </row>
    <row r="12" spans="1:21" ht="15.75">
      <c r="A12" s="312" t="s">
        <v>254</v>
      </c>
      <c r="B12" s="240"/>
      <c r="C12" s="240"/>
      <c r="D12" s="240"/>
      <c r="E12" s="438">
        <f t="shared" si="0"/>
        <v>0</v>
      </c>
      <c r="F12" s="438">
        <f t="shared" si="0"/>
        <v>0</v>
      </c>
      <c r="G12" s="240"/>
      <c r="H12" s="240"/>
      <c r="I12" s="240"/>
      <c r="J12" s="438">
        <f>IFERROR(H12/G12*100-100,0)</f>
        <v>0</v>
      </c>
      <c r="K12" s="438">
        <v>0</v>
      </c>
      <c r="L12" s="240"/>
      <c r="M12" s="240"/>
      <c r="N12" s="240"/>
      <c r="O12" s="438">
        <f t="shared" si="2"/>
        <v>0</v>
      </c>
      <c r="P12" s="438">
        <f t="shared" si="2"/>
        <v>0</v>
      </c>
      <c r="Q12" s="240"/>
      <c r="R12" s="240"/>
      <c r="S12" s="240"/>
      <c r="T12" s="438">
        <f t="shared" si="3"/>
        <v>0</v>
      </c>
      <c r="U12" s="438">
        <f t="shared" si="3"/>
        <v>0</v>
      </c>
    </row>
    <row r="13" spans="1:21">
      <c r="A13" s="317"/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</row>
    <row r="14" spans="1:21" ht="15.75">
      <c r="A14" s="638" t="s">
        <v>81</v>
      </c>
      <c r="B14" s="639" t="s">
        <v>275</v>
      </c>
      <c r="C14" s="639"/>
      <c r="D14" s="639"/>
      <c r="E14" s="639"/>
      <c r="F14" s="639"/>
      <c r="G14" s="639" t="s">
        <v>317</v>
      </c>
      <c r="H14" s="639"/>
      <c r="I14" s="639"/>
      <c r="J14" s="639"/>
      <c r="K14" s="639"/>
      <c r="L14" s="639" t="s">
        <v>328</v>
      </c>
      <c r="M14" s="639"/>
      <c r="N14" s="639"/>
      <c r="O14" s="639"/>
      <c r="P14" s="639"/>
      <c r="Q14" s="639" t="s">
        <v>35</v>
      </c>
      <c r="R14" s="639"/>
      <c r="S14" s="639"/>
      <c r="T14" s="639"/>
      <c r="U14" s="639"/>
    </row>
    <row r="15" spans="1:21" ht="15" customHeight="1">
      <c r="A15" s="638"/>
      <c r="B15" s="315" t="s">
        <v>4</v>
      </c>
      <c r="C15" s="315" t="s">
        <v>532</v>
      </c>
      <c r="D15" s="315" t="s">
        <v>533</v>
      </c>
      <c r="E15" s="640" t="s">
        <v>529</v>
      </c>
      <c r="F15" s="640" t="s">
        <v>530</v>
      </c>
      <c r="G15" s="315" t="s">
        <v>4</v>
      </c>
      <c r="H15" s="315" t="s">
        <v>532</v>
      </c>
      <c r="I15" s="315" t="s">
        <v>533</v>
      </c>
      <c r="J15" s="640" t="s">
        <v>529</v>
      </c>
      <c r="K15" s="640" t="s">
        <v>530</v>
      </c>
      <c r="L15" s="315" t="s">
        <v>4</v>
      </c>
      <c r="M15" s="315" t="s">
        <v>532</v>
      </c>
      <c r="N15" s="315" t="s">
        <v>533</v>
      </c>
      <c r="O15" s="640" t="s">
        <v>529</v>
      </c>
      <c r="P15" s="640" t="s">
        <v>530</v>
      </c>
      <c r="Q15" s="315" t="s">
        <v>4</v>
      </c>
      <c r="R15" s="315" t="s">
        <v>532</v>
      </c>
      <c r="S15" s="315" t="s">
        <v>533</v>
      </c>
      <c r="T15" s="640" t="s">
        <v>529</v>
      </c>
      <c r="U15" s="640" t="s">
        <v>530</v>
      </c>
    </row>
    <row r="16" spans="1:21">
      <c r="A16" s="638"/>
      <c r="B16" s="314" t="s">
        <v>280</v>
      </c>
      <c r="C16" s="314" t="s">
        <v>444</v>
      </c>
      <c r="D16" s="314" t="s">
        <v>545</v>
      </c>
      <c r="E16" s="640"/>
      <c r="F16" s="640"/>
      <c r="G16" s="314" t="s">
        <v>280</v>
      </c>
      <c r="H16" s="314" t="s">
        <v>444</v>
      </c>
      <c r="I16" s="314" t="s">
        <v>545</v>
      </c>
      <c r="J16" s="640"/>
      <c r="K16" s="640"/>
      <c r="L16" s="314" t="s">
        <v>280</v>
      </c>
      <c r="M16" s="314" t="s">
        <v>444</v>
      </c>
      <c r="N16" s="314" t="s">
        <v>545</v>
      </c>
      <c r="O16" s="640"/>
      <c r="P16" s="640"/>
      <c r="Q16" s="314" t="s">
        <v>280</v>
      </c>
      <c r="R16" s="314" t="s">
        <v>444</v>
      </c>
      <c r="S16" s="314" t="s">
        <v>545</v>
      </c>
      <c r="T16" s="640"/>
      <c r="U16" s="640"/>
    </row>
    <row r="17" spans="1:21" ht="15.75">
      <c r="A17" s="312" t="s">
        <v>256</v>
      </c>
      <c r="B17" s="240">
        <v>3713.8520999999996</v>
      </c>
      <c r="C17" s="240">
        <v>4035.7336999999998</v>
      </c>
      <c r="D17" s="240">
        <v>4248.71</v>
      </c>
      <c r="E17" s="438">
        <f t="shared" ref="E17:F20" si="4">IFERROR(C17/B17*100-100,0)</f>
        <v>8.6670548889117072</v>
      </c>
      <c r="F17" s="438">
        <f t="shared" si="4"/>
        <v>5.2772634626511774</v>
      </c>
      <c r="G17" s="440">
        <v>1092.86012654</v>
      </c>
      <c r="H17" s="440">
        <v>2040.7601482100001</v>
      </c>
      <c r="I17" s="440">
        <v>2214.9581665699998</v>
      </c>
      <c r="J17" s="438">
        <f t="shared" ref="J17:K22" si="5">IFERROR(H17/G17*100-100,0)</f>
        <v>86.735712892285306</v>
      </c>
      <c r="K17" s="438">
        <f t="shared" si="5"/>
        <v>8.5359378716206749</v>
      </c>
      <c r="L17" s="240">
        <v>513.61</v>
      </c>
      <c r="M17" s="240">
        <v>657.68</v>
      </c>
      <c r="N17" s="240">
        <v>685.11</v>
      </c>
      <c r="O17" s="438">
        <f t="shared" ref="O17:P22" si="6">IFERROR(M17/L17*100-100,0)</f>
        <v>28.050466307120189</v>
      </c>
      <c r="P17" s="438">
        <f t="shared" si="6"/>
        <v>4.1707213234399916</v>
      </c>
      <c r="Q17" s="240">
        <f t="shared" ref="Q17:S22" si="7">B7+G7+L7+Q7+B17+G17+L17</f>
        <v>22753.31303239</v>
      </c>
      <c r="R17" s="240">
        <f t="shared" si="7"/>
        <v>26363.539132059999</v>
      </c>
      <c r="S17" s="240">
        <f t="shared" si="7"/>
        <v>26928.707125069999</v>
      </c>
      <c r="T17" s="438">
        <f t="shared" ref="T17:U22" si="8">IFERROR(R17/Q17*100-100,0)</f>
        <v>15.866815063506294</v>
      </c>
      <c r="U17" s="438">
        <f t="shared" si="8"/>
        <v>2.1437485694881957</v>
      </c>
    </row>
    <row r="18" spans="1:21" ht="15.75">
      <c r="A18" s="312" t="s">
        <v>257</v>
      </c>
      <c r="B18" s="240">
        <v>7508.10635</v>
      </c>
      <c r="C18" s="240">
        <v>7829.1101000000008</v>
      </c>
      <c r="D18" s="240">
        <v>8235.23</v>
      </c>
      <c r="E18" s="438">
        <f t="shared" si="4"/>
        <v>4.2754289169066055</v>
      </c>
      <c r="F18" s="438">
        <f t="shared" si="4"/>
        <v>5.187306026006695</v>
      </c>
      <c r="G18" s="440">
        <v>2258.2968601900002</v>
      </c>
      <c r="H18" s="440">
        <v>2569.0394378500005</v>
      </c>
      <c r="I18" s="440">
        <v>2712.7451308600002</v>
      </c>
      <c r="J18" s="438">
        <f t="shared" si="5"/>
        <v>13.760041168097644</v>
      </c>
      <c r="K18" s="438">
        <f t="shared" si="5"/>
        <v>5.5937519250488918</v>
      </c>
      <c r="L18" s="240">
        <v>4598.09</v>
      </c>
      <c r="M18" s="240">
        <v>4433.6000000000004</v>
      </c>
      <c r="N18" s="240">
        <v>4799.37</v>
      </c>
      <c r="O18" s="438">
        <f t="shared" si="6"/>
        <v>-3.5773549452054993</v>
      </c>
      <c r="P18" s="438">
        <f t="shared" si="6"/>
        <v>8.2499548899314306</v>
      </c>
      <c r="Q18" s="240">
        <f t="shared" si="7"/>
        <v>84154.019797940011</v>
      </c>
      <c r="R18" s="240">
        <f t="shared" si="7"/>
        <v>79818.452643170007</v>
      </c>
      <c r="S18" s="240">
        <f t="shared" si="7"/>
        <v>81058.903577589997</v>
      </c>
      <c r="T18" s="438">
        <f t="shared" si="8"/>
        <v>-5.1519430268215558</v>
      </c>
      <c r="U18" s="438">
        <f t="shared" si="8"/>
        <v>1.5540904306494667</v>
      </c>
    </row>
    <row r="19" spans="1:21" ht="15.75">
      <c r="A19" s="312" t="s">
        <v>258</v>
      </c>
      <c r="B19" s="240">
        <v>6725.0819309999997</v>
      </c>
      <c r="C19" s="240">
        <v>8176.9432200000001</v>
      </c>
      <c r="D19" s="240">
        <v>8264.18</v>
      </c>
      <c r="E19" s="438">
        <f t="shared" si="4"/>
        <v>21.588752432999911</v>
      </c>
      <c r="F19" s="438">
        <f t="shared" si="4"/>
        <v>1.0668629786572126</v>
      </c>
      <c r="G19" s="440">
        <v>3042.5485774499998</v>
      </c>
      <c r="H19" s="440">
        <v>3576.0336080900001</v>
      </c>
      <c r="I19" s="440">
        <v>3500.8781219300004</v>
      </c>
      <c r="J19" s="438">
        <f t="shared" si="5"/>
        <v>17.534149975252689</v>
      </c>
      <c r="K19" s="438">
        <f t="shared" si="5"/>
        <v>-2.1016437314788305</v>
      </c>
      <c r="L19" s="240">
        <v>3606</v>
      </c>
      <c r="M19" s="240">
        <v>4291.18</v>
      </c>
      <c r="N19" s="240">
        <v>4346.01</v>
      </c>
      <c r="O19" s="438">
        <f t="shared" si="6"/>
        <v>19.001109262340549</v>
      </c>
      <c r="P19" s="438">
        <f t="shared" si="6"/>
        <v>1.2777371259187476</v>
      </c>
      <c r="Q19" s="240">
        <f t="shared" si="7"/>
        <v>75978.829571019989</v>
      </c>
      <c r="R19" s="240">
        <f t="shared" si="7"/>
        <v>91986.605532270012</v>
      </c>
      <c r="S19" s="240">
        <f t="shared" si="7"/>
        <v>86629.509424479984</v>
      </c>
      <c r="T19" s="438">
        <f t="shared" si="8"/>
        <v>21.068731976565942</v>
      </c>
      <c r="U19" s="438">
        <f t="shared" si="8"/>
        <v>-5.8237784477335595</v>
      </c>
    </row>
    <row r="20" spans="1:21" ht="15.75">
      <c r="A20" s="312" t="s">
        <v>252</v>
      </c>
      <c r="B20" s="240">
        <v>71717</v>
      </c>
      <c r="C20" s="240">
        <v>87256</v>
      </c>
      <c r="D20" s="240">
        <v>98199</v>
      </c>
      <c r="E20" s="438">
        <f t="shared" si="4"/>
        <v>21.667108217019674</v>
      </c>
      <c r="F20" s="438">
        <f t="shared" si="4"/>
        <v>12.541257907765655</v>
      </c>
      <c r="G20" s="440">
        <v>83382</v>
      </c>
      <c r="H20" s="440">
        <v>90331</v>
      </c>
      <c r="I20" s="440">
        <v>95644</v>
      </c>
      <c r="J20" s="438">
        <f t="shared" si="5"/>
        <v>8.3339329831378421</v>
      </c>
      <c r="K20" s="438">
        <f t="shared" si="5"/>
        <v>5.8817017413733907</v>
      </c>
      <c r="L20" s="240">
        <v>37007</v>
      </c>
      <c r="M20" s="240">
        <v>44873</v>
      </c>
      <c r="N20" s="240">
        <v>46300</v>
      </c>
      <c r="O20" s="438">
        <f t="shared" si="6"/>
        <v>21.255438160348049</v>
      </c>
      <c r="P20" s="438">
        <f t="shared" si="6"/>
        <v>3.1800860205468666</v>
      </c>
      <c r="Q20" s="240">
        <f t="shared" si="7"/>
        <v>812544</v>
      </c>
      <c r="R20" s="240">
        <f t="shared" si="7"/>
        <v>928585</v>
      </c>
      <c r="S20" s="240">
        <f t="shared" si="7"/>
        <v>984191</v>
      </c>
      <c r="T20" s="438">
        <f t="shared" si="8"/>
        <v>14.28119584908633</v>
      </c>
      <c r="U20" s="438">
        <f t="shared" si="8"/>
        <v>5.9882509409477933</v>
      </c>
    </row>
    <row r="21" spans="1:21" ht="15.75">
      <c r="A21" s="313" t="s">
        <v>253</v>
      </c>
      <c r="B21" s="240">
        <v>192</v>
      </c>
      <c r="C21" s="240">
        <v>227</v>
      </c>
      <c r="D21" s="240">
        <v>254</v>
      </c>
      <c r="E21" s="438">
        <f>IFERROR(C21/B21*100-100,0)</f>
        <v>18.229166666666671</v>
      </c>
      <c r="F21" s="438">
        <v>139</v>
      </c>
      <c r="G21" s="440">
        <v>306</v>
      </c>
      <c r="H21" s="440">
        <v>323</v>
      </c>
      <c r="I21" s="440">
        <v>319</v>
      </c>
      <c r="J21" s="438">
        <f t="shared" si="5"/>
        <v>5.5555555555555571</v>
      </c>
      <c r="K21" s="438">
        <f t="shared" si="5"/>
        <v>-1.2383900928792571</v>
      </c>
      <c r="L21" s="240">
        <v>177</v>
      </c>
      <c r="M21" s="240">
        <v>179</v>
      </c>
      <c r="N21" s="240">
        <v>182</v>
      </c>
      <c r="O21" s="438">
        <f t="shared" si="6"/>
        <v>1.1299435028248439</v>
      </c>
      <c r="P21" s="438">
        <f t="shared" si="6"/>
        <v>1.6759776536312785</v>
      </c>
      <c r="Q21" s="240">
        <f t="shared" si="7"/>
        <v>3037</v>
      </c>
      <c r="R21" s="240">
        <f t="shared" si="7"/>
        <v>3480</v>
      </c>
      <c r="S21" s="240">
        <f t="shared" si="7"/>
        <v>3447</v>
      </c>
      <c r="T21" s="438">
        <f t="shared" si="8"/>
        <v>14.586763253210393</v>
      </c>
      <c r="U21" s="438">
        <f t="shared" si="8"/>
        <v>-0.94827586206896797</v>
      </c>
    </row>
    <row r="22" spans="1:21" ht="15.75">
      <c r="A22" s="312" t="s">
        <v>254</v>
      </c>
      <c r="B22" s="240"/>
      <c r="C22" s="240"/>
      <c r="D22" s="240"/>
      <c r="E22" s="438">
        <f>IFERROR(C22/B22*100-100,0)</f>
        <v>0</v>
      </c>
      <c r="F22" s="438">
        <f>IFERROR(D22/C22*100-100,0)</f>
        <v>0</v>
      </c>
      <c r="G22" s="440">
        <v>40</v>
      </c>
      <c r="H22" s="440">
        <v>42</v>
      </c>
      <c r="I22" s="440">
        <v>47</v>
      </c>
      <c r="J22" s="438">
        <f t="shared" si="5"/>
        <v>5</v>
      </c>
      <c r="K22" s="438">
        <f t="shared" si="5"/>
        <v>11.904761904761912</v>
      </c>
      <c r="L22" s="240">
        <v>10</v>
      </c>
      <c r="M22" s="240">
        <v>10</v>
      </c>
      <c r="N22" s="240">
        <v>10</v>
      </c>
      <c r="O22" s="438">
        <f t="shared" si="6"/>
        <v>0</v>
      </c>
      <c r="P22" s="438">
        <f t="shared" si="6"/>
        <v>0</v>
      </c>
      <c r="Q22" s="240">
        <f t="shared" si="7"/>
        <v>50</v>
      </c>
      <c r="R22" s="240">
        <f t="shared" si="7"/>
        <v>52</v>
      </c>
      <c r="S22" s="240">
        <f t="shared" si="7"/>
        <v>57</v>
      </c>
      <c r="T22" s="438">
        <f t="shared" si="8"/>
        <v>4</v>
      </c>
      <c r="U22" s="438">
        <f t="shared" si="8"/>
        <v>9.6153846153846274</v>
      </c>
    </row>
    <row r="23" spans="1:21">
      <c r="A23" s="311" t="s">
        <v>255</v>
      </c>
    </row>
  </sheetData>
  <mergeCells count="28">
    <mergeCell ref="A1:U1"/>
    <mergeCell ref="A2:U2"/>
    <mergeCell ref="A4:A6"/>
    <mergeCell ref="B4:F4"/>
    <mergeCell ref="G4:K4"/>
    <mergeCell ref="L4:P4"/>
    <mergeCell ref="Q4:U4"/>
    <mergeCell ref="T5:T6"/>
    <mergeCell ref="U5:U6"/>
    <mergeCell ref="E5:E6"/>
    <mergeCell ref="F5:F6"/>
    <mergeCell ref="J5:J6"/>
    <mergeCell ref="K5:K6"/>
    <mergeCell ref="O5:O6"/>
    <mergeCell ref="P5:P6"/>
    <mergeCell ref="A14:A16"/>
    <mergeCell ref="B14:F14"/>
    <mergeCell ref="G14:K14"/>
    <mergeCell ref="L14:P14"/>
    <mergeCell ref="Q14:U14"/>
    <mergeCell ref="T15:T16"/>
    <mergeCell ref="U15:U16"/>
    <mergeCell ref="E15:E16"/>
    <mergeCell ref="F15:F16"/>
    <mergeCell ref="J15:J16"/>
    <mergeCell ref="K15:K16"/>
    <mergeCell ref="O15:O16"/>
    <mergeCell ref="P15:P16"/>
  </mergeCells>
  <hyperlinks>
    <hyperlink ref="B6" r:id="rId1" display="cf=j=@)^&amp;÷^*                        -;fpg–kf}if_ "/>
    <hyperlink ref="G6" r:id="rId2" display="cf=j=@)^&amp;÷^*                        -;fpg–kf}if_ "/>
    <hyperlink ref="L6" r:id="rId3" display="cf=j=@)^&amp;÷^*                        -;fpg–kf}if_ "/>
    <hyperlink ref="B16" r:id="rId4" display="cf=j=@)^&amp;÷^*                        -;fpg–kf}if_ "/>
    <hyperlink ref="G16" r:id="rId5" display="cf=j=@)^&amp;÷^*                        -;fpg–kf}if_ "/>
    <hyperlink ref="L16" r:id="rId6" display="cf=j=@)^&amp;÷^*                        -;fpg–kf}if_ "/>
    <hyperlink ref="Q6" r:id="rId7" display="cf=j=@)^&amp;÷^*                        -;fpg–kf}if_ "/>
    <hyperlink ref="Q16" r:id="rId8" display="cf=j=@)^&amp;÷^*                        -;fpg–kf}if_ "/>
  </hyperlinks>
  <pageMargins left="0.7" right="0.7" top="0.75" bottom="0.75" header="0.3" footer="0.3"/>
  <pageSetup paperSize="9" scale="41" orientation="landscape" horizontalDpi="4294967295" verticalDpi="4294967295" r:id="rId9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view="pageBreakPreview" zoomScaleNormal="100" zoomScaleSheetLayoutView="100" workbookViewId="0">
      <pane xSplit="1" ySplit="5" topLeftCell="B6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RowHeight="15"/>
  <cols>
    <col min="1" max="1" width="36.85546875" bestFit="1" customWidth="1"/>
    <col min="2" max="2" width="10.42578125" bestFit="1" customWidth="1"/>
    <col min="3" max="3" width="10.28515625" bestFit="1" customWidth="1"/>
    <col min="4" max="4" width="10.5703125" bestFit="1" customWidth="1"/>
    <col min="5" max="5" width="12.5703125" customWidth="1"/>
    <col min="6" max="6" width="13" customWidth="1"/>
    <col min="7" max="7" width="12.85546875" customWidth="1"/>
    <col min="8" max="8" width="13.7109375" customWidth="1"/>
    <col min="9" max="9" width="12.7109375" customWidth="1"/>
    <col min="12" max="12" width="9.85546875" customWidth="1"/>
    <col min="13" max="13" width="9.7109375" customWidth="1"/>
    <col min="14" max="14" width="10.140625" customWidth="1"/>
    <col min="17" max="17" width="9.7109375" customWidth="1"/>
    <col min="18" max="19" width="10" customWidth="1"/>
    <col min="22" max="22" width="11.28515625" customWidth="1"/>
    <col min="23" max="23" width="12.140625" customWidth="1"/>
    <col min="24" max="24" width="11.42578125" customWidth="1"/>
    <col min="27" max="28" width="9.7109375" customWidth="1"/>
    <col min="29" max="29" width="11.140625" customWidth="1"/>
    <col min="32" max="32" width="10.5703125" customWidth="1"/>
    <col min="33" max="33" width="9.85546875" customWidth="1"/>
    <col min="34" max="34" width="10" customWidth="1"/>
    <col min="37" max="37" width="12" customWidth="1"/>
    <col min="38" max="39" width="12.42578125" customWidth="1"/>
    <col min="40" max="40" width="9.140625" customWidth="1"/>
  </cols>
  <sheetData>
    <row r="1" spans="1:41" ht="18">
      <c r="A1" s="643" t="s">
        <v>587</v>
      </c>
      <c r="B1" s="643"/>
      <c r="C1" s="643"/>
      <c r="D1" s="643"/>
      <c r="E1" s="643"/>
      <c r="F1" s="643"/>
    </row>
    <row r="2" spans="1:41" ht="18.75" thickBot="1">
      <c r="A2" s="644" t="s">
        <v>322</v>
      </c>
      <c r="B2" s="644"/>
      <c r="C2" s="644"/>
      <c r="D2" s="644"/>
      <c r="E2" s="644"/>
      <c r="F2" s="644"/>
    </row>
    <row r="3" spans="1:41" ht="15.75" customHeight="1" thickTop="1">
      <c r="A3" s="648" t="s">
        <v>81</v>
      </c>
      <c r="B3" s="645" t="s">
        <v>527</v>
      </c>
      <c r="C3" s="646"/>
      <c r="D3" s="646"/>
      <c r="E3" s="646"/>
      <c r="F3" s="647"/>
      <c r="G3" s="645" t="s">
        <v>441</v>
      </c>
      <c r="H3" s="646"/>
      <c r="I3" s="646"/>
      <c r="J3" s="646"/>
      <c r="K3" s="647"/>
      <c r="L3" s="645" t="s">
        <v>315</v>
      </c>
      <c r="M3" s="646"/>
      <c r="N3" s="646"/>
      <c r="O3" s="646"/>
      <c r="P3" s="647"/>
      <c r="Q3" s="645" t="s">
        <v>316</v>
      </c>
      <c r="R3" s="646"/>
      <c r="S3" s="646"/>
      <c r="T3" s="646"/>
      <c r="U3" s="647"/>
      <c r="V3" s="645" t="s">
        <v>275</v>
      </c>
      <c r="W3" s="646"/>
      <c r="X3" s="646"/>
      <c r="Y3" s="646"/>
      <c r="Z3" s="647"/>
      <c r="AA3" s="645" t="s">
        <v>317</v>
      </c>
      <c r="AB3" s="646"/>
      <c r="AC3" s="646"/>
      <c r="AD3" s="646"/>
      <c r="AE3" s="647"/>
      <c r="AF3" s="645" t="s">
        <v>408</v>
      </c>
      <c r="AG3" s="646"/>
      <c r="AH3" s="646"/>
      <c r="AI3" s="646"/>
      <c r="AJ3" s="647"/>
      <c r="AK3" s="651" t="s">
        <v>3</v>
      </c>
      <c r="AL3" s="646"/>
      <c r="AM3" s="646"/>
      <c r="AN3" s="646"/>
      <c r="AO3" s="647"/>
    </row>
    <row r="4" spans="1:41" ht="15.75" customHeight="1">
      <c r="A4" s="649"/>
      <c r="B4" s="451" t="s">
        <v>4</v>
      </c>
      <c r="C4" s="355" t="s">
        <v>532</v>
      </c>
      <c r="D4" s="355" t="s">
        <v>533</v>
      </c>
      <c r="E4" s="518" t="s">
        <v>529</v>
      </c>
      <c r="F4" s="642" t="s">
        <v>530</v>
      </c>
      <c r="G4" s="451" t="s">
        <v>4</v>
      </c>
      <c r="H4" s="355" t="s">
        <v>532</v>
      </c>
      <c r="I4" s="355" t="s">
        <v>533</v>
      </c>
      <c r="J4" s="518" t="s">
        <v>529</v>
      </c>
      <c r="K4" s="642" t="s">
        <v>530</v>
      </c>
      <c r="L4" s="451" t="s">
        <v>4</v>
      </c>
      <c r="M4" s="355" t="s">
        <v>532</v>
      </c>
      <c r="N4" s="355" t="s">
        <v>533</v>
      </c>
      <c r="O4" s="518" t="s">
        <v>529</v>
      </c>
      <c r="P4" s="642" t="s">
        <v>530</v>
      </c>
      <c r="Q4" s="451" t="s">
        <v>4</v>
      </c>
      <c r="R4" s="355" t="s">
        <v>532</v>
      </c>
      <c r="S4" s="355" t="s">
        <v>533</v>
      </c>
      <c r="T4" s="518" t="s">
        <v>529</v>
      </c>
      <c r="U4" s="642" t="s">
        <v>530</v>
      </c>
      <c r="V4" s="451" t="s">
        <v>4</v>
      </c>
      <c r="W4" s="355" t="s">
        <v>532</v>
      </c>
      <c r="X4" s="355" t="s">
        <v>533</v>
      </c>
      <c r="Y4" s="518" t="s">
        <v>529</v>
      </c>
      <c r="Z4" s="642" t="s">
        <v>530</v>
      </c>
      <c r="AA4" s="451" t="s">
        <v>4</v>
      </c>
      <c r="AB4" s="355" t="s">
        <v>532</v>
      </c>
      <c r="AC4" s="355" t="s">
        <v>533</v>
      </c>
      <c r="AD4" s="518" t="s">
        <v>529</v>
      </c>
      <c r="AE4" s="642" t="s">
        <v>530</v>
      </c>
      <c r="AF4" s="451" t="s">
        <v>4</v>
      </c>
      <c r="AG4" s="355" t="s">
        <v>532</v>
      </c>
      <c r="AH4" s="355" t="s">
        <v>533</v>
      </c>
      <c r="AI4" s="518" t="s">
        <v>529</v>
      </c>
      <c r="AJ4" s="642" t="s">
        <v>530</v>
      </c>
      <c r="AK4" s="449" t="s">
        <v>4</v>
      </c>
      <c r="AL4" s="355" t="s">
        <v>532</v>
      </c>
      <c r="AM4" s="355" t="s">
        <v>533</v>
      </c>
      <c r="AN4" s="518" t="s">
        <v>529</v>
      </c>
      <c r="AO4" s="642" t="s">
        <v>530</v>
      </c>
    </row>
    <row r="5" spans="1:41" ht="45">
      <c r="A5" s="650"/>
      <c r="B5" s="452" t="s">
        <v>280</v>
      </c>
      <c r="C5" s="354" t="s">
        <v>444</v>
      </c>
      <c r="D5" s="354" t="s">
        <v>545</v>
      </c>
      <c r="E5" s="518"/>
      <c r="F5" s="642"/>
      <c r="G5" s="452" t="s">
        <v>280</v>
      </c>
      <c r="H5" s="354" t="s">
        <v>444</v>
      </c>
      <c r="I5" s="354" t="s">
        <v>545</v>
      </c>
      <c r="J5" s="518"/>
      <c r="K5" s="642"/>
      <c r="L5" s="452" t="s">
        <v>280</v>
      </c>
      <c r="M5" s="354" t="s">
        <v>444</v>
      </c>
      <c r="N5" s="354" t="s">
        <v>545</v>
      </c>
      <c r="O5" s="518"/>
      <c r="P5" s="642"/>
      <c r="Q5" s="452" t="s">
        <v>280</v>
      </c>
      <c r="R5" s="354" t="s">
        <v>444</v>
      </c>
      <c r="S5" s="354" t="s">
        <v>545</v>
      </c>
      <c r="T5" s="518"/>
      <c r="U5" s="642"/>
      <c r="V5" s="452" t="s">
        <v>280</v>
      </c>
      <c r="W5" s="354" t="s">
        <v>444</v>
      </c>
      <c r="X5" s="354" t="s">
        <v>545</v>
      </c>
      <c r="Y5" s="518"/>
      <c r="Z5" s="642"/>
      <c r="AA5" s="452" t="s">
        <v>280</v>
      </c>
      <c r="AB5" s="354" t="s">
        <v>444</v>
      </c>
      <c r="AC5" s="354" t="s">
        <v>545</v>
      </c>
      <c r="AD5" s="518"/>
      <c r="AE5" s="642"/>
      <c r="AF5" s="452" t="s">
        <v>280</v>
      </c>
      <c r="AG5" s="354" t="s">
        <v>444</v>
      </c>
      <c r="AH5" s="354" t="s">
        <v>545</v>
      </c>
      <c r="AI5" s="518"/>
      <c r="AJ5" s="642"/>
      <c r="AK5" s="450" t="s">
        <v>280</v>
      </c>
      <c r="AL5" s="354" t="s">
        <v>444</v>
      </c>
      <c r="AM5" s="354" t="s">
        <v>545</v>
      </c>
      <c r="AN5" s="518"/>
      <c r="AO5" s="642"/>
    </row>
    <row r="6" spans="1:41" ht="15.75">
      <c r="A6" s="214" t="s">
        <v>447</v>
      </c>
      <c r="B6" s="218"/>
      <c r="C6" s="205"/>
      <c r="D6" s="206"/>
      <c r="E6" s="207"/>
      <c r="F6" s="211"/>
      <c r="G6" s="218"/>
      <c r="H6" s="205"/>
      <c r="I6" s="206"/>
      <c r="J6" s="207"/>
      <c r="K6" s="211"/>
      <c r="L6" s="218"/>
      <c r="M6" s="205"/>
      <c r="N6" s="206"/>
      <c r="O6" s="207"/>
      <c r="P6" s="211"/>
      <c r="Q6" s="218"/>
      <c r="R6" s="205"/>
      <c r="S6" s="206"/>
      <c r="T6" s="207"/>
      <c r="U6" s="211"/>
      <c r="V6" s="218"/>
      <c r="W6" s="205"/>
      <c r="X6" s="206"/>
      <c r="Y6" s="207"/>
      <c r="Z6" s="211"/>
      <c r="AA6" s="218"/>
      <c r="AB6" s="205"/>
      <c r="AC6" s="206"/>
      <c r="AD6" s="207"/>
      <c r="AE6" s="211"/>
      <c r="AF6" s="218"/>
      <c r="AG6" s="205"/>
      <c r="AH6" s="206"/>
      <c r="AI6" s="207"/>
      <c r="AJ6" s="211"/>
      <c r="AK6" s="443"/>
      <c r="AL6" s="205"/>
      <c r="AM6" s="206"/>
      <c r="AN6" s="207"/>
      <c r="AO6" s="211"/>
    </row>
    <row r="7" spans="1:41" ht="16.5">
      <c r="A7" s="215" t="s">
        <v>323</v>
      </c>
      <c r="B7" s="219">
        <v>5329</v>
      </c>
      <c r="C7" s="208">
        <v>5340</v>
      </c>
      <c r="D7" s="322">
        <v>5348</v>
      </c>
      <c r="E7" s="209">
        <f t="shared" ref="E7:E21" si="0">IFERROR(C7/B7*100-100,0)</f>
        <v>0.20641771439294132</v>
      </c>
      <c r="F7" s="212">
        <f t="shared" ref="F7:F21" si="1">IFERROR(D7/C7*100-100,0)</f>
        <v>0.14981273408238849</v>
      </c>
      <c r="G7" s="219">
        <v>3306</v>
      </c>
      <c r="H7" s="208">
        <v>3321</v>
      </c>
      <c r="I7" s="322">
        <v>3254</v>
      </c>
      <c r="J7" s="209">
        <f t="shared" ref="J7:J21" si="2">IFERROR(H7/G7*100-100,0)</f>
        <v>0.45372050816696685</v>
      </c>
      <c r="K7" s="212">
        <f t="shared" ref="K7:K21" si="3">IFERROR(I7/H7*100-100,0)</f>
        <v>-2.0174646190906316</v>
      </c>
      <c r="L7" s="219">
        <v>4930</v>
      </c>
      <c r="M7" s="208">
        <v>4870</v>
      </c>
      <c r="N7" s="322">
        <v>4859</v>
      </c>
      <c r="O7" s="209">
        <f t="shared" ref="O7:P9" si="4">IFERROR(M7/L7*100-100,0)</f>
        <v>-1.2170385395537551</v>
      </c>
      <c r="P7" s="212">
        <f t="shared" si="4"/>
        <v>-0.22587268993839871</v>
      </c>
      <c r="Q7" s="219">
        <v>3472</v>
      </c>
      <c r="R7" s="208">
        <v>3455</v>
      </c>
      <c r="S7" s="322">
        <v>3420</v>
      </c>
      <c r="T7" s="209">
        <f t="shared" ref="T7:T21" si="5">IFERROR(R7/Q7*100-100,0)</f>
        <v>-0.48963133640552314</v>
      </c>
      <c r="U7" s="212">
        <f t="shared" ref="U7:U21" si="6">IFERROR(S7/R7*100-100,0)</f>
        <v>-1.01302460202605</v>
      </c>
      <c r="V7" s="219">
        <v>4548</v>
      </c>
      <c r="W7" s="208">
        <v>4686</v>
      </c>
      <c r="X7" s="322">
        <v>4662</v>
      </c>
      <c r="Y7" s="209">
        <f t="shared" ref="Y7:Y21" si="7">IFERROR(W7/V7*100-100,0)</f>
        <v>3.0343007915567313</v>
      </c>
      <c r="Z7" s="212">
        <f t="shared" ref="Z7:Z21" si="8">IFERROR(X7/W7*100-100,0)</f>
        <v>-0.51216389244558513</v>
      </c>
      <c r="AA7" s="219">
        <v>2860</v>
      </c>
      <c r="AB7" s="208">
        <v>3072</v>
      </c>
      <c r="AC7" s="322">
        <v>3065</v>
      </c>
      <c r="AD7" s="209">
        <f t="shared" ref="AD7:AD21" si="9">IFERROR(AB7/AA7*100-100,0)</f>
        <v>7.4125874125874134</v>
      </c>
      <c r="AE7" s="212">
        <f t="shared" ref="AE7:AE21" si="10">IFERROR(AC7/AB7*100-100,0)</f>
        <v>-0.22786458333334281</v>
      </c>
      <c r="AF7" s="219">
        <v>3518</v>
      </c>
      <c r="AG7" s="208">
        <v>3513</v>
      </c>
      <c r="AH7" s="322">
        <v>3499</v>
      </c>
      <c r="AI7" s="209">
        <f t="shared" ref="AI7:AI21" si="11">IFERROR(AG7/AF7*100-100,0)</f>
        <v>-0.14212620807276721</v>
      </c>
      <c r="AJ7" s="212">
        <f t="shared" ref="AJ7:AJ21" si="12">IFERROR(AH7/AG7*100-100,0)</f>
        <v>-0.39851978366068863</v>
      </c>
      <c r="AK7" s="444">
        <f t="shared" ref="AK7:AK21" si="13">B7+G7+L7+Q7+V7+AA7+AF7</f>
        <v>27963</v>
      </c>
      <c r="AL7" s="208">
        <f t="shared" ref="AL7:AL21" si="14">C7+H7+M7+R7+W7+AB7+AG7</f>
        <v>28257</v>
      </c>
      <c r="AM7" s="208">
        <f t="shared" ref="AM7:AM21" si="15">D7+I7+N7+S7+X7+AC7+AH7</f>
        <v>28107</v>
      </c>
      <c r="AN7" s="209">
        <f t="shared" ref="AN7:AN21" si="16">IFERROR(AL7/AK7*100-100,0)</f>
        <v>1.051389335908155</v>
      </c>
      <c r="AO7" s="212">
        <f t="shared" ref="AO7:AO21" si="17">IFERROR(AM7/AL7*100-100,0)</f>
        <v>-0.5308419152776338</v>
      </c>
    </row>
    <row r="8" spans="1:41" ht="16.5">
      <c r="A8" s="215" t="s">
        <v>324</v>
      </c>
      <c r="B8" s="219">
        <v>885682</v>
      </c>
      <c r="C8" s="208">
        <v>897369</v>
      </c>
      <c r="D8" s="322">
        <v>870618</v>
      </c>
      <c r="E8" s="209">
        <f t="shared" si="0"/>
        <v>1.3195480996565294</v>
      </c>
      <c r="F8" s="212">
        <f t="shared" si="1"/>
        <v>-2.9810479301157073</v>
      </c>
      <c r="G8" s="219">
        <v>1135504</v>
      </c>
      <c r="H8" s="208">
        <v>1190102</v>
      </c>
      <c r="I8" s="322">
        <v>1269704</v>
      </c>
      <c r="J8" s="209">
        <f t="shared" si="2"/>
        <v>4.8082613535487297</v>
      </c>
      <c r="K8" s="212">
        <f t="shared" si="3"/>
        <v>6.6886703828747471</v>
      </c>
      <c r="L8" s="219">
        <v>797788</v>
      </c>
      <c r="M8" s="208">
        <v>820650</v>
      </c>
      <c r="N8" s="322">
        <v>818219</v>
      </c>
      <c r="O8" s="209">
        <f t="shared" si="4"/>
        <v>2.8656735874693453</v>
      </c>
      <c r="P8" s="212">
        <f t="shared" si="4"/>
        <v>-0.29622859928105072</v>
      </c>
      <c r="Q8" s="219">
        <v>466588</v>
      </c>
      <c r="R8" s="208">
        <v>446739</v>
      </c>
      <c r="S8" s="322">
        <v>390151</v>
      </c>
      <c r="T8" s="209">
        <f t="shared" si="5"/>
        <v>-4.2540742582320945</v>
      </c>
      <c r="U8" s="212">
        <f t="shared" si="6"/>
        <v>-12.666903941675116</v>
      </c>
      <c r="V8" s="219">
        <v>1046591</v>
      </c>
      <c r="W8" s="208">
        <v>1082243</v>
      </c>
      <c r="X8" s="322">
        <v>1049012</v>
      </c>
      <c r="Y8" s="209">
        <f t="shared" si="7"/>
        <v>3.4064883034537843</v>
      </c>
      <c r="Z8" s="212">
        <f t="shared" si="8"/>
        <v>-3.0705673309968375</v>
      </c>
      <c r="AA8" s="219">
        <v>510464</v>
      </c>
      <c r="AB8" s="208">
        <v>556127</v>
      </c>
      <c r="AC8" s="322">
        <v>530656</v>
      </c>
      <c r="AD8" s="209">
        <f t="shared" si="9"/>
        <v>8.9453908600802379</v>
      </c>
      <c r="AE8" s="212">
        <f t="shared" si="10"/>
        <v>-4.5800689410872053</v>
      </c>
      <c r="AF8" s="219">
        <v>710333</v>
      </c>
      <c r="AG8" s="208">
        <v>708617</v>
      </c>
      <c r="AH8" s="322">
        <v>667298</v>
      </c>
      <c r="AI8" s="209">
        <f t="shared" si="11"/>
        <v>-0.24157683790559759</v>
      </c>
      <c r="AJ8" s="212">
        <f t="shared" si="12"/>
        <v>-5.8309354700776197</v>
      </c>
      <c r="AK8" s="444">
        <f t="shared" si="13"/>
        <v>5552950</v>
      </c>
      <c r="AL8" s="208">
        <f t="shared" si="14"/>
        <v>5701847</v>
      </c>
      <c r="AM8" s="208">
        <f t="shared" si="15"/>
        <v>5595658</v>
      </c>
      <c r="AN8" s="209">
        <f t="shared" si="16"/>
        <v>2.6814035782782213</v>
      </c>
      <c r="AO8" s="212">
        <f t="shared" si="17"/>
        <v>-1.8623614418275309</v>
      </c>
    </row>
    <row r="9" spans="1:41" ht="16.5">
      <c r="A9" s="215" t="s">
        <v>448</v>
      </c>
      <c r="B9" s="219">
        <v>29651</v>
      </c>
      <c r="C9" s="208">
        <v>31172</v>
      </c>
      <c r="D9" s="322">
        <v>29844</v>
      </c>
      <c r="E9" s="209">
        <f t="shared" si="0"/>
        <v>5.1296752217463251</v>
      </c>
      <c r="F9" s="212">
        <f t="shared" si="1"/>
        <v>-4.2602335429231317</v>
      </c>
      <c r="G9" s="219">
        <v>19372</v>
      </c>
      <c r="H9" s="208">
        <v>18964</v>
      </c>
      <c r="I9" s="322">
        <v>17024</v>
      </c>
      <c r="J9" s="209">
        <f t="shared" si="2"/>
        <v>-2.1061325624612834</v>
      </c>
      <c r="K9" s="212">
        <f t="shared" si="3"/>
        <v>-10.229909301835065</v>
      </c>
      <c r="L9" s="219">
        <v>31582</v>
      </c>
      <c r="M9" s="208">
        <v>31675</v>
      </c>
      <c r="N9" s="322">
        <v>31746</v>
      </c>
      <c r="O9" s="209">
        <f t="shared" si="4"/>
        <v>0.29447153441834928</v>
      </c>
      <c r="P9" s="212">
        <f t="shared" si="4"/>
        <v>0.22415153906867147</v>
      </c>
      <c r="Q9" s="219">
        <v>23653</v>
      </c>
      <c r="R9" s="208">
        <v>23700</v>
      </c>
      <c r="S9" s="322">
        <v>24819</v>
      </c>
      <c r="T9" s="209">
        <f t="shared" si="5"/>
        <v>0.19870629518455019</v>
      </c>
      <c r="U9" s="212">
        <f t="shared" si="6"/>
        <v>4.7215189873417671</v>
      </c>
      <c r="V9" s="219">
        <v>28402</v>
      </c>
      <c r="W9" s="208">
        <v>29240</v>
      </c>
      <c r="X9" s="322">
        <v>27661</v>
      </c>
      <c r="Y9" s="209">
        <f t="shared" si="7"/>
        <v>2.9504964439124137</v>
      </c>
      <c r="Z9" s="212">
        <f t="shared" si="8"/>
        <v>-5.4001367989056064</v>
      </c>
      <c r="AA9" s="219">
        <v>12956</v>
      </c>
      <c r="AB9" s="208">
        <v>13176</v>
      </c>
      <c r="AC9" s="322">
        <v>14908</v>
      </c>
      <c r="AD9" s="209">
        <f t="shared" si="9"/>
        <v>1.6980549552330899</v>
      </c>
      <c r="AE9" s="212">
        <f t="shared" si="10"/>
        <v>13.145112325440195</v>
      </c>
      <c r="AF9" s="219">
        <v>16966</v>
      </c>
      <c r="AG9" s="208">
        <v>16866</v>
      </c>
      <c r="AH9" s="322">
        <v>17309</v>
      </c>
      <c r="AI9" s="209">
        <f t="shared" si="11"/>
        <v>-0.58941412236237056</v>
      </c>
      <c r="AJ9" s="212">
        <f t="shared" si="12"/>
        <v>2.6265860310684275</v>
      </c>
      <c r="AK9" s="444">
        <f t="shared" si="13"/>
        <v>162582</v>
      </c>
      <c r="AL9" s="208">
        <f t="shared" si="14"/>
        <v>164793</v>
      </c>
      <c r="AM9" s="208">
        <f t="shared" si="15"/>
        <v>163311</v>
      </c>
      <c r="AN9" s="209">
        <f t="shared" si="16"/>
        <v>1.3599291434476299</v>
      </c>
      <c r="AO9" s="212">
        <f t="shared" si="17"/>
        <v>-0.89931004350913213</v>
      </c>
    </row>
    <row r="10" spans="1:41" ht="16.5">
      <c r="A10" s="216" t="s">
        <v>449</v>
      </c>
      <c r="B10" s="218"/>
      <c r="C10" s="205"/>
      <c r="D10" s="206"/>
      <c r="E10" s="209">
        <f t="shared" si="0"/>
        <v>0</v>
      </c>
      <c r="F10" s="212">
        <f t="shared" si="1"/>
        <v>0</v>
      </c>
      <c r="G10" s="218"/>
      <c r="H10" s="288"/>
      <c r="I10" s="206"/>
      <c r="J10" s="209">
        <f t="shared" si="2"/>
        <v>0</v>
      </c>
      <c r="K10" s="212">
        <f t="shared" si="3"/>
        <v>0</v>
      </c>
      <c r="L10" s="218"/>
      <c r="M10" s="205"/>
      <c r="N10" s="206"/>
      <c r="O10" s="209"/>
      <c r="P10" s="212"/>
      <c r="Q10" s="218"/>
      <c r="R10" s="205"/>
      <c r="S10" s="206"/>
      <c r="T10" s="209">
        <f t="shared" si="5"/>
        <v>0</v>
      </c>
      <c r="U10" s="212">
        <f t="shared" si="6"/>
        <v>0</v>
      </c>
      <c r="V10" s="218"/>
      <c r="W10" s="205"/>
      <c r="X10" s="206"/>
      <c r="Y10" s="209">
        <f t="shared" si="7"/>
        <v>0</v>
      </c>
      <c r="Z10" s="212">
        <f t="shared" si="8"/>
        <v>0</v>
      </c>
      <c r="AA10" s="218"/>
      <c r="AB10" s="205"/>
      <c r="AC10" s="206"/>
      <c r="AD10" s="209">
        <f t="shared" si="9"/>
        <v>0</v>
      </c>
      <c r="AE10" s="212">
        <f t="shared" si="10"/>
        <v>0</v>
      </c>
      <c r="AF10" s="218"/>
      <c r="AG10" s="205"/>
      <c r="AH10" s="206"/>
      <c r="AI10" s="209">
        <f t="shared" si="11"/>
        <v>0</v>
      </c>
      <c r="AJ10" s="212">
        <f t="shared" si="12"/>
        <v>0</v>
      </c>
      <c r="AK10" s="444">
        <f t="shared" si="13"/>
        <v>0</v>
      </c>
      <c r="AL10" s="208">
        <f t="shared" si="14"/>
        <v>0</v>
      </c>
      <c r="AM10" s="208">
        <f t="shared" si="15"/>
        <v>0</v>
      </c>
      <c r="AN10" s="209">
        <f t="shared" si="16"/>
        <v>0</v>
      </c>
      <c r="AO10" s="212">
        <f t="shared" si="17"/>
        <v>0</v>
      </c>
    </row>
    <row r="11" spans="1:41" ht="16.5">
      <c r="A11" s="215" t="s">
        <v>325</v>
      </c>
      <c r="B11" s="219">
        <v>1708</v>
      </c>
      <c r="C11" s="208">
        <v>1635</v>
      </c>
      <c r="D11" s="322">
        <v>1629</v>
      </c>
      <c r="E11" s="209">
        <f t="shared" si="0"/>
        <v>-4.2740046838407437</v>
      </c>
      <c r="F11" s="212">
        <f t="shared" si="1"/>
        <v>-0.36697247706422331</v>
      </c>
      <c r="G11" s="219">
        <v>1260</v>
      </c>
      <c r="H11" s="208">
        <v>964</v>
      </c>
      <c r="I11" s="322">
        <v>968</v>
      </c>
      <c r="J11" s="209">
        <f t="shared" si="2"/>
        <v>-23.492063492063494</v>
      </c>
      <c r="K11" s="212">
        <f t="shared" si="3"/>
        <v>0.41493775933609811</v>
      </c>
      <c r="L11" s="219">
        <v>2221</v>
      </c>
      <c r="M11" s="208">
        <v>2273</v>
      </c>
      <c r="N11" s="322">
        <v>2302</v>
      </c>
      <c r="O11" s="209">
        <f t="shared" ref="O11:P13" si="18">IFERROR(M11/L11*100-100,0)</f>
        <v>2.341287708239534</v>
      </c>
      <c r="P11" s="212">
        <f t="shared" si="18"/>
        <v>1.275846898372194</v>
      </c>
      <c r="Q11" s="219">
        <v>741</v>
      </c>
      <c r="R11" s="208">
        <v>746</v>
      </c>
      <c r="S11" s="322">
        <v>738</v>
      </c>
      <c r="T11" s="209">
        <f t="shared" si="5"/>
        <v>0.6747638326585701</v>
      </c>
      <c r="U11" s="212">
        <f t="shared" si="6"/>
        <v>-1.0723860589812375</v>
      </c>
      <c r="V11" s="219">
        <v>1325</v>
      </c>
      <c r="W11" s="208">
        <v>1387</v>
      </c>
      <c r="X11" s="322">
        <v>1387</v>
      </c>
      <c r="Y11" s="209">
        <f t="shared" si="7"/>
        <v>4.679245283018858</v>
      </c>
      <c r="Z11" s="212">
        <f t="shared" si="8"/>
        <v>0</v>
      </c>
      <c r="AA11" s="219">
        <v>301</v>
      </c>
      <c r="AB11" s="208">
        <v>337</v>
      </c>
      <c r="AC11" s="322">
        <v>354</v>
      </c>
      <c r="AD11" s="209">
        <f t="shared" si="9"/>
        <v>11.960132890365443</v>
      </c>
      <c r="AE11" s="212">
        <f t="shared" si="10"/>
        <v>5.0445103857566806</v>
      </c>
      <c r="AF11" s="219">
        <v>769</v>
      </c>
      <c r="AG11" s="208">
        <v>775</v>
      </c>
      <c r="AH11" s="322">
        <v>805</v>
      </c>
      <c r="AI11" s="209">
        <f t="shared" si="11"/>
        <v>0.78023407022106994</v>
      </c>
      <c r="AJ11" s="212">
        <f t="shared" si="12"/>
        <v>3.8709677419354875</v>
      </c>
      <c r="AK11" s="444">
        <f t="shared" si="13"/>
        <v>8325</v>
      </c>
      <c r="AL11" s="208">
        <f t="shared" si="14"/>
        <v>8117</v>
      </c>
      <c r="AM11" s="208">
        <f t="shared" si="15"/>
        <v>8183</v>
      </c>
      <c r="AN11" s="209">
        <f t="shared" si="16"/>
        <v>-2.4984984984985061</v>
      </c>
      <c r="AO11" s="212">
        <f t="shared" si="17"/>
        <v>0.81310829124061001</v>
      </c>
    </row>
    <row r="12" spans="1:41" ht="16.5">
      <c r="A12" s="215" t="s">
        <v>324</v>
      </c>
      <c r="B12" s="219">
        <v>428702</v>
      </c>
      <c r="C12" s="208">
        <v>417113</v>
      </c>
      <c r="D12" s="322">
        <v>446177</v>
      </c>
      <c r="E12" s="209">
        <f t="shared" si="0"/>
        <v>-2.7032764017895943</v>
      </c>
      <c r="F12" s="212">
        <f t="shared" si="1"/>
        <v>6.9678959898157018</v>
      </c>
      <c r="G12" s="219">
        <v>355005</v>
      </c>
      <c r="H12" s="208">
        <v>291020</v>
      </c>
      <c r="I12" s="322">
        <v>250836</v>
      </c>
      <c r="J12" s="209">
        <f t="shared" si="2"/>
        <v>-18.023689807185818</v>
      </c>
      <c r="K12" s="212">
        <f t="shared" si="3"/>
        <v>-13.807985705449795</v>
      </c>
      <c r="L12" s="219">
        <v>584003</v>
      </c>
      <c r="M12" s="208">
        <v>647703</v>
      </c>
      <c r="N12" s="322">
        <v>769993</v>
      </c>
      <c r="O12" s="209">
        <f t="shared" si="18"/>
        <v>10.907478215009164</v>
      </c>
      <c r="P12" s="212">
        <f t="shared" si="18"/>
        <v>18.880567173534786</v>
      </c>
      <c r="Q12" s="219">
        <v>181543</v>
      </c>
      <c r="R12" s="208">
        <v>182193</v>
      </c>
      <c r="S12" s="322">
        <v>203776</v>
      </c>
      <c r="T12" s="209">
        <f t="shared" si="5"/>
        <v>0.35804189641022788</v>
      </c>
      <c r="U12" s="212">
        <f t="shared" si="6"/>
        <v>11.846228998918747</v>
      </c>
      <c r="V12" s="219">
        <v>354741</v>
      </c>
      <c r="W12" s="208">
        <v>393494</v>
      </c>
      <c r="X12" s="322">
        <v>430118</v>
      </c>
      <c r="Y12" s="209">
        <f t="shared" si="7"/>
        <v>10.924308157218917</v>
      </c>
      <c r="Z12" s="212">
        <f t="shared" si="8"/>
        <v>9.307384610692921</v>
      </c>
      <c r="AA12" s="219">
        <v>68910</v>
      </c>
      <c r="AB12" s="208">
        <v>70031</v>
      </c>
      <c r="AC12" s="322">
        <v>80629</v>
      </c>
      <c r="AD12" s="209">
        <f t="shared" si="9"/>
        <v>1.6267595414308573</v>
      </c>
      <c r="AE12" s="212">
        <f t="shared" si="10"/>
        <v>15.133298110836634</v>
      </c>
      <c r="AF12" s="219">
        <v>146997</v>
      </c>
      <c r="AG12" s="208">
        <v>168697</v>
      </c>
      <c r="AH12" s="322">
        <v>260323</v>
      </c>
      <c r="AI12" s="209">
        <f t="shared" si="11"/>
        <v>14.762206031415602</v>
      </c>
      <c r="AJ12" s="212">
        <f t="shared" si="12"/>
        <v>54.31394749165662</v>
      </c>
      <c r="AK12" s="444">
        <f t="shared" si="13"/>
        <v>2119901</v>
      </c>
      <c r="AL12" s="208">
        <f t="shared" si="14"/>
        <v>2170251</v>
      </c>
      <c r="AM12" s="208">
        <f t="shared" si="15"/>
        <v>2441852</v>
      </c>
      <c r="AN12" s="209">
        <f t="shared" si="16"/>
        <v>2.3751109131983128</v>
      </c>
      <c r="AO12" s="212">
        <f t="shared" si="17"/>
        <v>12.514727559162523</v>
      </c>
    </row>
    <row r="13" spans="1:41" ht="16.5">
      <c r="A13" s="215" t="s">
        <v>448</v>
      </c>
      <c r="B13" s="219">
        <v>16578</v>
      </c>
      <c r="C13" s="208">
        <v>12822</v>
      </c>
      <c r="D13" s="322">
        <v>12608</v>
      </c>
      <c r="E13" s="209">
        <f t="shared" si="0"/>
        <v>-22.656532754252623</v>
      </c>
      <c r="F13" s="212">
        <f t="shared" si="1"/>
        <v>-1.6690063952581511</v>
      </c>
      <c r="G13" s="219">
        <v>7027</v>
      </c>
      <c r="H13" s="208">
        <v>7022</v>
      </c>
      <c r="I13" s="322">
        <v>7217</v>
      </c>
      <c r="J13" s="209">
        <f t="shared" si="2"/>
        <v>-7.1154119823532369E-2</v>
      </c>
      <c r="K13" s="212">
        <f t="shared" si="3"/>
        <v>2.7769866135004264</v>
      </c>
      <c r="L13" s="219">
        <v>23730</v>
      </c>
      <c r="M13" s="208">
        <v>23897</v>
      </c>
      <c r="N13" s="322">
        <v>8124</v>
      </c>
      <c r="O13" s="209">
        <f t="shared" si="18"/>
        <v>0.70375052675937866</v>
      </c>
      <c r="P13" s="212">
        <f t="shared" si="18"/>
        <v>-66.004100933171529</v>
      </c>
      <c r="Q13" s="219">
        <v>9925</v>
      </c>
      <c r="R13" s="208">
        <v>9921</v>
      </c>
      <c r="S13" s="322">
        <v>9281</v>
      </c>
      <c r="T13" s="209">
        <f t="shared" si="5"/>
        <v>-4.0302267002516601E-2</v>
      </c>
      <c r="U13" s="212">
        <f t="shared" si="6"/>
        <v>-6.4509626045761479</v>
      </c>
      <c r="V13" s="219">
        <v>14114</v>
      </c>
      <c r="W13" s="208">
        <v>17267</v>
      </c>
      <c r="X13" s="322">
        <v>14933</v>
      </c>
      <c r="Y13" s="209">
        <f t="shared" si="7"/>
        <v>22.339521042936084</v>
      </c>
      <c r="Z13" s="212">
        <f t="shared" si="8"/>
        <v>-13.517113569236116</v>
      </c>
      <c r="AA13" s="219">
        <v>1689</v>
      </c>
      <c r="AB13" s="208">
        <v>1768</v>
      </c>
      <c r="AC13" s="322">
        <v>1071</v>
      </c>
      <c r="AD13" s="209">
        <f t="shared" si="9"/>
        <v>4.6773238602723524</v>
      </c>
      <c r="AE13" s="212">
        <f t="shared" si="10"/>
        <v>-39.423076923076927</v>
      </c>
      <c r="AF13" s="219">
        <v>3454</v>
      </c>
      <c r="AG13" s="208">
        <v>3668</v>
      </c>
      <c r="AH13" s="322">
        <v>3712</v>
      </c>
      <c r="AI13" s="209">
        <f t="shared" si="11"/>
        <v>6.1957151129125663</v>
      </c>
      <c r="AJ13" s="212">
        <f t="shared" si="12"/>
        <v>1.1995637949836464</v>
      </c>
      <c r="AK13" s="444">
        <f t="shared" si="13"/>
        <v>76517</v>
      </c>
      <c r="AL13" s="208">
        <f t="shared" si="14"/>
        <v>76365</v>
      </c>
      <c r="AM13" s="208">
        <f t="shared" si="15"/>
        <v>56946</v>
      </c>
      <c r="AN13" s="209">
        <f t="shared" si="16"/>
        <v>-0.19864866630943823</v>
      </c>
      <c r="AO13" s="212">
        <f t="shared" si="17"/>
        <v>-25.429188764486341</v>
      </c>
    </row>
    <row r="14" spans="1:41" ht="16.5">
      <c r="A14" s="448" t="s">
        <v>450</v>
      </c>
      <c r="B14" s="453"/>
      <c r="C14" s="203"/>
      <c r="D14" s="203"/>
      <c r="E14" s="209">
        <f t="shared" si="0"/>
        <v>0</v>
      </c>
      <c r="F14" s="212">
        <f t="shared" si="1"/>
        <v>0</v>
      </c>
      <c r="G14" s="453"/>
      <c r="H14" s="203"/>
      <c r="I14" s="203"/>
      <c r="J14" s="209">
        <f t="shared" si="2"/>
        <v>0</v>
      </c>
      <c r="K14" s="212">
        <f t="shared" si="3"/>
        <v>0</v>
      </c>
      <c r="L14" s="453"/>
      <c r="M14" s="203"/>
      <c r="N14" s="203"/>
      <c r="O14" s="209"/>
      <c r="P14" s="212"/>
      <c r="Q14" s="453"/>
      <c r="R14" s="203"/>
      <c r="S14" s="203"/>
      <c r="T14" s="209">
        <f t="shared" si="5"/>
        <v>0</v>
      </c>
      <c r="U14" s="212">
        <f t="shared" si="6"/>
        <v>0</v>
      </c>
      <c r="V14" s="453"/>
      <c r="W14" s="203"/>
      <c r="X14" s="203"/>
      <c r="Y14" s="209">
        <f t="shared" si="7"/>
        <v>0</v>
      </c>
      <c r="Z14" s="212">
        <f t="shared" si="8"/>
        <v>0</v>
      </c>
      <c r="AA14" s="453"/>
      <c r="AB14" s="203"/>
      <c r="AC14" s="203"/>
      <c r="AD14" s="209">
        <f t="shared" si="9"/>
        <v>0</v>
      </c>
      <c r="AE14" s="212">
        <f t="shared" si="10"/>
        <v>0</v>
      </c>
      <c r="AF14" s="453"/>
      <c r="AG14" s="203"/>
      <c r="AH14" s="203"/>
      <c r="AI14" s="209">
        <f t="shared" si="11"/>
        <v>0</v>
      </c>
      <c r="AJ14" s="212">
        <f t="shared" si="12"/>
        <v>0</v>
      </c>
      <c r="AK14" s="444">
        <f t="shared" si="13"/>
        <v>0</v>
      </c>
      <c r="AL14" s="208">
        <f t="shared" si="14"/>
        <v>0</v>
      </c>
      <c r="AM14" s="208">
        <f t="shared" si="15"/>
        <v>0</v>
      </c>
      <c r="AN14" s="209">
        <f t="shared" si="16"/>
        <v>0</v>
      </c>
      <c r="AO14" s="212">
        <f t="shared" si="17"/>
        <v>0</v>
      </c>
    </row>
    <row r="15" spans="1:41" ht="16.5">
      <c r="A15" s="215" t="s">
        <v>451</v>
      </c>
      <c r="B15" s="219">
        <v>91</v>
      </c>
      <c r="C15" s="208">
        <v>98</v>
      </c>
      <c r="D15" s="322">
        <v>104</v>
      </c>
      <c r="E15" s="209">
        <f t="shared" si="0"/>
        <v>7.6923076923076934</v>
      </c>
      <c r="F15" s="212">
        <f t="shared" si="1"/>
        <v>6.1224489795918373</v>
      </c>
      <c r="G15" s="219">
        <v>130</v>
      </c>
      <c r="H15" s="208">
        <v>133</v>
      </c>
      <c r="I15" s="322">
        <v>126</v>
      </c>
      <c r="J15" s="209">
        <f t="shared" si="2"/>
        <v>2.3076923076922924</v>
      </c>
      <c r="K15" s="212">
        <f t="shared" si="3"/>
        <v>-5.2631578947368496</v>
      </c>
      <c r="L15" s="219">
        <v>88</v>
      </c>
      <c r="M15" s="208">
        <v>77</v>
      </c>
      <c r="N15" s="322">
        <v>88</v>
      </c>
      <c r="O15" s="209">
        <f t="shared" ref="O15:P17" si="19">IFERROR(M15/L15*100-100,0)</f>
        <v>-12.5</v>
      </c>
      <c r="P15" s="212">
        <f t="shared" si="19"/>
        <v>14.285714285714278</v>
      </c>
      <c r="Q15" s="219">
        <v>54</v>
      </c>
      <c r="R15" s="208">
        <v>62</v>
      </c>
      <c r="S15" s="322">
        <v>71</v>
      </c>
      <c r="T15" s="209">
        <f t="shared" si="5"/>
        <v>14.81481481481481</v>
      </c>
      <c r="U15" s="212">
        <f t="shared" si="6"/>
        <v>14.516129032258078</v>
      </c>
      <c r="V15" s="219">
        <v>180</v>
      </c>
      <c r="W15" s="208">
        <v>188</v>
      </c>
      <c r="X15" s="322">
        <v>191</v>
      </c>
      <c r="Y15" s="209">
        <f t="shared" si="7"/>
        <v>4.4444444444444571</v>
      </c>
      <c r="Z15" s="212">
        <f t="shared" si="8"/>
        <v>1.5957446808510696</v>
      </c>
      <c r="AA15" s="219">
        <v>112</v>
      </c>
      <c r="AB15" s="208">
        <v>118</v>
      </c>
      <c r="AC15" s="322">
        <v>118</v>
      </c>
      <c r="AD15" s="209">
        <f t="shared" si="9"/>
        <v>5.3571428571428612</v>
      </c>
      <c r="AE15" s="212">
        <f t="shared" si="10"/>
        <v>0</v>
      </c>
      <c r="AF15" s="219">
        <v>48</v>
      </c>
      <c r="AG15" s="208">
        <v>49</v>
      </c>
      <c r="AH15" s="322">
        <v>65</v>
      </c>
      <c r="AI15" s="209">
        <f t="shared" si="11"/>
        <v>2.0833333333333286</v>
      </c>
      <c r="AJ15" s="212">
        <f t="shared" si="12"/>
        <v>32.65306122448979</v>
      </c>
      <c r="AK15" s="444">
        <f t="shared" si="13"/>
        <v>703</v>
      </c>
      <c r="AL15" s="208">
        <f t="shared" si="14"/>
        <v>725</v>
      </c>
      <c r="AM15" s="208">
        <f t="shared" si="15"/>
        <v>763</v>
      </c>
      <c r="AN15" s="209">
        <f t="shared" si="16"/>
        <v>3.129445234708399</v>
      </c>
      <c r="AO15" s="212">
        <f t="shared" si="17"/>
        <v>5.2413793103448256</v>
      </c>
    </row>
    <row r="16" spans="1:41" ht="16.5">
      <c r="A16" s="215" t="s">
        <v>324</v>
      </c>
      <c r="B16" s="219">
        <v>7692</v>
      </c>
      <c r="C16" s="208">
        <v>7963</v>
      </c>
      <c r="D16" s="322">
        <v>7821</v>
      </c>
      <c r="E16" s="209">
        <f t="shared" si="0"/>
        <v>3.523140925637037</v>
      </c>
      <c r="F16" s="212">
        <f t="shared" si="1"/>
        <v>-1.7832475197789677</v>
      </c>
      <c r="G16" s="219">
        <v>11063</v>
      </c>
      <c r="H16" s="208">
        <v>10901</v>
      </c>
      <c r="I16" s="322">
        <v>10681</v>
      </c>
      <c r="J16" s="209">
        <f t="shared" si="2"/>
        <v>-1.4643405947753791</v>
      </c>
      <c r="K16" s="212">
        <f t="shared" si="3"/>
        <v>-2.0181634712411807</v>
      </c>
      <c r="L16" s="219">
        <v>5313</v>
      </c>
      <c r="M16" s="208">
        <v>4850</v>
      </c>
      <c r="N16" s="322">
        <v>4993</v>
      </c>
      <c r="O16" s="209">
        <f t="shared" si="19"/>
        <v>-8.7144739318652427</v>
      </c>
      <c r="P16" s="212">
        <f t="shared" si="19"/>
        <v>2.9484536082474193</v>
      </c>
      <c r="Q16" s="219">
        <v>3688</v>
      </c>
      <c r="R16" s="208">
        <v>3854</v>
      </c>
      <c r="S16" s="322">
        <v>3373</v>
      </c>
      <c r="T16" s="209">
        <f t="shared" si="5"/>
        <v>4.5010845986984975</v>
      </c>
      <c r="U16" s="212">
        <f t="shared" si="6"/>
        <v>-12.480539699014017</v>
      </c>
      <c r="V16" s="219">
        <v>11349</v>
      </c>
      <c r="W16" s="208">
        <v>10410</v>
      </c>
      <c r="X16" s="322">
        <v>10628</v>
      </c>
      <c r="Y16" s="209">
        <f t="shared" si="7"/>
        <v>-8.2738567274649739</v>
      </c>
      <c r="Z16" s="212">
        <f t="shared" si="8"/>
        <v>2.094140249759846</v>
      </c>
      <c r="AA16" s="219">
        <v>3005</v>
      </c>
      <c r="AB16" s="208">
        <v>2939</v>
      </c>
      <c r="AC16" s="322">
        <v>3173</v>
      </c>
      <c r="AD16" s="209">
        <f t="shared" si="9"/>
        <v>-2.1963394342762115</v>
      </c>
      <c r="AE16" s="212">
        <f t="shared" si="10"/>
        <v>7.9618917999319478</v>
      </c>
      <c r="AF16" s="219">
        <v>1718</v>
      </c>
      <c r="AG16" s="208">
        <v>2885</v>
      </c>
      <c r="AH16" s="322">
        <v>5011</v>
      </c>
      <c r="AI16" s="209">
        <f t="shared" si="11"/>
        <v>67.927823050058208</v>
      </c>
      <c r="AJ16" s="212">
        <f t="shared" si="12"/>
        <v>73.691507798960146</v>
      </c>
      <c r="AK16" s="444">
        <f t="shared" si="13"/>
        <v>43828</v>
      </c>
      <c r="AL16" s="208">
        <f t="shared" si="14"/>
        <v>43802</v>
      </c>
      <c r="AM16" s="208">
        <f t="shared" si="15"/>
        <v>45680</v>
      </c>
      <c r="AN16" s="209">
        <f t="shared" si="16"/>
        <v>-5.9322807337764516E-2</v>
      </c>
      <c r="AO16" s="212">
        <f t="shared" si="17"/>
        <v>4.2874754577416638</v>
      </c>
    </row>
    <row r="17" spans="1:41" ht="16.5">
      <c r="A17" s="215" t="s">
        <v>448</v>
      </c>
      <c r="B17" s="219">
        <v>568</v>
      </c>
      <c r="C17" s="208">
        <v>545</v>
      </c>
      <c r="D17" s="322">
        <v>616</v>
      </c>
      <c r="E17" s="209">
        <f t="shared" si="0"/>
        <v>-4.0492957746478879</v>
      </c>
      <c r="F17" s="212">
        <f t="shared" si="1"/>
        <v>13.027522935779828</v>
      </c>
      <c r="G17" s="219">
        <v>452</v>
      </c>
      <c r="H17" s="208">
        <v>468</v>
      </c>
      <c r="I17" s="322">
        <v>477</v>
      </c>
      <c r="J17" s="209">
        <f t="shared" si="2"/>
        <v>3.5398230088495666</v>
      </c>
      <c r="K17" s="212">
        <f t="shared" si="3"/>
        <v>1.9230769230769198</v>
      </c>
      <c r="L17" s="219">
        <v>316</v>
      </c>
      <c r="M17" s="208">
        <v>371</v>
      </c>
      <c r="N17" s="322">
        <v>382</v>
      </c>
      <c r="O17" s="209">
        <f t="shared" si="19"/>
        <v>17.405063291139243</v>
      </c>
      <c r="P17" s="212">
        <f t="shared" si="19"/>
        <v>2.9649595687331498</v>
      </c>
      <c r="Q17" s="219">
        <v>463</v>
      </c>
      <c r="R17" s="208">
        <v>527</v>
      </c>
      <c r="S17" s="322">
        <v>467</v>
      </c>
      <c r="T17" s="209">
        <f t="shared" si="5"/>
        <v>13.822894168466519</v>
      </c>
      <c r="U17" s="212">
        <f t="shared" si="6"/>
        <v>-11.385199240986722</v>
      </c>
      <c r="V17" s="219">
        <v>1540</v>
      </c>
      <c r="W17" s="208">
        <v>1698</v>
      </c>
      <c r="X17" s="322">
        <v>1708</v>
      </c>
      <c r="Y17" s="209">
        <f t="shared" si="7"/>
        <v>10.259740259740255</v>
      </c>
      <c r="Z17" s="212">
        <f t="shared" si="8"/>
        <v>0.58892815076561078</v>
      </c>
      <c r="AA17" s="219">
        <v>728</v>
      </c>
      <c r="AB17" s="208">
        <v>776</v>
      </c>
      <c r="AC17" s="322">
        <v>815</v>
      </c>
      <c r="AD17" s="209">
        <f t="shared" si="9"/>
        <v>6.5934065934065984</v>
      </c>
      <c r="AE17" s="212">
        <f t="shared" si="10"/>
        <v>5.0257731958762975</v>
      </c>
      <c r="AF17" s="219">
        <v>71</v>
      </c>
      <c r="AG17" s="208">
        <v>77</v>
      </c>
      <c r="AH17" s="322">
        <v>115</v>
      </c>
      <c r="AI17" s="209">
        <f t="shared" si="11"/>
        <v>8.4507042253521263</v>
      </c>
      <c r="AJ17" s="212">
        <f t="shared" si="12"/>
        <v>49.350649350649348</v>
      </c>
      <c r="AK17" s="444">
        <f t="shared" si="13"/>
        <v>4138</v>
      </c>
      <c r="AL17" s="208">
        <f t="shared" si="14"/>
        <v>4462</v>
      </c>
      <c r="AM17" s="208">
        <f t="shared" si="15"/>
        <v>4580</v>
      </c>
      <c r="AN17" s="209">
        <f t="shared" si="16"/>
        <v>7.8298695021749722</v>
      </c>
      <c r="AO17" s="212">
        <f t="shared" si="17"/>
        <v>2.6445540116539803</v>
      </c>
    </row>
    <row r="18" spans="1:41" ht="16.5">
      <c r="A18" s="448" t="s">
        <v>452</v>
      </c>
      <c r="B18" s="454"/>
      <c r="C18" s="207"/>
      <c r="D18" s="207"/>
      <c r="E18" s="209">
        <f t="shared" si="0"/>
        <v>0</v>
      </c>
      <c r="F18" s="212">
        <f t="shared" si="1"/>
        <v>0</v>
      </c>
      <c r="G18" s="454"/>
      <c r="H18" s="207"/>
      <c r="I18" s="207"/>
      <c r="J18" s="209">
        <f t="shared" si="2"/>
        <v>0</v>
      </c>
      <c r="K18" s="212">
        <f t="shared" si="3"/>
        <v>0</v>
      </c>
      <c r="L18" s="454"/>
      <c r="M18" s="207"/>
      <c r="N18" s="207"/>
      <c r="O18" s="209"/>
      <c r="P18" s="212"/>
      <c r="Q18" s="454"/>
      <c r="R18" s="207"/>
      <c r="S18" s="207"/>
      <c r="T18" s="209">
        <f t="shared" si="5"/>
        <v>0</v>
      </c>
      <c r="U18" s="212">
        <f t="shared" si="6"/>
        <v>0</v>
      </c>
      <c r="V18" s="454"/>
      <c r="W18" s="207"/>
      <c r="X18" s="207"/>
      <c r="Y18" s="209">
        <f t="shared" si="7"/>
        <v>0</v>
      </c>
      <c r="Z18" s="212">
        <f t="shared" si="8"/>
        <v>0</v>
      </c>
      <c r="AA18" s="454"/>
      <c r="AB18" s="207"/>
      <c r="AC18" s="207"/>
      <c r="AD18" s="209">
        <f t="shared" si="9"/>
        <v>0</v>
      </c>
      <c r="AE18" s="212">
        <f t="shared" si="10"/>
        <v>0</v>
      </c>
      <c r="AF18" s="454"/>
      <c r="AG18" s="207"/>
      <c r="AH18" s="207"/>
      <c r="AI18" s="209">
        <f t="shared" si="11"/>
        <v>0</v>
      </c>
      <c r="AJ18" s="212">
        <f t="shared" si="12"/>
        <v>0</v>
      </c>
      <c r="AK18" s="444">
        <f t="shared" si="13"/>
        <v>0</v>
      </c>
      <c r="AL18" s="208">
        <f t="shared" si="14"/>
        <v>0</v>
      </c>
      <c r="AM18" s="208">
        <f t="shared" si="15"/>
        <v>0</v>
      </c>
      <c r="AN18" s="209">
        <f t="shared" si="16"/>
        <v>0</v>
      </c>
      <c r="AO18" s="212">
        <f t="shared" si="17"/>
        <v>0</v>
      </c>
    </row>
    <row r="19" spans="1:41" ht="16.5">
      <c r="A19" s="215" t="s">
        <v>453</v>
      </c>
      <c r="B19" s="219">
        <v>121</v>
      </c>
      <c r="C19" s="208">
        <v>124</v>
      </c>
      <c r="D19" s="322">
        <v>129</v>
      </c>
      <c r="E19" s="209">
        <f t="shared" si="0"/>
        <v>2.4793388429751957</v>
      </c>
      <c r="F19" s="212">
        <f t="shared" si="1"/>
        <v>4.0322580645161281</v>
      </c>
      <c r="G19" s="219">
        <v>24</v>
      </c>
      <c r="H19" s="208">
        <v>24</v>
      </c>
      <c r="I19" s="322">
        <v>24</v>
      </c>
      <c r="J19" s="209">
        <f t="shared" si="2"/>
        <v>0</v>
      </c>
      <c r="K19" s="212">
        <f t="shared" si="3"/>
        <v>0</v>
      </c>
      <c r="L19" s="219">
        <v>108</v>
      </c>
      <c r="M19" s="208">
        <v>108</v>
      </c>
      <c r="N19" s="322">
        <v>105</v>
      </c>
      <c r="O19" s="209">
        <f t="shared" ref="O19:P21" si="20">IFERROR(M19/L19*100-100,0)</f>
        <v>0</v>
      </c>
      <c r="P19" s="212">
        <f t="shared" si="20"/>
        <v>-2.7777777777777857</v>
      </c>
      <c r="Q19" s="219">
        <v>54</v>
      </c>
      <c r="R19" s="208">
        <v>54</v>
      </c>
      <c r="S19" s="322">
        <v>56</v>
      </c>
      <c r="T19" s="209">
        <f t="shared" si="5"/>
        <v>0</v>
      </c>
      <c r="U19" s="212">
        <f t="shared" si="6"/>
        <v>3.7037037037036953</v>
      </c>
      <c r="V19" s="219">
        <v>142</v>
      </c>
      <c r="W19" s="208">
        <v>148</v>
      </c>
      <c r="X19" s="322">
        <v>160</v>
      </c>
      <c r="Y19" s="209">
        <f t="shared" si="7"/>
        <v>4.2253521126760489</v>
      </c>
      <c r="Z19" s="212">
        <f t="shared" si="8"/>
        <v>8.1081081081081123</v>
      </c>
      <c r="AA19" s="219">
        <v>31</v>
      </c>
      <c r="AB19" s="208">
        <v>41</v>
      </c>
      <c r="AC19" s="322">
        <v>31</v>
      </c>
      <c r="AD19" s="209">
        <f t="shared" si="9"/>
        <v>32.258064516129025</v>
      </c>
      <c r="AE19" s="212">
        <f t="shared" si="10"/>
        <v>-24.390243902439025</v>
      </c>
      <c r="AF19" s="219">
        <v>87</v>
      </c>
      <c r="AG19" s="208">
        <v>87</v>
      </c>
      <c r="AH19" s="322">
        <v>89</v>
      </c>
      <c r="AI19" s="209">
        <f t="shared" si="11"/>
        <v>0</v>
      </c>
      <c r="AJ19" s="212">
        <f t="shared" si="12"/>
        <v>2.2988505747126453</v>
      </c>
      <c r="AK19" s="444">
        <f t="shared" si="13"/>
        <v>567</v>
      </c>
      <c r="AL19" s="208">
        <f t="shared" si="14"/>
        <v>586</v>
      </c>
      <c r="AM19" s="208">
        <f t="shared" si="15"/>
        <v>594</v>
      </c>
      <c r="AN19" s="209">
        <f t="shared" si="16"/>
        <v>3.3509700176366835</v>
      </c>
      <c r="AO19" s="212">
        <f t="shared" si="17"/>
        <v>1.3651877133105756</v>
      </c>
    </row>
    <row r="20" spans="1:41" ht="16.5">
      <c r="A20" s="215" t="s">
        <v>324</v>
      </c>
      <c r="B20" s="219">
        <v>10666</v>
      </c>
      <c r="C20" s="208">
        <v>8252</v>
      </c>
      <c r="D20" s="322">
        <v>8906</v>
      </c>
      <c r="E20" s="209">
        <f t="shared" si="0"/>
        <v>-22.632664541533842</v>
      </c>
      <c r="F20" s="212">
        <f t="shared" si="1"/>
        <v>7.925351429956379</v>
      </c>
      <c r="G20" s="219">
        <v>1301</v>
      </c>
      <c r="H20" s="208">
        <v>1520</v>
      </c>
      <c r="I20" s="322">
        <v>1655</v>
      </c>
      <c r="J20" s="209">
        <f t="shared" si="2"/>
        <v>16.833205226748646</v>
      </c>
      <c r="K20" s="212">
        <f t="shared" si="3"/>
        <v>8.8815789473684248</v>
      </c>
      <c r="L20" s="219">
        <v>7165</v>
      </c>
      <c r="M20" s="208">
        <v>7620</v>
      </c>
      <c r="N20" s="322">
        <v>7614</v>
      </c>
      <c r="O20" s="209">
        <f t="shared" si="20"/>
        <v>6.3503140265177933</v>
      </c>
      <c r="P20" s="212">
        <f t="shared" si="20"/>
        <v>-7.8740157480311268E-2</v>
      </c>
      <c r="Q20" s="219">
        <v>44631</v>
      </c>
      <c r="R20" s="208">
        <v>44998</v>
      </c>
      <c r="S20" s="322">
        <v>46378</v>
      </c>
      <c r="T20" s="209">
        <f t="shared" si="5"/>
        <v>0.82229840245568653</v>
      </c>
      <c r="U20" s="212">
        <f t="shared" si="6"/>
        <v>3.0668029690208414</v>
      </c>
      <c r="V20" s="219">
        <v>32781</v>
      </c>
      <c r="W20" s="208">
        <v>19252</v>
      </c>
      <c r="X20" s="322">
        <v>22917</v>
      </c>
      <c r="Y20" s="209">
        <f t="shared" si="7"/>
        <v>-41.270858119032361</v>
      </c>
      <c r="Z20" s="212">
        <f t="shared" si="8"/>
        <v>19.036983170579688</v>
      </c>
      <c r="AA20" s="219">
        <v>8565</v>
      </c>
      <c r="AB20" s="208">
        <v>14285</v>
      </c>
      <c r="AC20" s="322">
        <v>17908</v>
      </c>
      <c r="AD20" s="209">
        <f t="shared" si="9"/>
        <v>66.783420899007581</v>
      </c>
      <c r="AE20" s="212">
        <f t="shared" si="10"/>
        <v>25.362268113405676</v>
      </c>
      <c r="AF20" s="219">
        <v>47412</v>
      </c>
      <c r="AG20" s="208">
        <v>51090</v>
      </c>
      <c r="AH20" s="322">
        <v>36885</v>
      </c>
      <c r="AI20" s="209">
        <f t="shared" si="11"/>
        <v>7.7575297393065057</v>
      </c>
      <c r="AJ20" s="212">
        <f t="shared" si="12"/>
        <v>-27.803875513799184</v>
      </c>
      <c r="AK20" s="444">
        <f t="shared" si="13"/>
        <v>152521</v>
      </c>
      <c r="AL20" s="208">
        <f t="shared" si="14"/>
        <v>147017</v>
      </c>
      <c r="AM20" s="208">
        <f t="shared" si="15"/>
        <v>142263</v>
      </c>
      <c r="AN20" s="209">
        <f t="shared" si="16"/>
        <v>-3.6086833944178238</v>
      </c>
      <c r="AO20" s="212">
        <f t="shared" si="17"/>
        <v>-3.2336396471156377</v>
      </c>
    </row>
    <row r="21" spans="1:41" ht="17.25" thickBot="1">
      <c r="A21" s="217" t="s">
        <v>448</v>
      </c>
      <c r="B21" s="220">
        <v>645</v>
      </c>
      <c r="C21" s="323">
        <v>598</v>
      </c>
      <c r="D21" s="324">
        <v>603</v>
      </c>
      <c r="E21" s="210">
        <f t="shared" si="0"/>
        <v>-7.2868217054263624</v>
      </c>
      <c r="F21" s="213">
        <f t="shared" si="1"/>
        <v>0.83612040133780852</v>
      </c>
      <c r="G21" s="220">
        <v>45</v>
      </c>
      <c r="H21" s="323">
        <v>54</v>
      </c>
      <c r="I21" s="324">
        <v>69</v>
      </c>
      <c r="J21" s="210">
        <f t="shared" si="2"/>
        <v>20</v>
      </c>
      <c r="K21" s="213">
        <f t="shared" si="3"/>
        <v>27.777777777777771</v>
      </c>
      <c r="L21" s="220">
        <v>638</v>
      </c>
      <c r="M21" s="323">
        <v>664</v>
      </c>
      <c r="N21" s="324">
        <v>664</v>
      </c>
      <c r="O21" s="210">
        <f t="shared" si="20"/>
        <v>4.0752351097178803</v>
      </c>
      <c r="P21" s="213">
        <f t="shared" si="20"/>
        <v>0</v>
      </c>
      <c r="Q21" s="220">
        <v>2439</v>
      </c>
      <c r="R21" s="323">
        <v>2480</v>
      </c>
      <c r="S21" s="324">
        <v>2526</v>
      </c>
      <c r="T21" s="210">
        <f t="shared" si="5"/>
        <v>1.6810168101681029</v>
      </c>
      <c r="U21" s="213">
        <f t="shared" si="6"/>
        <v>1.8548387096774235</v>
      </c>
      <c r="V21" s="220">
        <v>773</v>
      </c>
      <c r="W21" s="323">
        <v>743</v>
      </c>
      <c r="X21" s="324">
        <v>832</v>
      </c>
      <c r="Y21" s="210">
        <f t="shared" si="7"/>
        <v>-3.8809831824062115</v>
      </c>
      <c r="Z21" s="213">
        <f t="shared" si="8"/>
        <v>11.978465679676972</v>
      </c>
      <c r="AA21" s="220">
        <v>354</v>
      </c>
      <c r="AB21" s="323">
        <v>554</v>
      </c>
      <c r="AC21" s="324">
        <v>492</v>
      </c>
      <c r="AD21" s="210">
        <f t="shared" si="9"/>
        <v>56.497175141242934</v>
      </c>
      <c r="AE21" s="213">
        <f t="shared" si="10"/>
        <v>-11.191335740072205</v>
      </c>
      <c r="AF21" s="220">
        <v>1799</v>
      </c>
      <c r="AG21" s="323">
        <v>1847</v>
      </c>
      <c r="AH21" s="324">
        <v>1491</v>
      </c>
      <c r="AI21" s="210">
        <f t="shared" si="11"/>
        <v>2.6681489716509077</v>
      </c>
      <c r="AJ21" s="213">
        <f t="shared" si="12"/>
        <v>-19.274499187872223</v>
      </c>
      <c r="AK21" s="445">
        <f t="shared" si="13"/>
        <v>6693</v>
      </c>
      <c r="AL21" s="323">
        <f t="shared" si="14"/>
        <v>6940</v>
      </c>
      <c r="AM21" s="323">
        <f t="shared" si="15"/>
        <v>6677</v>
      </c>
      <c r="AN21" s="210">
        <f t="shared" si="16"/>
        <v>3.6904228298221966</v>
      </c>
      <c r="AO21" s="213">
        <f t="shared" si="17"/>
        <v>-3.7896253602305592</v>
      </c>
    </row>
    <row r="22" spans="1:41" ht="16.5" thickTop="1">
      <c r="A22" s="204" t="s">
        <v>454</v>
      </c>
      <c r="B22" s="352"/>
      <c r="C22" s="352"/>
      <c r="D22" s="352"/>
      <c r="E22" s="352"/>
      <c r="F22" s="352"/>
    </row>
  </sheetData>
  <mergeCells count="27">
    <mergeCell ref="AK3:AO3"/>
    <mergeCell ref="AN4:AN5"/>
    <mergeCell ref="AO4:AO5"/>
    <mergeCell ref="AA3:AE3"/>
    <mergeCell ref="AD4:AD5"/>
    <mergeCell ref="AE4:AE5"/>
    <mergeCell ref="AF3:AJ3"/>
    <mergeCell ref="AI4:AI5"/>
    <mergeCell ref="AJ4:AJ5"/>
    <mergeCell ref="Q3:U3"/>
    <mergeCell ref="T4:T5"/>
    <mergeCell ref="U4:U5"/>
    <mergeCell ref="V3:Z3"/>
    <mergeCell ref="Y4:Y5"/>
    <mergeCell ref="Z4:Z5"/>
    <mergeCell ref="G3:K3"/>
    <mergeCell ref="J4:J5"/>
    <mergeCell ref="K4:K5"/>
    <mergeCell ref="L3:P3"/>
    <mergeCell ref="O4:O5"/>
    <mergeCell ref="P4:P5"/>
    <mergeCell ref="E4:E5"/>
    <mergeCell ref="F4:F5"/>
    <mergeCell ref="A1:F1"/>
    <mergeCell ref="A2:F2"/>
    <mergeCell ref="B3:F3"/>
    <mergeCell ref="A3:A5"/>
  </mergeCells>
  <hyperlinks>
    <hyperlink ref="B5" r:id="rId1" display="cf=j=@)^&amp;÷^*                        -;fpg–kf}if_ "/>
    <hyperlink ref="G5" r:id="rId2" display="cf=j=@)^&amp;÷^*                        -;fpg–kf}if_ "/>
    <hyperlink ref="L5" r:id="rId3" display="cf=j=@)^&amp;÷^*                        -;fpg–kf}if_ "/>
    <hyperlink ref="Q5" r:id="rId4" display="cf=j=@)^&amp;÷^*                        -;fpg–kf}if_ "/>
    <hyperlink ref="V5" r:id="rId5" display="cf=j=@)^&amp;÷^*                        -;fpg–kf}if_ "/>
    <hyperlink ref="AA5" r:id="rId6" display="cf=j=@)^&amp;÷^*                        -;fpg–kf}if_ "/>
    <hyperlink ref="AF5" r:id="rId7" display="cf=j=@)^&amp;÷^*                        -;fpg–kf}if_ "/>
    <hyperlink ref="AK5" r:id="rId8" display="cf=j=@)^&amp;÷^*                        -;fpg–kf}if_ "/>
  </hyperlinks>
  <pageMargins left="0.7" right="0.45" top="0.75" bottom="0.75" header="0.3" footer="0.3"/>
  <pageSetup paperSize="9" orientation="landscape" r:id="rId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"/>
  <sheetViews>
    <sheetView view="pageBreakPreview" zoomScale="130" zoomScaleNormal="100" zoomScaleSheetLayoutView="130" workbookViewId="0">
      <selection activeCell="H7" sqref="H7"/>
    </sheetView>
  </sheetViews>
  <sheetFormatPr defaultRowHeight="15"/>
  <cols>
    <col min="1" max="1" width="27.28515625" customWidth="1"/>
    <col min="2" max="2" width="12.140625" customWidth="1"/>
    <col min="3" max="3" width="11.7109375" customWidth="1"/>
    <col min="4" max="4" width="13" customWidth="1"/>
    <col min="5" max="5" width="11.85546875" customWidth="1"/>
    <col min="6" max="6" width="11.42578125" customWidth="1"/>
    <col min="7" max="7" width="11.7109375" customWidth="1"/>
    <col min="8" max="9" width="10" customWidth="1"/>
    <col min="12" max="12" width="10.28515625" customWidth="1"/>
    <col min="13" max="13" width="9.5703125" customWidth="1"/>
    <col min="14" max="14" width="11" customWidth="1"/>
    <col min="17" max="17" width="10.140625" customWidth="1"/>
    <col min="18" max="18" width="9.5703125" customWidth="1"/>
    <col min="19" max="19" width="10.28515625" customWidth="1"/>
    <col min="22" max="22" width="10.42578125" customWidth="1"/>
    <col min="23" max="23" width="10.28515625" customWidth="1"/>
    <col min="24" max="24" width="10.7109375" customWidth="1"/>
    <col min="27" max="27" width="10.42578125" customWidth="1"/>
    <col min="28" max="28" width="9.7109375" customWidth="1"/>
    <col min="29" max="29" width="10" customWidth="1"/>
    <col min="32" max="32" width="11.85546875" customWidth="1"/>
    <col min="33" max="33" width="10.140625" customWidth="1"/>
    <col min="34" max="34" width="10.28515625" customWidth="1"/>
    <col min="37" max="37" width="9.5703125" customWidth="1"/>
    <col min="38" max="38" width="10.42578125" customWidth="1"/>
    <col min="39" max="39" width="9.85546875" customWidth="1"/>
  </cols>
  <sheetData>
    <row r="1" spans="1:41" ht="15.75">
      <c r="A1" s="654" t="s">
        <v>588</v>
      </c>
      <c r="B1" s="654"/>
      <c r="C1" s="654"/>
      <c r="D1" s="654"/>
      <c r="E1" s="654"/>
      <c r="F1" s="654"/>
    </row>
    <row r="2" spans="1:41" ht="18.75" thickBot="1">
      <c r="A2" s="644" t="s">
        <v>321</v>
      </c>
      <c r="B2" s="644"/>
      <c r="C2" s="644"/>
      <c r="D2" s="644"/>
      <c r="E2" s="644"/>
      <c r="F2" s="644"/>
    </row>
    <row r="3" spans="1:41" ht="15.75" customHeight="1" thickTop="1">
      <c r="A3" s="652" t="s">
        <v>81</v>
      </c>
      <c r="B3" s="655" t="s">
        <v>527</v>
      </c>
      <c r="C3" s="656"/>
      <c r="D3" s="656"/>
      <c r="E3" s="656"/>
      <c r="F3" s="657"/>
      <c r="G3" s="655" t="s">
        <v>441</v>
      </c>
      <c r="H3" s="656"/>
      <c r="I3" s="656"/>
      <c r="J3" s="656"/>
      <c r="K3" s="657"/>
      <c r="L3" s="655" t="s">
        <v>315</v>
      </c>
      <c r="M3" s="656"/>
      <c r="N3" s="656"/>
      <c r="O3" s="656"/>
      <c r="P3" s="657"/>
      <c r="Q3" s="655" t="s">
        <v>316</v>
      </c>
      <c r="R3" s="656"/>
      <c r="S3" s="656"/>
      <c r="T3" s="656"/>
      <c r="U3" s="657"/>
      <c r="V3" s="655" t="s">
        <v>275</v>
      </c>
      <c r="W3" s="656"/>
      <c r="X3" s="656"/>
      <c r="Y3" s="656"/>
      <c r="Z3" s="657"/>
      <c r="AA3" s="655" t="s">
        <v>460</v>
      </c>
      <c r="AB3" s="656"/>
      <c r="AC3" s="656"/>
      <c r="AD3" s="656"/>
      <c r="AE3" s="657"/>
      <c r="AF3" s="655" t="s">
        <v>408</v>
      </c>
      <c r="AG3" s="656"/>
      <c r="AH3" s="656"/>
      <c r="AI3" s="656"/>
      <c r="AJ3" s="657"/>
      <c r="AK3" s="659" t="s">
        <v>3</v>
      </c>
      <c r="AL3" s="656"/>
      <c r="AM3" s="656"/>
      <c r="AN3" s="656"/>
      <c r="AO3" s="657"/>
    </row>
    <row r="4" spans="1:41" ht="15.75" customHeight="1">
      <c r="A4" s="653"/>
      <c r="B4" s="446" t="s">
        <v>4</v>
      </c>
      <c r="C4" s="3" t="s">
        <v>532</v>
      </c>
      <c r="D4" s="3" t="s">
        <v>533</v>
      </c>
      <c r="E4" s="515" t="s">
        <v>529</v>
      </c>
      <c r="F4" s="658" t="s">
        <v>530</v>
      </c>
      <c r="G4" s="446" t="s">
        <v>4</v>
      </c>
      <c r="H4" s="3" t="s">
        <v>532</v>
      </c>
      <c r="I4" s="3" t="s">
        <v>533</v>
      </c>
      <c r="J4" s="515" t="s">
        <v>529</v>
      </c>
      <c r="K4" s="658" t="s">
        <v>530</v>
      </c>
      <c r="L4" s="446" t="s">
        <v>4</v>
      </c>
      <c r="M4" s="3" t="s">
        <v>532</v>
      </c>
      <c r="N4" s="3" t="s">
        <v>533</v>
      </c>
      <c r="O4" s="515" t="s">
        <v>529</v>
      </c>
      <c r="P4" s="658" t="s">
        <v>530</v>
      </c>
      <c r="Q4" s="446" t="s">
        <v>4</v>
      </c>
      <c r="R4" s="3" t="s">
        <v>532</v>
      </c>
      <c r="S4" s="3" t="s">
        <v>533</v>
      </c>
      <c r="T4" s="515" t="s">
        <v>529</v>
      </c>
      <c r="U4" s="658" t="s">
        <v>530</v>
      </c>
      <c r="V4" s="446" t="s">
        <v>4</v>
      </c>
      <c r="W4" s="3" t="s">
        <v>532</v>
      </c>
      <c r="X4" s="3" t="s">
        <v>533</v>
      </c>
      <c r="Y4" s="515" t="s">
        <v>529</v>
      </c>
      <c r="Z4" s="658" t="s">
        <v>530</v>
      </c>
      <c r="AA4" s="446" t="s">
        <v>4</v>
      </c>
      <c r="AB4" s="3" t="s">
        <v>532</v>
      </c>
      <c r="AC4" s="3" t="s">
        <v>533</v>
      </c>
      <c r="AD4" s="515" t="s">
        <v>529</v>
      </c>
      <c r="AE4" s="658" t="s">
        <v>530</v>
      </c>
      <c r="AF4" s="446" t="s">
        <v>4</v>
      </c>
      <c r="AG4" s="3" t="s">
        <v>532</v>
      </c>
      <c r="AH4" s="3" t="s">
        <v>533</v>
      </c>
      <c r="AI4" s="515" t="s">
        <v>529</v>
      </c>
      <c r="AJ4" s="658" t="s">
        <v>530</v>
      </c>
      <c r="AK4" s="441" t="s">
        <v>4</v>
      </c>
      <c r="AL4" s="3" t="s">
        <v>532</v>
      </c>
      <c r="AM4" s="3" t="s">
        <v>533</v>
      </c>
      <c r="AN4" s="515" t="s">
        <v>529</v>
      </c>
      <c r="AO4" s="658" t="s">
        <v>530</v>
      </c>
    </row>
    <row r="5" spans="1:41" ht="45">
      <c r="A5" s="653"/>
      <c r="B5" s="447" t="s">
        <v>280</v>
      </c>
      <c r="C5" s="124" t="s">
        <v>444</v>
      </c>
      <c r="D5" s="124" t="s">
        <v>545</v>
      </c>
      <c r="E5" s="515"/>
      <c r="F5" s="658"/>
      <c r="G5" s="447" t="s">
        <v>280</v>
      </c>
      <c r="H5" s="124" t="s">
        <v>444</v>
      </c>
      <c r="I5" s="124" t="s">
        <v>545</v>
      </c>
      <c r="J5" s="515"/>
      <c r="K5" s="658"/>
      <c r="L5" s="447" t="s">
        <v>280</v>
      </c>
      <c r="M5" s="124" t="s">
        <v>444</v>
      </c>
      <c r="N5" s="124" t="s">
        <v>545</v>
      </c>
      <c r="O5" s="515"/>
      <c r="P5" s="658"/>
      <c r="Q5" s="447" t="s">
        <v>280</v>
      </c>
      <c r="R5" s="124" t="s">
        <v>444</v>
      </c>
      <c r="S5" s="124" t="s">
        <v>545</v>
      </c>
      <c r="T5" s="515"/>
      <c r="U5" s="658"/>
      <c r="V5" s="447" t="s">
        <v>280</v>
      </c>
      <c r="W5" s="124" t="s">
        <v>444</v>
      </c>
      <c r="X5" s="124" t="s">
        <v>545</v>
      </c>
      <c r="Y5" s="515"/>
      <c r="Z5" s="658"/>
      <c r="AA5" s="447" t="s">
        <v>280</v>
      </c>
      <c r="AB5" s="124" t="s">
        <v>444</v>
      </c>
      <c r="AC5" s="124" t="s">
        <v>545</v>
      </c>
      <c r="AD5" s="515"/>
      <c r="AE5" s="658"/>
      <c r="AF5" s="447" t="s">
        <v>280</v>
      </c>
      <c r="AG5" s="124" t="s">
        <v>444</v>
      </c>
      <c r="AH5" s="124" t="s">
        <v>545</v>
      </c>
      <c r="AI5" s="515"/>
      <c r="AJ5" s="658"/>
      <c r="AK5" s="442" t="s">
        <v>280</v>
      </c>
      <c r="AL5" s="124" t="s">
        <v>444</v>
      </c>
      <c r="AM5" s="124" t="s">
        <v>545</v>
      </c>
      <c r="AN5" s="515"/>
      <c r="AO5" s="658"/>
    </row>
    <row r="6" spans="1:41" ht="15.75">
      <c r="A6" s="214" t="s">
        <v>455</v>
      </c>
      <c r="B6" s="218"/>
      <c r="C6" s="205"/>
      <c r="D6" s="206"/>
      <c r="E6" s="207"/>
      <c r="F6" s="211"/>
      <c r="G6" s="218"/>
      <c r="H6" s="205"/>
      <c r="I6" s="206"/>
      <c r="J6" s="207"/>
      <c r="K6" s="211"/>
      <c r="L6" s="218"/>
      <c r="M6" s="205"/>
      <c r="N6" s="206"/>
      <c r="O6" s="207"/>
      <c r="P6" s="211"/>
      <c r="Q6" s="218"/>
      <c r="R6" s="205"/>
      <c r="S6" s="206"/>
      <c r="T6" s="207"/>
      <c r="U6" s="211"/>
      <c r="V6" s="218"/>
      <c r="W6" s="205"/>
      <c r="X6" s="206"/>
      <c r="Y6" s="207"/>
      <c r="Z6" s="211"/>
      <c r="AA6" s="218"/>
      <c r="AB6" s="205"/>
      <c r="AC6" s="206"/>
      <c r="AD6" s="207"/>
      <c r="AE6" s="211"/>
      <c r="AF6" s="218"/>
      <c r="AG6" s="205"/>
      <c r="AH6" s="206"/>
      <c r="AI6" s="207"/>
      <c r="AJ6" s="211"/>
      <c r="AK6" s="443"/>
      <c r="AL6" s="205"/>
      <c r="AM6" s="206"/>
      <c r="AN6" s="207"/>
      <c r="AO6" s="211"/>
    </row>
    <row r="7" spans="1:41" ht="16.5">
      <c r="A7" s="215" t="s">
        <v>456</v>
      </c>
      <c r="B7" s="219">
        <v>45</v>
      </c>
      <c r="C7" s="208">
        <v>56</v>
      </c>
      <c r="D7" s="322">
        <v>62</v>
      </c>
      <c r="E7" s="209">
        <f t="shared" ref="E7:F13" si="0">IFERROR(C7/B7*100-100,0)</f>
        <v>24.444444444444443</v>
      </c>
      <c r="F7" s="212">
        <f t="shared" si="0"/>
        <v>10.714285714285722</v>
      </c>
      <c r="G7" s="219">
        <v>15</v>
      </c>
      <c r="H7" s="208">
        <v>18</v>
      </c>
      <c r="I7" s="322">
        <v>23</v>
      </c>
      <c r="J7" s="209">
        <f t="shared" ref="J7:K13" si="1">IFERROR(H7/G7*100-100,0)</f>
        <v>20</v>
      </c>
      <c r="K7" s="212">
        <f t="shared" si="1"/>
        <v>27.777777777777771</v>
      </c>
      <c r="L7" s="219">
        <v>55</v>
      </c>
      <c r="M7" s="208">
        <v>65</v>
      </c>
      <c r="N7" s="322">
        <v>76</v>
      </c>
      <c r="O7" s="209">
        <f t="shared" ref="O7:P13" si="2">IFERROR(M7/L7*100-100,0)</f>
        <v>18.181818181818187</v>
      </c>
      <c r="P7" s="212">
        <f t="shared" si="2"/>
        <v>16.923076923076934</v>
      </c>
      <c r="Q7" s="219">
        <v>40</v>
      </c>
      <c r="R7" s="208">
        <v>40</v>
      </c>
      <c r="S7" s="322">
        <v>45</v>
      </c>
      <c r="T7" s="209">
        <f t="shared" ref="T7:U13" si="3">IFERROR(R7/Q7*100-100,0)</f>
        <v>0</v>
      </c>
      <c r="U7" s="212">
        <f t="shared" si="3"/>
        <v>12.5</v>
      </c>
      <c r="V7" s="219">
        <v>33</v>
      </c>
      <c r="W7" s="208">
        <v>36</v>
      </c>
      <c r="X7" s="322">
        <v>40</v>
      </c>
      <c r="Y7" s="209">
        <f t="shared" ref="Y7:Z13" si="4">IFERROR(W7/V7*100-100,0)</f>
        <v>9.0909090909090793</v>
      </c>
      <c r="Z7" s="212">
        <f t="shared" si="4"/>
        <v>11.111111111111114</v>
      </c>
      <c r="AA7" s="219">
        <v>22</v>
      </c>
      <c r="AB7" s="208">
        <v>24</v>
      </c>
      <c r="AC7" s="322">
        <v>27</v>
      </c>
      <c r="AD7" s="209">
        <f t="shared" ref="AD7:AE13" si="5">IFERROR(AB7/AA7*100-100,0)</f>
        <v>9.0909090909090793</v>
      </c>
      <c r="AE7" s="212">
        <f t="shared" si="5"/>
        <v>12.5</v>
      </c>
      <c r="AF7" s="219">
        <v>17</v>
      </c>
      <c r="AG7" s="208">
        <v>19</v>
      </c>
      <c r="AH7" s="322">
        <v>20</v>
      </c>
      <c r="AI7" s="209">
        <f t="shared" ref="AI7:AJ13" si="6">IFERROR(AG7/AF7*100-100,0)</f>
        <v>11.764705882352942</v>
      </c>
      <c r="AJ7" s="212">
        <f t="shared" si="6"/>
        <v>5.2631578947368354</v>
      </c>
      <c r="AK7" s="444">
        <f t="shared" ref="AK7:AM9" si="7">B7+G7+L7+Q7+V7+AA7+AF7</f>
        <v>227</v>
      </c>
      <c r="AL7" s="208">
        <f t="shared" si="7"/>
        <v>258</v>
      </c>
      <c r="AM7" s="208">
        <f t="shared" si="7"/>
        <v>293</v>
      </c>
      <c r="AN7" s="209">
        <f t="shared" ref="AN7:AO13" si="8">IFERROR(AL7/AK7*100-100,0)</f>
        <v>13.656387665198238</v>
      </c>
      <c r="AO7" s="212">
        <f t="shared" si="8"/>
        <v>13.565891472868216</v>
      </c>
    </row>
    <row r="8" spans="1:41" ht="16.5">
      <c r="A8" s="215" t="s">
        <v>457</v>
      </c>
      <c r="B8" s="219">
        <v>661</v>
      </c>
      <c r="C8" s="208">
        <v>1068</v>
      </c>
      <c r="D8" s="322">
        <v>1108</v>
      </c>
      <c r="E8" s="209">
        <f t="shared" si="0"/>
        <v>61.57337367624811</v>
      </c>
      <c r="F8" s="212">
        <f t="shared" si="0"/>
        <v>3.7453183520599396</v>
      </c>
      <c r="G8" s="219">
        <v>256</v>
      </c>
      <c r="H8" s="208">
        <v>241</v>
      </c>
      <c r="I8" s="322">
        <v>305</v>
      </c>
      <c r="J8" s="209">
        <f t="shared" si="1"/>
        <v>-5.859375</v>
      </c>
      <c r="K8" s="212">
        <f t="shared" si="1"/>
        <v>26.556016597510364</v>
      </c>
      <c r="L8" s="219">
        <v>1916</v>
      </c>
      <c r="M8" s="208">
        <v>2232</v>
      </c>
      <c r="N8" s="322">
        <v>2351</v>
      </c>
      <c r="O8" s="209">
        <f t="shared" si="2"/>
        <v>16.492693110647181</v>
      </c>
      <c r="P8" s="212">
        <f t="shared" si="2"/>
        <v>5.3315412186379945</v>
      </c>
      <c r="Q8" s="219">
        <v>268</v>
      </c>
      <c r="R8" s="208">
        <v>279</v>
      </c>
      <c r="S8" s="322">
        <v>313</v>
      </c>
      <c r="T8" s="209">
        <f t="shared" si="3"/>
        <v>4.104477611940311</v>
      </c>
      <c r="U8" s="212">
        <f t="shared" si="3"/>
        <v>12.186379928315418</v>
      </c>
      <c r="V8" s="219">
        <v>335</v>
      </c>
      <c r="W8" s="208">
        <v>341</v>
      </c>
      <c r="X8" s="322">
        <v>391</v>
      </c>
      <c r="Y8" s="209">
        <f t="shared" si="4"/>
        <v>1.7910447761194064</v>
      </c>
      <c r="Z8" s="212">
        <f t="shared" si="4"/>
        <v>14.662756598240478</v>
      </c>
      <c r="AA8" s="219">
        <v>250</v>
      </c>
      <c r="AB8" s="208">
        <v>245</v>
      </c>
      <c r="AC8" s="322">
        <v>279</v>
      </c>
      <c r="AD8" s="209">
        <f t="shared" si="5"/>
        <v>-2</v>
      </c>
      <c r="AE8" s="212">
        <f t="shared" si="5"/>
        <v>13.877551020408177</v>
      </c>
      <c r="AF8" s="219">
        <v>134</v>
      </c>
      <c r="AG8" s="208">
        <v>153</v>
      </c>
      <c r="AH8" s="322">
        <v>168</v>
      </c>
      <c r="AI8" s="209">
        <f t="shared" si="6"/>
        <v>14.179104477611943</v>
      </c>
      <c r="AJ8" s="212">
        <f t="shared" si="6"/>
        <v>9.8039215686274588</v>
      </c>
      <c r="AK8" s="444">
        <f t="shared" si="7"/>
        <v>3820</v>
      </c>
      <c r="AL8" s="208">
        <f t="shared" si="7"/>
        <v>4559</v>
      </c>
      <c r="AM8" s="208">
        <f t="shared" si="7"/>
        <v>4915</v>
      </c>
      <c r="AN8" s="209">
        <f t="shared" si="8"/>
        <v>19.345549738219887</v>
      </c>
      <c r="AO8" s="212">
        <f t="shared" si="8"/>
        <v>7.8087299846457512</v>
      </c>
    </row>
    <row r="9" spans="1:41" ht="16.5">
      <c r="A9" s="215" t="s">
        <v>458</v>
      </c>
      <c r="B9" s="219">
        <v>2253</v>
      </c>
      <c r="C9" s="208">
        <v>2118</v>
      </c>
      <c r="D9" s="322">
        <v>2240</v>
      </c>
      <c r="E9" s="209">
        <f t="shared" si="0"/>
        <v>-5.9920106524633923</v>
      </c>
      <c r="F9" s="212">
        <f t="shared" si="0"/>
        <v>5.7601510859301328</v>
      </c>
      <c r="G9" s="219">
        <v>1200</v>
      </c>
      <c r="H9" s="208">
        <v>1295</v>
      </c>
      <c r="I9" s="322">
        <v>1389</v>
      </c>
      <c r="J9" s="209">
        <f t="shared" si="1"/>
        <v>7.9166666666666572</v>
      </c>
      <c r="K9" s="212">
        <f t="shared" si="1"/>
        <v>7.2586872586872602</v>
      </c>
      <c r="L9" s="219">
        <v>6246</v>
      </c>
      <c r="M9" s="208">
        <v>6496</v>
      </c>
      <c r="N9" s="322">
        <v>6692</v>
      </c>
      <c r="O9" s="209">
        <f t="shared" si="2"/>
        <v>4.0025616394492545</v>
      </c>
      <c r="P9" s="212">
        <f t="shared" si="2"/>
        <v>3.0172413793103487</v>
      </c>
      <c r="Q9" s="219">
        <v>1085</v>
      </c>
      <c r="R9" s="208">
        <v>1201</v>
      </c>
      <c r="S9" s="322">
        <v>1426</v>
      </c>
      <c r="T9" s="209">
        <f t="shared" si="3"/>
        <v>10.691244239631331</v>
      </c>
      <c r="U9" s="212">
        <f t="shared" si="3"/>
        <v>18.734388009991676</v>
      </c>
      <c r="V9" s="219">
        <v>1625</v>
      </c>
      <c r="W9" s="208">
        <v>1695</v>
      </c>
      <c r="X9" s="322">
        <v>1785</v>
      </c>
      <c r="Y9" s="209">
        <f t="shared" si="4"/>
        <v>4.3076923076923066</v>
      </c>
      <c r="Z9" s="212">
        <f t="shared" si="4"/>
        <v>5.3097345132743499</v>
      </c>
      <c r="AA9" s="219">
        <v>1119</v>
      </c>
      <c r="AB9" s="208">
        <v>1218</v>
      </c>
      <c r="AC9" s="322">
        <v>1254</v>
      </c>
      <c r="AD9" s="209">
        <f t="shared" si="5"/>
        <v>8.847184986595181</v>
      </c>
      <c r="AE9" s="212">
        <f t="shared" si="5"/>
        <v>2.9556650246305338</v>
      </c>
      <c r="AF9" s="219">
        <v>586</v>
      </c>
      <c r="AG9" s="208">
        <v>631</v>
      </c>
      <c r="AH9" s="322">
        <v>656</v>
      </c>
      <c r="AI9" s="209">
        <f t="shared" si="6"/>
        <v>7.6791808873720129</v>
      </c>
      <c r="AJ9" s="212">
        <f t="shared" si="6"/>
        <v>3.9619651347068157</v>
      </c>
      <c r="AK9" s="444">
        <f t="shared" si="7"/>
        <v>14114</v>
      </c>
      <c r="AL9" s="208">
        <f t="shared" si="7"/>
        <v>14654</v>
      </c>
      <c r="AM9" s="208">
        <f t="shared" si="7"/>
        <v>15442</v>
      </c>
      <c r="AN9" s="209">
        <f t="shared" si="8"/>
        <v>3.8259883803315944</v>
      </c>
      <c r="AO9" s="212">
        <f t="shared" si="8"/>
        <v>5.3773713661798865</v>
      </c>
    </row>
    <row r="10" spans="1:41" ht="16.5">
      <c r="A10" s="216" t="s">
        <v>459</v>
      </c>
      <c r="B10" s="218"/>
      <c r="C10" s="205"/>
      <c r="D10" s="206"/>
      <c r="E10" s="209">
        <f t="shared" si="0"/>
        <v>0</v>
      </c>
      <c r="F10" s="212">
        <f t="shared" si="0"/>
        <v>0</v>
      </c>
      <c r="G10" s="218"/>
      <c r="H10" s="205"/>
      <c r="I10" s="206"/>
      <c r="J10" s="209">
        <f t="shared" si="1"/>
        <v>0</v>
      </c>
      <c r="K10" s="212">
        <f t="shared" si="1"/>
        <v>0</v>
      </c>
      <c r="L10" s="218"/>
      <c r="M10" s="205"/>
      <c r="N10" s="206"/>
      <c r="O10" s="209">
        <f t="shared" si="2"/>
        <v>0</v>
      </c>
      <c r="P10" s="212">
        <f t="shared" si="2"/>
        <v>0</v>
      </c>
      <c r="Q10" s="218"/>
      <c r="R10" s="205"/>
      <c r="S10" s="206"/>
      <c r="T10" s="209">
        <f t="shared" si="3"/>
        <v>0</v>
      </c>
      <c r="U10" s="212">
        <f t="shared" si="3"/>
        <v>0</v>
      </c>
      <c r="V10" s="218"/>
      <c r="W10" s="205"/>
      <c r="X10" s="206"/>
      <c r="Y10" s="209">
        <f t="shared" si="4"/>
        <v>0</v>
      </c>
      <c r="Z10" s="212">
        <f t="shared" si="4"/>
        <v>0</v>
      </c>
      <c r="AA10" s="218"/>
      <c r="AB10" s="205"/>
      <c r="AC10" s="206"/>
      <c r="AD10" s="209">
        <f t="shared" si="5"/>
        <v>0</v>
      </c>
      <c r="AE10" s="212">
        <f t="shared" si="5"/>
        <v>0</v>
      </c>
      <c r="AF10" s="218"/>
      <c r="AG10" s="205"/>
      <c r="AH10" s="206"/>
      <c r="AI10" s="209">
        <f t="shared" si="6"/>
        <v>0</v>
      </c>
      <c r="AJ10" s="212">
        <f t="shared" si="6"/>
        <v>0</v>
      </c>
      <c r="AK10" s="444"/>
      <c r="AL10" s="208"/>
      <c r="AM10" s="208"/>
      <c r="AN10" s="207">
        <f t="shared" si="8"/>
        <v>0</v>
      </c>
      <c r="AO10" s="211">
        <f t="shared" si="8"/>
        <v>0</v>
      </c>
    </row>
    <row r="11" spans="1:41" ht="16.5">
      <c r="A11" s="215" t="s">
        <v>456</v>
      </c>
      <c r="B11" s="219">
        <v>101</v>
      </c>
      <c r="C11" s="208">
        <v>102</v>
      </c>
      <c r="D11" s="322">
        <v>102</v>
      </c>
      <c r="E11" s="209">
        <f t="shared" si="0"/>
        <v>0.99009900990098743</v>
      </c>
      <c r="F11" s="212">
        <f t="shared" si="0"/>
        <v>0</v>
      </c>
      <c r="G11" s="219">
        <v>106</v>
      </c>
      <c r="H11" s="208">
        <v>122</v>
      </c>
      <c r="I11" s="322">
        <v>144</v>
      </c>
      <c r="J11" s="209">
        <f t="shared" si="1"/>
        <v>15.094339622641513</v>
      </c>
      <c r="K11" s="212">
        <f t="shared" si="1"/>
        <v>18.032786885245898</v>
      </c>
      <c r="L11" s="219">
        <v>121</v>
      </c>
      <c r="M11" s="208">
        <v>123</v>
      </c>
      <c r="N11" s="322">
        <v>139</v>
      </c>
      <c r="O11" s="209">
        <f t="shared" si="2"/>
        <v>1.6528925619834638</v>
      </c>
      <c r="P11" s="212">
        <f t="shared" si="2"/>
        <v>13.00813008130082</v>
      </c>
      <c r="Q11" s="219">
        <v>62</v>
      </c>
      <c r="R11" s="208">
        <v>65</v>
      </c>
      <c r="S11" s="322">
        <v>65</v>
      </c>
      <c r="T11" s="209">
        <f t="shared" si="3"/>
        <v>4.8387096774193452</v>
      </c>
      <c r="U11" s="212">
        <f t="shared" si="3"/>
        <v>0</v>
      </c>
      <c r="V11" s="219">
        <v>59</v>
      </c>
      <c r="W11" s="208">
        <v>65</v>
      </c>
      <c r="X11" s="322">
        <v>66</v>
      </c>
      <c r="Y11" s="209">
        <f t="shared" si="4"/>
        <v>10.169491525423723</v>
      </c>
      <c r="Z11" s="212">
        <f t="shared" si="4"/>
        <v>1.538461538461533</v>
      </c>
      <c r="AA11" s="219">
        <v>23</v>
      </c>
      <c r="AB11" s="208">
        <v>21</v>
      </c>
      <c r="AC11" s="322">
        <v>20</v>
      </c>
      <c r="AD11" s="209">
        <f t="shared" si="5"/>
        <v>-8.6956521739130466</v>
      </c>
      <c r="AE11" s="212">
        <f t="shared" si="5"/>
        <v>-4.7619047619047734</v>
      </c>
      <c r="AF11" s="219">
        <v>26</v>
      </c>
      <c r="AG11" s="208">
        <v>27</v>
      </c>
      <c r="AH11" s="322">
        <v>28</v>
      </c>
      <c r="AI11" s="209">
        <f t="shared" si="6"/>
        <v>3.8461538461538538</v>
      </c>
      <c r="AJ11" s="212">
        <f t="shared" si="6"/>
        <v>3.7037037037036953</v>
      </c>
      <c r="AK11" s="444">
        <f t="shared" ref="AK11:AM13" si="9">B11+G11+L11+Q11+V11+AA11+AF11</f>
        <v>498</v>
      </c>
      <c r="AL11" s="208">
        <f t="shared" si="9"/>
        <v>525</v>
      </c>
      <c r="AM11" s="208">
        <f t="shared" si="9"/>
        <v>564</v>
      </c>
      <c r="AN11" s="209">
        <f t="shared" si="8"/>
        <v>5.4216867469879588</v>
      </c>
      <c r="AO11" s="212">
        <f t="shared" si="8"/>
        <v>7.4285714285714306</v>
      </c>
    </row>
    <row r="12" spans="1:41" ht="16.5">
      <c r="A12" s="215" t="s">
        <v>457</v>
      </c>
      <c r="B12" s="219">
        <v>527</v>
      </c>
      <c r="C12" s="208">
        <v>532</v>
      </c>
      <c r="D12" s="322">
        <v>536</v>
      </c>
      <c r="E12" s="209">
        <f t="shared" si="0"/>
        <v>0.94876660341556374</v>
      </c>
      <c r="F12" s="212">
        <f t="shared" si="0"/>
        <v>0.75187969924812137</v>
      </c>
      <c r="G12" s="219">
        <v>735</v>
      </c>
      <c r="H12" s="208">
        <v>800</v>
      </c>
      <c r="I12" s="322">
        <v>887</v>
      </c>
      <c r="J12" s="209">
        <f t="shared" si="1"/>
        <v>8.8435374149659935</v>
      </c>
      <c r="K12" s="212">
        <f t="shared" si="1"/>
        <v>10.874999999999986</v>
      </c>
      <c r="L12" s="219">
        <v>6850</v>
      </c>
      <c r="M12" s="208">
        <v>7060</v>
      </c>
      <c r="N12" s="322">
        <v>7763</v>
      </c>
      <c r="O12" s="209">
        <f t="shared" si="2"/>
        <v>3.0656934306569212</v>
      </c>
      <c r="P12" s="212">
        <f t="shared" si="2"/>
        <v>9.9575070821529721</v>
      </c>
      <c r="Q12" s="219">
        <v>354</v>
      </c>
      <c r="R12" s="208">
        <v>382</v>
      </c>
      <c r="S12" s="322">
        <v>402</v>
      </c>
      <c r="T12" s="209">
        <f t="shared" si="3"/>
        <v>7.9096045197740068</v>
      </c>
      <c r="U12" s="212">
        <f t="shared" si="3"/>
        <v>5.2356020942408321</v>
      </c>
      <c r="V12" s="219">
        <v>970</v>
      </c>
      <c r="W12" s="208">
        <v>965</v>
      </c>
      <c r="X12" s="322">
        <v>1230</v>
      </c>
      <c r="Y12" s="209">
        <f t="shared" si="4"/>
        <v>-0.51546391752577847</v>
      </c>
      <c r="Z12" s="212">
        <f t="shared" si="4"/>
        <v>27.461139896373069</v>
      </c>
      <c r="AA12" s="219">
        <v>88</v>
      </c>
      <c r="AB12" s="208">
        <v>83</v>
      </c>
      <c r="AC12" s="322">
        <v>48</v>
      </c>
      <c r="AD12" s="209">
        <f t="shared" si="5"/>
        <v>-5.6818181818181728</v>
      </c>
      <c r="AE12" s="212">
        <f t="shared" si="5"/>
        <v>-42.168674698795186</v>
      </c>
      <c r="AF12" s="219">
        <v>65</v>
      </c>
      <c r="AG12" s="208">
        <v>70</v>
      </c>
      <c r="AH12" s="322">
        <v>69</v>
      </c>
      <c r="AI12" s="209">
        <f t="shared" si="6"/>
        <v>7.6923076923076934</v>
      </c>
      <c r="AJ12" s="212">
        <f t="shared" si="6"/>
        <v>-1.4285714285714164</v>
      </c>
      <c r="AK12" s="444">
        <f t="shared" si="9"/>
        <v>9589</v>
      </c>
      <c r="AL12" s="208">
        <f t="shared" si="9"/>
        <v>9892</v>
      </c>
      <c r="AM12" s="208">
        <f t="shared" si="9"/>
        <v>10935</v>
      </c>
      <c r="AN12" s="209">
        <f t="shared" si="8"/>
        <v>3.1598706851600866</v>
      </c>
      <c r="AO12" s="212">
        <f t="shared" si="8"/>
        <v>10.543873837444394</v>
      </c>
    </row>
    <row r="13" spans="1:41" ht="17.25" thickBot="1">
      <c r="A13" s="217" t="s">
        <v>458</v>
      </c>
      <c r="B13" s="220">
        <v>4446</v>
      </c>
      <c r="C13" s="323">
        <v>4391</v>
      </c>
      <c r="D13" s="324">
        <v>4475</v>
      </c>
      <c r="E13" s="210">
        <f t="shared" si="0"/>
        <v>-1.2370670265407</v>
      </c>
      <c r="F13" s="213">
        <f t="shared" si="0"/>
        <v>1.9130038715554605</v>
      </c>
      <c r="G13" s="220">
        <v>2697</v>
      </c>
      <c r="H13" s="323">
        <v>2524</v>
      </c>
      <c r="I13" s="324">
        <v>3328</v>
      </c>
      <c r="J13" s="210">
        <f t="shared" si="1"/>
        <v>-6.4145346681497983</v>
      </c>
      <c r="K13" s="213">
        <f t="shared" si="1"/>
        <v>31.854199683042793</v>
      </c>
      <c r="L13" s="220">
        <v>9565</v>
      </c>
      <c r="M13" s="323">
        <v>9680</v>
      </c>
      <c r="N13" s="324">
        <v>10205</v>
      </c>
      <c r="O13" s="210">
        <f t="shared" si="2"/>
        <v>1.2023000522739125</v>
      </c>
      <c r="P13" s="213">
        <f t="shared" si="2"/>
        <v>5.4235537190082681</v>
      </c>
      <c r="Q13" s="220">
        <v>1819</v>
      </c>
      <c r="R13" s="323">
        <v>1836</v>
      </c>
      <c r="S13" s="324">
        <v>2762</v>
      </c>
      <c r="T13" s="210">
        <f t="shared" si="3"/>
        <v>0.93457943925233167</v>
      </c>
      <c r="U13" s="213">
        <f t="shared" si="3"/>
        <v>50.435729847494571</v>
      </c>
      <c r="V13" s="220">
        <v>3730</v>
      </c>
      <c r="W13" s="323">
        <v>3872</v>
      </c>
      <c r="X13" s="324">
        <v>4281</v>
      </c>
      <c r="Y13" s="210">
        <f t="shared" si="4"/>
        <v>3.8069705093833619</v>
      </c>
      <c r="Z13" s="213">
        <f t="shared" si="4"/>
        <v>10.563016528925615</v>
      </c>
      <c r="AA13" s="220">
        <v>329</v>
      </c>
      <c r="AB13" s="323">
        <v>329</v>
      </c>
      <c r="AC13" s="324">
        <v>330</v>
      </c>
      <c r="AD13" s="210">
        <f t="shared" si="5"/>
        <v>0</v>
      </c>
      <c r="AE13" s="213">
        <f t="shared" si="5"/>
        <v>0.30395136778116694</v>
      </c>
      <c r="AF13" s="220">
        <v>303</v>
      </c>
      <c r="AG13" s="323">
        <v>328</v>
      </c>
      <c r="AH13" s="324">
        <v>342</v>
      </c>
      <c r="AI13" s="210">
        <f t="shared" si="6"/>
        <v>8.250825082508257</v>
      </c>
      <c r="AJ13" s="213">
        <f t="shared" si="6"/>
        <v>4.2682926829268268</v>
      </c>
      <c r="AK13" s="445">
        <f t="shared" si="9"/>
        <v>22889</v>
      </c>
      <c r="AL13" s="323">
        <f t="shared" si="9"/>
        <v>22960</v>
      </c>
      <c r="AM13" s="323">
        <f t="shared" si="9"/>
        <v>25723</v>
      </c>
      <c r="AN13" s="210">
        <f t="shared" si="8"/>
        <v>0.31019266896763042</v>
      </c>
      <c r="AO13" s="213">
        <f t="shared" si="8"/>
        <v>12.033972125435525</v>
      </c>
    </row>
    <row r="14" spans="1:41" ht="16.5" thickTop="1">
      <c r="A14" s="221" t="s">
        <v>509</v>
      </c>
      <c r="B14" s="222"/>
      <c r="C14" s="222"/>
      <c r="D14" s="222"/>
      <c r="E14" s="222"/>
      <c r="F14" s="222"/>
    </row>
  </sheetData>
  <mergeCells count="27">
    <mergeCell ref="AF3:AJ3"/>
    <mergeCell ref="AI4:AI5"/>
    <mergeCell ref="AJ4:AJ5"/>
    <mergeCell ref="AK3:AO3"/>
    <mergeCell ref="AN4:AN5"/>
    <mergeCell ref="AO4:AO5"/>
    <mergeCell ref="V3:Z3"/>
    <mergeCell ref="Y4:Y5"/>
    <mergeCell ref="Z4:Z5"/>
    <mergeCell ref="AA3:AE3"/>
    <mergeCell ref="AD4:AD5"/>
    <mergeCell ref="AE4:AE5"/>
    <mergeCell ref="L3:P3"/>
    <mergeCell ref="O4:O5"/>
    <mergeCell ref="P4:P5"/>
    <mergeCell ref="Q3:U3"/>
    <mergeCell ref="T4:T5"/>
    <mergeCell ref="U4:U5"/>
    <mergeCell ref="A3:A5"/>
    <mergeCell ref="A1:F1"/>
    <mergeCell ref="A2:F2"/>
    <mergeCell ref="G3:K3"/>
    <mergeCell ref="J4:J5"/>
    <mergeCell ref="K4:K5"/>
    <mergeCell ref="B3:F3"/>
    <mergeCell ref="E4:E5"/>
    <mergeCell ref="F4:F5"/>
  </mergeCells>
  <hyperlinks>
    <hyperlink ref="B5" r:id="rId1" display="cf=j=@)^&amp;÷^*                        -;fpg–kf}if_ "/>
    <hyperlink ref="G5" r:id="rId2" display="cf=j=@)^&amp;÷^*                        -;fpg–kf}if_ "/>
    <hyperlink ref="L5" r:id="rId3" display="cf=j=@)^&amp;÷^*                        -;fpg–kf}if_ "/>
    <hyperlink ref="Q5" r:id="rId4" display="cf=j=@)^&amp;÷^*                        -;fpg–kf}if_ "/>
    <hyperlink ref="V5" r:id="rId5" display="cf=j=@)^&amp;÷^*                        -;fpg–kf}if_ "/>
    <hyperlink ref="AA5" r:id="rId6" display="cf=j=@)^&amp;÷^*                        -;fpg–kf}if_ "/>
    <hyperlink ref="AF5" r:id="rId7" display="cf=j=@)^&amp;÷^*                        -;fpg–kf}if_ "/>
    <hyperlink ref="AK5" r:id="rId8" display="cf=j=@)^&amp;÷^*                        -;fpg–kf}if_ "/>
  </hyperlinks>
  <pageMargins left="0.7" right="0.33" top="0.75" bottom="0.75" header="0.3" footer="0.3"/>
  <pageSetup paperSize="9" orientation="landscape" r:id="rId9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view="pageBreakPreview" zoomScale="115" zoomScaleNormal="95" zoomScaleSheetLayoutView="115" workbookViewId="0">
      <selection activeCell="H7" sqref="H7"/>
    </sheetView>
  </sheetViews>
  <sheetFormatPr defaultColWidth="13.7109375" defaultRowHeight="15"/>
  <cols>
    <col min="1" max="1" width="25.5703125" bestFit="1" customWidth="1"/>
    <col min="2" max="2" width="13.7109375" customWidth="1"/>
    <col min="8" max="8" width="22" customWidth="1"/>
  </cols>
  <sheetData>
    <row r="1" spans="1:6" ht="18">
      <c r="A1" s="528" t="s">
        <v>589</v>
      </c>
      <c r="B1" s="528"/>
      <c r="C1" s="528"/>
      <c r="D1" s="528"/>
      <c r="E1" s="528"/>
      <c r="F1" s="528"/>
    </row>
    <row r="2" spans="1:6" ht="18">
      <c r="A2" s="528" t="s">
        <v>259</v>
      </c>
      <c r="B2" s="528"/>
      <c r="C2" s="528"/>
      <c r="D2" s="528"/>
      <c r="E2" s="528"/>
      <c r="F2" s="528"/>
    </row>
    <row r="3" spans="1:6" ht="15.75">
      <c r="A3" s="660" t="s">
        <v>81</v>
      </c>
      <c r="B3" s="663" t="s">
        <v>3</v>
      </c>
      <c r="C3" s="664"/>
      <c r="D3" s="664"/>
      <c r="E3" s="664"/>
      <c r="F3" s="665"/>
    </row>
    <row r="4" spans="1:6" ht="15" customHeight="1">
      <c r="A4" s="661"/>
      <c r="B4" s="3" t="s">
        <v>4</v>
      </c>
      <c r="C4" s="3" t="s">
        <v>532</v>
      </c>
      <c r="D4" s="3" t="s">
        <v>533</v>
      </c>
      <c r="E4" s="666" t="s">
        <v>529</v>
      </c>
      <c r="F4" s="666" t="s">
        <v>530</v>
      </c>
    </row>
    <row r="5" spans="1:6" ht="30">
      <c r="A5" s="662"/>
      <c r="B5" s="124" t="s">
        <v>280</v>
      </c>
      <c r="C5" s="124" t="s">
        <v>444</v>
      </c>
      <c r="D5" s="124" t="s">
        <v>545</v>
      </c>
      <c r="E5" s="667"/>
      <c r="F5" s="667"/>
    </row>
    <row r="6" spans="1:6" ht="16.5">
      <c r="A6" s="69" t="s">
        <v>260</v>
      </c>
      <c r="B6" s="67">
        <f>'Table 20 b'!Q13</f>
        <v>4008635</v>
      </c>
      <c r="C6" s="67">
        <f>'Table 20 b'!R13</f>
        <v>4477423</v>
      </c>
      <c r="D6" s="281">
        <f>'Table 20 b'!S13</f>
        <v>4713875</v>
      </c>
      <c r="E6" s="242">
        <f>'Table 20 b'!T13</f>
        <v>11.694454596140574</v>
      </c>
      <c r="F6" s="242">
        <f>'Table 20 b'!U13</f>
        <v>5.2809841732621692</v>
      </c>
    </row>
    <row r="7" spans="1:6" ht="16.5">
      <c r="A7" s="68" t="s">
        <v>261</v>
      </c>
      <c r="B7" s="241">
        <f>'Table 20 b'!Q14</f>
        <v>3259543</v>
      </c>
      <c r="C7" s="241">
        <f>'Table 20 b'!R14</f>
        <v>3674333</v>
      </c>
      <c r="D7" s="241">
        <f>'Table 20 b'!S14</f>
        <v>3874774</v>
      </c>
      <c r="E7" s="242">
        <f>'Table 20 b'!T14</f>
        <v>12.725403530494916</v>
      </c>
      <c r="F7" s="242">
        <f>'Table 20 b'!U14</f>
        <v>5.4551669649974599</v>
      </c>
    </row>
    <row r="8" spans="1:6" ht="16.5">
      <c r="A8" s="69" t="s">
        <v>262</v>
      </c>
      <c r="B8" s="241">
        <f>'Table 20 b'!Q15</f>
        <v>749092</v>
      </c>
      <c r="C8" s="241">
        <f>'Table 20 b'!R15</f>
        <v>803090</v>
      </c>
      <c r="D8" s="241">
        <f>'Table 20 b'!S15</f>
        <v>839101</v>
      </c>
      <c r="E8" s="242">
        <f>'Table 20 b'!T15</f>
        <v>7.208460376028583</v>
      </c>
      <c r="F8" s="242">
        <f>'Table 20 b'!U15</f>
        <v>4.4840553362636797</v>
      </c>
    </row>
    <row r="9" spans="1:6">
      <c r="A9" s="4" t="s">
        <v>263</v>
      </c>
    </row>
  </sheetData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/>
  </hyperlinks>
  <pageMargins left="0.7" right="0.7" top="0.75" bottom="0.75" header="0.3" footer="0.3"/>
  <pageSetup paperSize="9" scale="92" orientation="portrait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view="pageBreakPreview" zoomScaleNormal="110" zoomScaleSheetLayoutView="100" workbookViewId="0">
      <selection activeCell="H7" sqref="H7"/>
    </sheetView>
  </sheetViews>
  <sheetFormatPr defaultColWidth="14.28515625" defaultRowHeight="15"/>
  <cols>
    <col min="1" max="1" width="26.85546875" bestFit="1" customWidth="1"/>
    <col min="2" max="2" width="10.7109375" bestFit="1" customWidth="1"/>
    <col min="3" max="4" width="12.7109375" customWidth="1"/>
    <col min="5" max="5" width="10" customWidth="1"/>
    <col min="6" max="6" width="12.5703125" customWidth="1"/>
  </cols>
  <sheetData>
    <row r="1" spans="1:21" ht="18">
      <c r="A1" s="528" t="s">
        <v>590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</row>
    <row r="2" spans="1:21" ht="18">
      <c r="A2" s="528" t="s">
        <v>352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</row>
    <row r="3" spans="1:21" ht="15.75">
      <c r="A3" s="669" t="s">
        <v>81</v>
      </c>
      <c r="B3" s="514" t="s">
        <v>527</v>
      </c>
      <c r="C3" s="514"/>
      <c r="D3" s="514"/>
      <c r="E3" s="514"/>
      <c r="F3" s="514"/>
      <c r="G3" s="514" t="s">
        <v>441</v>
      </c>
      <c r="H3" s="514"/>
      <c r="I3" s="514"/>
      <c r="J3" s="514"/>
      <c r="K3" s="514"/>
      <c r="L3" s="514" t="s">
        <v>315</v>
      </c>
      <c r="M3" s="514"/>
      <c r="N3" s="514"/>
      <c r="O3" s="514"/>
      <c r="P3" s="514"/>
      <c r="Q3" s="514" t="s">
        <v>316</v>
      </c>
      <c r="R3" s="514"/>
      <c r="S3" s="514"/>
      <c r="T3" s="514"/>
      <c r="U3" s="514"/>
    </row>
    <row r="4" spans="1:21" ht="15" customHeight="1">
      <c r="A4" s="669"/>
      <c r="B4" s="3" t="s">
        <v>4</v>
      </c>
      <c r="C4" s="3" t="s">
        <v>532</v>
      </c>
      <c r="D4" s="3" t="s">
        <v>533</v>
      </c>
      <c r="E4" s="515" t="s">
        <v>529</v>
      </c>
      <c r="F4" s="515" t="s">
        <v>530</v>
      </c>
      <c r="G4" s="3" t="s">
        <v>4</v>
      </c>
      <c r="H4" s="3" t="s">
        <v>532</v>
      </c>
      <c r="I4" s="3" t="s">
        <v>533</v>
      </c>
      <c r="J4" s="515" t="s">
        <v>529</v>
      </c>
      <c r="K4" s="515" t="s">
        <v>530</v>
      </c>
      <c r="L4" s="3" t="s">
        <v>4</v>
      </c>
      <c r="M4" s="3" t="s">
        <v>532</v>
      </c>
      <c r="N4" s="3" t="s">
        <v>533</v>
      </c>
      <c r="O4" s="515" t="s">
        <v>529</v>
      </c>
      <c r="P4" s="515" t="s">
        <v>530</v>
      </c>
      <c r="Q4" s="3" t="s">
        <v>4</v>
      </c>
      <c r="R4" s="3" t="s">
        <v>532</v>
      </c>
      <c r="S4" s="3" t="s">
        <v>533</v>
      </c>
      <c r="T4" s="515" t="s">
        <v>529</v>
      </c>
      <c r="U4" s="515" t="s">
        <v>530</v>
      </c>
    </row>
    <row r="5" spans="1:21" ht="30">
      <c r="A5" s="669"/>
      <c r="B5" s="124" t="s">
        <v>280</v>
      </c>
      <c r="C5" s="124" t="s">
        <v>444</v>
      </c>
      <c r="D5" s="124" t="s">
        <v>545</v>
      </c>
      <c r="E5" s="515"/>
      <c r="F5" s="515"/>
      <c r="G5" s="124" t="s">
        <v>280</v>
      </c>
      <c r="H5" s="124" t="s">
        <v>444</v>
      </c>
      <c r="I5" s="124" t="s">
        <v>545</v>
      </c>
      <c r="J5" s="515"/>
      <c r="K5" s="515"/>
      <c r="L5" s="124" t="s">
        <v>280</v>
      </c>
      <c r="M5" s="124" t="s">
        <v>444</v>
      </c>
      <c r="N5" s="124" t="s">
        <v>545</v>
      </c>
      <c r="O5" s="515"/>
      <c r="P5" s="515"/>
      <c r="Q5" s="124" t="s">
        <v>280</v>
      </c>
      <c r="R5" s="124" t="s">
        <v>444</v>
      </c>
      <c r="S5" s="124" t="s">
        <v>545</v>
      </c>
      <c r="T5" s="515"/>
      <c r="U5" s="515"/>
    </row>
    <row r="6" spans="1:21" ht="16.5">
      <c r="A6" s="69" t="s">
        <v>260</v>
      </c>
      <c r="B6" s="318">
        <v>696755</v>
      </c>
      <c r="C6" s="318">
        <v>773250</v>
      </c>
      <c r="D6" s="318">
        <v>803699</v>
      </c>
      <c r="E6" s="101">
        <f t="shared" ref="E6:F8" si="0">IFERROR(C6/B6*100-100,0)</f>
        <v>10.978751498015797</v>
      </c>
      <c r="F6" s="101">
        <f t="shared" si="0"/>
        <v>3.9377950210151909</v>
      </c>
      <c r="G6" s="455">
        <v>109761</v>
      </c>
      <c r="H6" s="455">
        <v>133364</v>
      </c>
      <c r="I6" s="455">
        <v>102028</v>
      </c>
      <c r="J6" s="101">
        <f t="shared" ref="J6:K8" si="1">IFERROR(H6/G6*100-100,0)</f>
        <v>21.503995043776939</v>
      </c>
      <c r="K6" s="101">
        <f t="shared" si="1"/>
        <v>-23.496595782969919</v>
      </c>
      <c r="L6" s="318">
        <f>L7+L8</f>
        <v>1729981</v>
      </c>
      <c r="M6" s="318">
        <f>M7+M8</f>
        <v>1874504</v>
      </c>
      <c r="N6" s="318">
        <f>N7+N8</f>
        <v>2003268</v>
      </c>
      <c r="O6" s="101">
        <f t="shared" ref="O6:P8" si="2">IFERROR(M6/L6*100-100,0)</f>
        <v>8.3540223852169362</v>
      </c>
      <c r="P6" s="101">
        <f t="shared" si="2"/>
        <v>6.869230473767999</v>
      </c>
      <c r="Q6" s="318">
        <v>262746</v>
      </c>
      <c r="R6" s="318">
        <v>318779</v>
      </c>
      <c r="S6" s="318">
        <v>340268</v>
      </c>
      <c r="T6" s="101">
        <f t="shared" ref="T6:U8" si="3">IFERROR(R6/Q6*100-100,0)</f>
        <v>21.325919328933637</v>
      </c>
      <c r="U6" s="101">
        <f t="shared" si="3"/>
        <v>6.7410337569287861</v>
      </c>
    </row>
    <row r="7" spans="1:21" ht="16.5">
      <c r="A7" s="68" t="s">
        <v>261</v>
      </c>
      <c r="B7" s="456">
        <v>581946</v>
      </c>
      <c r="C7" s="456">
        <v>646518</v>
      </c>
      <c r="D7" s="456">
        <v>669720</v>
      </c>
      <c r="E7" s="101">
        <f t="shared" si="0"/>
        <v>11.095874874988397</v>
      </c>
      <c r="F7" s="101">
        <f t="shared" si="0"/>
        <v>3.5887631898879846</v>
      </c>
      <c r="G7" s="457">
        <v>93281</v>
      </c>
      <c r="H7" s="456">
        <v>117840</v>
      </c>
      <c r="I7" s="456">
        <v>87339</v>
      </c>
      <c r="J7" s="101">
        <f t="shared" si="1"/>
        <v>26.327976758396659</v>
      </c>
      <c r="K7" s="101">
        <f t="shared" si="1"/>
        <v>-25.883401221995925</v>
      </c>
      <c r="L7" s="456">
        <v>1372430</v>
      </c>
      <c r="M7" s="456">
        <v>1492761</v>
      </c>
      <c r="N7" s="456">
        <v>1608561</v>
      </c>
      <c r="O7" s="101">
        <f t="shared" si="2"/>
        <v>8.7677331448598608</v>
      </c>
      <c r="P7" s="101">
        <f t="shared" si="2"/>
        <v>7.7574373928579234</v>
      </c>
      <c r="Q7" s="456">
        <v>204245</v>
      </c>
      <c r="R7" s="456">
        <v>255694</v>
      </c>
      <c r="S7" s="456">
        <v>268049</v>
      </c>
      <c r="T7" s="101">
        <f t="shared" si="3"/>
        <v>25.189845528654303</v>
      </c>
      <c r="U7" s="101">
        <f t="shared" si="3"/>
        <v>4.8319475623205932</v>
      </c>
    </row>
    <row r="8" spans="1:21" ht="16.5">
      <c r="A8" s="69" t="s">
        <v>262</v>
      </c>
      <c r="B8" s="456">
        <v>114809</v>
      </c>
      <c r="C8" s="456">
        <v>126732</v>
      </c>
      <c r="D8" s="456">
        <v>133979</v>
      </c>
      <c r="E8" s="101">
        <f t="shared" si="0"/>
        <v>10.385074340861777</v>
      </c>
      <c r="F8" s="101">
        <f t="shared" si="0"/>
        <v>5.7183663163210525</v>
      </c>
      <c r="G8" s="457">
        <v>16480</v>
      </c>
      <c r="H8" s="456">
        <v>15524</v>
      </c>
      <c r="I8" s="456">
        <v>14689</v>
      </c>
      <c r="J8" s="101">
        <f t="shared" si="1"/>
        <v>-5.8009708737863974</v>
      </c>
      <c r="K8" s="101">
        <f t="shared" si="1"/>
        <v>-5.378768358670456</v>
      </c>
      <c r="L8" s="456">
        <v>357551</v>
      </c>
      <c r="M8" s="456">
        <v>381743</v>
      </c>
      <c r="N8" s="456">
        <v>394707</v>
      </c>
      <c r="O8" s="101">
        <f t="shared" si="2"/>
        <v>6.7660277834490756</v>
      </c>
      <c r="P8" s="101">
        <f t="shared" si="2"/>
        <v>3.3960020223029659</v>
      </c>
      <c r="Q8" s="456">
        <v>58501</v>
      </c>
      <c r="R8" s="456">
        <v>63085</v>
      </c>
      <c r="S8" s="456">
        <v>72219</v>
      </c>
      <c r="T8" s="101">
        <f t="shared" si="3"/>
        <v>7.8357634912223659</v>
      </c>
      <c r="U8" s="101">
        <f t="shared" si="3"/>
        <v>14.478877704684152</v>
      </c>
    </row>
    <row r="10" spans="1:21" ht="15.75">
      <c r="A10" s="669" t="s">
        <v>81</v>
      </c>
      <c r="B10" s="514" t="s">
        <v>275</v>
      </c>
      <c r="C10" s="514"/>
      <c r="D10" s="514"/>
      <c r="E10" s="514"/>
      <c r="F10" s="514"/>
      <c r="G10" s="514" t="s">
        <v>317</v>
      </c>
      <c r="H10" s="514"/>
      <c r="I10" s="514"/>
      <c r="J10" s="514"/>
      <c r="K10" s="514"/>
      <c r="L10" s="514" t="s">
        <v>328</v>
      </c>
      <c r="M10" s="514"/>
      <c r="N10" s="514"/>
      <c r="O10" s="514"/>
      <c r="P10" s="514"/>
      <c r="Q10" s="514" t="s">
        <v>35</v>
      </c>
      <c r="R10" s="514"/>
      <c r="S10" s="514"/>
      <c r="T10" s="514"/>
      <c r="U10" s="514"/>
    </row>
    <row r="11" spans="1:21" ht="15" customHeight="1">
      <c r="A11" s="669"/>
      <c r="B11" s="3" t="s">
        <v>4</v>
      </c>
      <c r="C11" s="3" t="s">
        <v>532</v>
      </c>
      <c r="D11" s="3" t="s">
        <v>533</v>
      </c>
      <c r="E11" s="515" t="s">
        <v>529</v>
      </c>
      <c r="F11" s="515" t="s">
        <v>530</v>
      </c>
      <c r="G11" s="3" t="s">
        <v>4</v>
      </c>
      <c r="H11" s="3" t="s">
        <v>532</v>
      </c>
      <c r="I11" s="3" t="s">
        <v>533</v>
      </c>
      <c r="J11" s="515" t="s">
        <v>529</v>
      </c>
      <c r="K11" s="515" t="s">
        <v>530</v>
      </c>
      <c r="L11" s="3" t="s">
        <v>4</v>
      </c>
      <c r="M11" s="3" t="s">
        <v>532</v>
      </c>
      <c r="N11" s="3" t="s">
        <v>533</v>
      </c>
      <c r="O11" s="515" t="s">
        <v>529</v>
      </c>
      <c r="P11" s="515" t="s">
        <v>530</v>
      </c>
      <c r="Q11" s="3" t="s">
        <v>4</v>
      </c>
      <c r="R11" s="3" t="s">
        <v>532</v>
      </c>
      <c r="S11" s="3" t="s">
        <v>533</v>
      </c>
      <c r="T11" s="515" t="s">
        <v>529</v>
      </c>
      <c r="U11" s="515" t="s">
        <v>530</v>
      </c>
    </row>
    <row r="12" spans="1:21" ht="30">
      <c r="A12" s="669"/>
      <c r="B12" s="124" t="s">
        <v>280</v>
      </c>
      <c r="C12" s="124" t="s">
        <v>444</v>
      </c>
      <c r="D12" s="124" t="s">
        <v>545</v>
      </c>
      <c r="E12" s="515"/>
      <c r="F12" s="515"/>
      <c r="G12" s="124" t="s">
        <v>280</v>
      </c>
      <c r="H12" s="124" t="s">
        <v>444</v>
      </c>
      <c r="I12" s="124" t="s">
        <v>545</v>
      </c>
      <c r="J12" s="515"/>
      <c r="K12" s="515"/>
      <c r="L12" s="124" t="s">
        <v>280</v>
      </c>
      <c r="M12" s="124" t="s">
        <v>444</v>
      </c>
      <c r="N12" s="124" t="s">
        <v>545</v>
      </c>
      <c r="O12" s="515"/>
      <c r="P12" s="515"/>
      <c r="Q12" s="124" t="s">
        <v>280</v>
      </c>
      <c r="R12" s="124" t="s">
        <v>444</v>
      </c>
      <c r="S12" s="124" t="s">
        <v>545</v>
      </c>
      <c r="T12" s="515"/>
      <c r="U12" s="515"/>
    </row>
    <row r="13" spans="1:21" ht="16.5">
      <c r="A13" s="69" t="s">
        <v>260</v>
      </c>
      <c r="B13" s="458">
        <f>B14+B15</f>
        <v>1019656</v>
      </c>
      <c r="C13" s="318">
        <v>1164933</v>
      </c>
      <c r="D13" s="318">
        <v>1240608</v>
      </c>
      <c r="E13" s="101">
        <f t="shared" ref="E13:F15" si="4">IFERROR(C13/B13*100-100,0)</f>
        <v>14.247648226460697</v>
      </c>
      <c r="F13" s="101">
        <f t="shared" si="4"/>
        <v>6.4960817489074572</v>
      </c>
      <c r="G13" s="318">
        <v>19360</v>
      </c>
      <c r="H13" s="318">
        <v>20203</v>
      </c>
      <c r="I13" s="318">
        <v>23597</v>
      </c>
      <c r="J13" s="101">
        <f t="shared" ref="J13:K15" si="5">IFERROR(H13/G13*100-100,0)</f>
        <v>4.3543388429752099</v>
      </c>
      <c r="K13" s="101">
        <f t="shared" si="5"/>
        <v>16.799485224966588</v>
      </c>
      <c r="L13" s="459">
        <v>170376</v>
      </c>
      <c r="M13" s="459">
        <v>192390</v>
      </c>
      <c r="N13" s="459">
        <v>200407</v>
      </c>
      <c r="O13" s="101">
        <f t="shared" ref="O13:P15" si="6">IFERROR(M13/L13*100-100,0)</f>
        <v>12.920833920270454</v>
      </c>
      <c r="P13" s="101">
        <f t="shared" si="6"/>
        <v>4.1670564998180737</v>
      </c>
      <c r="Q13" s="458">
        <f t="shared" ref="Q13:S15" si="7">B6+G6+L6+Q6+B13+G13+L13</f>
        <v>4008635</v>
      </c>
      <c r="R13" s="458">
        <f t="shared" si="7"/>
        <v>4477423</v>
      </c>
      <c r="S13" s="458">
        <f t="shared" si="7"/>
        <v>4713875</v>
      </c>
      <c r="T13" s="101">
        <f t="shared" ref="T13:U15" si="8">IFERROR(R13/Q13*100-100,0)</f>
        <v>11.694454596140574</v>
      </c>
      <c r="U13" s="101">
        <f t="shared" si="8"/>
        <v>5.2809841732621692</v>
      </c>
    </row>
    <row r="14" spans="1:21" ht="16.5">
      <c r="A14" s="68" t="s">
        <v>261</v>
      </c>
      <c r="B14" s="456">
        <v>863832</v>
      </c>
      <c r="C14" s="456">
        <v>999353</v>
      </c>
      <c r="D14" s="456">
        <v>1070057</v>
      </c>
      <c r="E14" s="101">
        <f t="shared" si="4"/>
        <v>15.688351438705681</v>
      </c>
      <c r="F14" s="101">
        <f t="shared" si="4"/>
        <v>7.0749775104492585</v>
      </c>
      <c r="G14" s="456">
        <v>14612</v>
      </c>
      <c r="H14" s="456">
        <v>15939</v>
      </c>
      <c r="I14" s="456">
        <v>18456</v>
      </c>
      <c r="J14" s="101">
        <f t="shared" si="5"/>
        <v>9.0815767862031151</v>
      </c>
      <c r="K14" s="101">
        <f t="shared" si="5"/>
        <v>15.791454921889709</v>
      </c>
      <c r="L14" s="460">
        <v>129197</v>
      </c>
      <c r="M14" s="460">
        <v>146228</v>
      </c>
      <c r="N14" s="460">
        <v>152592</v>
      </c>
      <c r="O14" s="101">
        <f t="shared" si="6"/>
        <v>13.182194633002325</v>
      </c>
      <c r="P14" s="101">
        <f t="shared" si="6"/>
        <v>4.3521076674781796</v>
      </c>
      <c r="Q14" s="461">
        <f t="shared" si="7"/>
        <v>3259543</v>
      </c>
      <c r="R14" s="461">
        <f t="shared" si="7"/>
        <v>3674333</v>
      </c>
      <c r="S14" s="461">
        <f t="shared" si="7"/>
        <v>3874774</v>
      </c>
      <c r="T14" s="101">
        <f t="shared" si="8"/>
        <v>12.725403530494916</v>
      </c>
      <c r="U14" s="101">
        <f t="shared" si="8"/>
        <v>5.4551669649974599</v>
      </c>
    </row>
    <row r="15" spans="1:21" ht="16.5">
      <c r="A15" s="69" t="s">
        <v>262</v>
      </c>
      <c r="B15" s="456">
        <v>155824</v>
      </c>
      <c r="C15" s="456">
        <v>165580</v>
      </c>
      <c r="D15" s="456">
        <v>170551</v>
      </c>
      <c r="E15" s="101">
        <f t="shared" si="4"/>
        <v>6.2609097443269377</v>
      </c>
      <c r="F15" s="101">
        <f t="shared" si="4"/>
        <v>3.0021741756250719</v>
      </c>
      <c r="G15" s="456">
        <v>4748</v>
      </c>
      <c r="H15" s="456">
        <v>4264</v>
      </c>
      <c r="I15" s="456">
        <v>5141</v>
      </c>
      <c r="J15" s="101">
        <f t="shared" si="5"/>
        <v>-10.193765796124694</v>
      </c>
      <c r="K15" s="101">
        <f t="shared" si="5"/>
        <v>20.567542213883684</v>
      </c>
      <c r="L15" s="460">
        <v>41179</v>
      </c>
      <c r="M15" s="460">
        <v>46162</v>
      </c>
      <c r="N15" s="460">
        <v>47815</v>
      </c>
      <c r="O15" s="101">
        <f t="shared" si="6"/>
        <v>12.100828091988632</v>
      </c>
      <c r="P15" s="101">
        <f t="shared" si="6"/>
        <v>3.5808673800961799</v>
      </c>
      <c r="Q15" s="461">
        <f t="shared" si="7"/>
        <v>749092</v>
      </c>
      <c r="R15" s="461">
        <f t="shared" si="7"/>
        <v>803090</v>
      </c>
      <c r="S15" s="461">
        <f t="shared" si="7"/>
        <v>839101</v>
      </c>
      <c r="T15" s="101">
        <f t="shared" si="8"/>
        <v>7.208460376028583</v>
      </c>
      <c r="U15" s="101">
        <f t="shared" si="8"/>
        <v>4.4840553362636797</v>
      </c>
    </row>
    <row r="16" spans="1:21">
      <c r="A16" s="668" t="s">
        <v>263</v>
      </c>
      <c r="B16" s="668"/>
      <c r="C16" s="668"/>
    </row>
  </sheetData>
  <mergeCells count="29">
    <mergeCell ref="U11:U12"/>
    <mergeCell ref="E11:E12"/>
    <mergeCell ref="F11:F12"/>
    <mergeCell ref="J11:J12"/>
    <mergeCell ref="K11:K12"/>
    <mergeCell ref="O11:O12"/>
    <mergeCell ref="P11:P12"/>
    <mergeCell ref="A16:C16"/>
    <mergeCell ref="A1:U1"/>
    <mergeCell ref="A2:U2"/>
    <mergeCell ref="A3:A5"/>
    <mergeCell ref="B3:F3"/>
    <mergeCell ref="G3:K3"/>
    <mergeCell ref="L3:P3"/>
    <mergeCell ref="A10:A12"/>
    <mergeCell ref="B10:F10"/>
    <mergeCell ref="G10:K10"/>
    <mergeCell ref="L10:P10"/>
    <mergeCell ref="Q10:U10"/>
    <mergeCell ref="T11:T12"/>
    <mergeCell ref="Q3:U3"/>
    <mergeCell ref="E4:E5"/>
    <mergeCell ref="F4:F5"/>
    <mergeCell ref="U4:U5"/>
    <mergeCell ref="J4:J5"/>
    <mergeCell ref="K4:K5"/>
    <mergeCell ref="O4:O5"/>
    <mergeCell ref="P4:P5"/>
    <mergeCell ref="T4:T5"/>
  </mergeCells>
  <hyperlinks>
    <hyperlink ref="B5" r:id="rId1" display="cf=j=@)^&amp;÷^*                        -;fpg–kf}if_ "/>
    <hyperlink ref="G5" r:id="rId2" display="cf=j=@)^&amp;÷^*                        -;fpg–kf}if_ "/>
    <hyperlink ref="B12" r:id="rId3" display="cf=j=@)^&amp;÷^*                        -;fpg–kf}if_ "/>
    <hyperlink ref="G12" r:id="rId4" display="cf=j=@)^&amp;÷^*                        -;fpg–kf}if_ "/>
    <hyperlink ref="L12" r:id="rId5" display="cf=j=@)^&amp;÷^*                        -;fpg–kf}if_ "/>
    <hyperlink ref="L5" r:id="rId6" display="cf=j=@)^&amp;÷^*                        -;fpg–kf}if_ "/>
    <hyperlink ref="Q5" r:id="rId7" display="cf=j=@)^&amp;÷^*                        -;fpg–kf}if_ "/>
    <hyperlink ref="Q12" r:id="rId8" display="cf=j=@)^&amp;÷^*                        -;fpg–kf}if_ "/>
  </hyperlinks>
  <pageMargins left="0.7" right="0.31" top="0.75" bottom="0.75" header="0.3" footer="0.3"/>
  <pageSetup paperSize="9" scale="45" orientation="landscape" r:id="rId9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I17"/>
  <sheetViews>
    <sheetView view="pageBreakPreview" zoomScale="115" zoomScaleNormal="100" zoomScaleSheetLayoutView="115" workbookViewId="0">
      <selection activeCell="J12" sqref="J12"/>
    </sheetView>
  </sheetViews>
  <sheetFormatPr defaultRowHeight="15"/>
  <cols>
    <col min="1" max="1" width="27.42578125" bestFit="1" customWidth="1"/>
    <col min="2" max="3" width="15.140625" bestFit="1" customWidth="1"/>
    <col min="4" max="4" width="15.140625" customWidth="1"/>
    <col min="5" max="5" width="12.5703125" bestFit="1" customWidth="1"/>
    <col min="6" max="6" width="12.7109375" bestFit="1" customWidth="1"/>
    <col min="9" max="9" width="10.140625" bestFit="1" customWidth="1"/>
  </cols>
  <sheetData>
    <row r="1" spans="1:9" ht="15.75">
      <c r="A1" s="654" t="s">
        <v>320</v>
      </c>
      <c r="B1" s="654"/>
      <c r="C1" s="654"/>
      <c r="D1" s="654"/>
    </row>
    <row r="2" spans="1:9" ht="18">
      <c r="A2" s="643" t="s">
        <v>461</v>
      </c>
      <c r="B2" s="643"/>
      <c r="C2" s="643"/>
      <c r="D2" s="643"/>
    </row>
    <row r="3" spans="1:9" ht="44.25" customHeight="1">
      <c r="A3" s="467" t="s">
        <v>81</v>
      </c>
      <c r="B3" s="431" t="s">
        <v>280</v>
      </c>
      <c r="C3" s="431" t="s">
        <v>444</v>
      </c>
      <c r="D3" s="431" t="s">
        <v>545</v>
      </c>
      <c r="E3" s="466" t="s">
        <v>558</v>
      </c>
      <c r="F3" s="466" t="s">
        <v>559</v>
      </c>
    </row>
    <row r="4" spans="1:9" ht="16.5">
      <c r="A4" s="462" t="s">
        <v>462</v>
      </c>
      <c r="B4" s="263">
        <f>SUM(B5:B7)</f>
        <v>39736583</v>
      </c>
      <c r="C4" s="263">
        <f t="shared" ref="C4:D4" si="0">SUM(C5:C7)</f>
        <v>41925154</v>
      </c>
      <c r="D4" s="263">
        <f t="shared" si="0"/>
        <v>34782473</v>
      </c>
      <c r="E4" s="263">
        <f>IFERROR(C4/B4*100-100,0)</f>
        <v>5.5076980323144511</v>
      </c>
      <c r="F4" s="263">
        <f>IFERROR(D4/C4*100-100,0)</f>
        <v>-17.036743621740783</v>
      </c>
    </row>
    <row r="5" spans="1:9" ht="16.5">
      <c r="A5" s="463" t="s">
        <v>463</v>
      </c>
      <c r="B5" s="260">
        <v>808527</v>
      </c>
      <c r="C5" s="260">
        <v>809071</v>
      </c>
      <c r="D5" s="260">
        <v>831566</v>
      </c>
      <c r="E5" s="262">
        <f>IFERROR(C5/B5*100-100,0)</f>
        <v>6.7282848933942319E-2</v>
      </c>
      <c r="F5" s="262">
        <f>IFERROR(D5/C5*100-100,0)</f>
        <v>2.780349314213467</v>
      </c>
    </row>
    <row r="6" spans="1:9" ht="16.5">
      <c r="A6" s="463" t="s">
        <v>464</v>
      </c>
      <c r="B6" s="260">
        <v>38925070</v>
      </c>
      <c r="C6" s="260">
        <v>41113097</v>
      </c>
      <c r="D6" s="260">
        <v>33947921</v>
      </c>
      <c r="E6" s="262">
        <f t="shared" ref="E6:E11" si="1">IFERROR(C6/B6*100-100,0)</f>
        <v>5.6211254083807773</v>
      </c>
      <c r="F6" s="262">
        <f t="shared" ref="F6:F11" si="2">IFERROR(D6/C6*100-100,0)</f>
        <v>-17.42796462159005</v>
      </c>
    </row>
    <row r="7" spans="1:9" ht="16.5">
      <c r="A7" s="463" t="s">
        <v>144</v>
      </c>
      <c r="B7" s="260">
        <v>2986</v>
      </c>
      <c r="C7" s="260">
        <v>2986</v>
      </c>
      <c r="D7" s="260">
        <v>2986</v>
      </c>
      <c r="E7" s="262">
        <f t="shared" si="1"/>
        <v>0</v>
      </c>
      <c r="F7" s="262">
        <f t="shared" si="2"/>
        <v>0</v>
      </c>
    </row>
    <row r="8" spans="1:9" ht="16.5">
      <c r="A8" s="464" t="s">
        <v>465</v>
      </c>
      <c r="B8" s="263">
        <f>SUM(B9:B11)</f>
        <v>31083670</v>
      </c>
      <c r="C8" s="263">
        <f t="shared" ref="C8" si="3">SUM(C9:C11)</f>
        <v>38421698</v>
      </c>
      <c r="D8" s="263">
        <v>39808004</v>
      </c>
      <c r="E8" s="263">
        <f t="shared" si="1"/>
        <v>23.60734108938874</v>
      </c>
      <c r="F8" s="263">
        <f t="shared" si="2"/>
        <v>3.6081330918794805</v>
      </c>
    </row>
    <row r="9" spans="1:9" ht="16.5">
      <c r="A9" s="465" t="s">
        <v>466</v>
      </c>
      <c r="B9" s="260">
        <v>7887324</v>
      </c>
      <c r="C9" s="285">
        <v>9579654</v>
      </c>
      <c r="D9" s="260">
        <v>11743546</v>
      </c>
      <c r="E9" s="262">
        <f t="shared" si="1"/>
        <v>21.456326632454804</v>
      </c>
      <c r="F9" s="262">
        <f t="shared" si="2"/>
        <v>22.588414988683311</v>
      </c>
    </row>
    <row r="10" spans="1:9" ht="16.5">
      <c r="A10" s="465" t="s">
        <v>467</v>
      </c>
      <c r="B10" s="260">
        <v>211319</v>
      </c>
      <c r="C10" s="260">
        <v>99943</v>
      </c>
      <c r="D10" s="260">
        <v>61984</v>
      </c>
      <c r="E10" s="262">
        <f t="shared" si="1"/>
        <v>-52.705151926707963</v>
      </c>
      <c r="F10" s="262">
        <f t="shared" si="2"/>
        <v>-37.980648969912856</v>
      </c>
    </row>
    <row r="11" spans="1:9" ht="16.5">
      <c r="A11" s="465" t="s">
        <v>468</v>
      </c>
      <c r="B11" s="260">
        <v>22985027</v>
      </c>
      <c r="C11" s="260">
        <v>28742101</v>
      </c>
      <c r="D11" s="260">
        <v>28002475</v>
      </c>
      <c r="E11" s="262">
        <f t="shared" si="1"/>
        <v>25.047062159204785</v>
      </c>
      <c r="F11" s="262">
        <f t="shared" si="2"/>
        <v>-2.5733191877657049</v>
      </c>
    </row>
    <row r="12" spans="1:9" ht="15.75">
      <c r="A12" s="225" t="s">
        <v>469</v>
      </c>
      <c r="B12" s="226"/>
      <c r="C12" s="226"/>
      <c r="D12" s="226"/>
    </row>
    <row r="13" spans="1:9">
      <c r="D13" s="259"/>
    </row>
    <row r="14" spans="1:9">
      <c r="C14" s="259"/>
      <c r="E14" s="259"/>
      <c r="F14" s="259"/>
      <c r="G14" s="259"/>
      <c r="H14" s="259"/>
      <c r="I14" s="259"/>
    </row>
    <row r="15" spans="1:9">
      <c r="C15" s="264"/>
      <c r="D15" s="264"/>
      <c r="E15" s="259"/>
      <c r="F15" s="259"/>
      <c r="G15" s="259"/>
      <c r="H15" s="259"/>
      <c r="I15" s="259"/>
    </row>
    <row r="16" spans="1:9">
      <c r="C16" s="259"/>
      <c r="D16" s="259"/>
      <c r="E16" s="259"/>
      <c r="F16" s="259"/>
      <c r="I16" s="259"/>
    </row>
    <row r="17" spans="3:9">
      <c r="C17" s="259"/>
      <c r="D17" s="259"/>
      <c r="E17" s="259"/>
      <c r="F17" s="259"/>
      <c r="G17" s="259"/>
      <c r="H17" s="259"/>
      <c r="I17" s="259"/>
    </row>
  </sheetData>
  <customSheetViews>
    <customSheetView guid="{57D09834-7566-4B23-A236-55447A728EAF}">
      <selection activeCell="C11" sqref="C11"/>
      <pageMargins left="0.7" right="0.7" top="0.75" bottom="0.75" header="0.3" footer="0.3"/>
      <pageSetup paperSize="9" orientation="portrait" r:id="rId1"/>
    </customSheetView>
    <customSheetView guid="{5D933180-90A2-4635-8406-162CDBA83F77}">
      <selection activeCell="C11" sqref="C11"/>
      <pageMargins left="0.7" right="0.7" top="0.75" bottom="0.75" header="0.3" footer="0.3"/>
      <pageSetup paperSize="9" orientation="portrait" r:id="rId2"/>
    </customSheetView>
    <customSheetView guid="{62EA56A0-18BB-45A4-9B93-8F9305D00B2F}">
      <selection activeCell="I22" sqref="I22"/>
      <pageMargins left="0.7" right="0.7" top="0.75" bottom="0.75" header="0.3" footer="0.3"/>
      <pageSetup paperSize="9" orientation="portrait" r:id="rId3"/>
    </customSheetView>
  </customSheetViews>
  <mergeCells count="2">
    <mergeCell ref="A1:D1"/>
    <mergeCell ref="A2:D2"/>
  </mergeCells>
  <hyperlinks>
    <hyperlink ref="B3" r:id="rId4" display="cf=j=@)^&amp;÷^*                        -;fpg–kf}if_ "/>
  </hyperlinks>
  <pageMargins left="0.7" right="0.21" top="0.75" bottom="0.75" header="0.3" footer="0.3"/>
  <pageSetup paperSize="9" orientation="landscape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AD25"/>
  <sheetViews>
    <sheetView view="pageBreakPreview" zoomScaleNormal="100" zoomScaleSheetLayoutView="100" workbookViewId="0">
      <selection activeCell="H7" sqref="H7"/>
    </sheetView>
  </sheetViews>
  <sheetFormatPr defaultColWidth="14.28515625" defaultRowHeight="15"/>
  <cols>
    <col min="1" max="1" width="26" bestFit="1" customWidth="1"/>
  </cols>
  <sheetData>
    <row r="1" spans="1:30" s="10" customFormat="1" ht="18">
      <c r="A1" s="654" t="s">
        <v>591</v>
      </c>
      <c r="B1" s="654"/>
      <c r="C1" s="654"/>
      <c r="D1" s="654"/>
      <c r="E1" s="222"/>
      <c r="F1" s="222"/>
      <c r="G1" s="222"/>
      <c r="H1" s="22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10" customFormat="1" ht="18">
      <c r="A2" s="643" t="s">
        <v>522</v>
      </c>
      <c r="B2" s="643"/>
      <c r="C2" s="643"/>
      <c r="D2" s="643"/>
      <c r="E2" s="222"/>
      <c r="F2" s="222"/>
      <c r="G2" s="222"/>
      <c r="H2" s="22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2.25" customHeight="1">
      <c r="A3" s="468" t="s">
        <v>81</v>
      </c>
      <c r="B3" s="124" t="s">
        <v>280</v>
      </c>
      <c r="C3" s="124" t="s">
        <v>444</v>
      </c>
      <c r="D3" s="124" t="s">
        <v>545</v>
      </c>
      <c r="E3" s="261" t="s">
        <v>558</v>
      </c>
      <c r="F3" s="261" t="s">
        <v>559</v>
      </c>
      <c r="G3" s="222"/>
      <c r="H3" s="222"/>
    </row>
    <row r="4" spans="1:30" ht="15" customHeight="1">
      <c r="A4" s="462" t="s">
        <v>265</v>
      </c>
      <c r="B4" s="326">
        <f>B5+B6+B7</f>
        <v>141124.08048119998</v>
      </c>
      <c r="C4" s="326">
        <f t="shared" ref="C4:D4" si="0">C5+C6+C7</f>
        <v>200030.96201849999</v>
      </c>
      <c r="D4" s="326">
        <f t="shared" si="0"/>
        <v>157140.69567609997</v>
      </c>
      <c r="E4" s="326">
        <f>IFERROR(C4/B4*100-100,0)</f>
        <v>41.741197771805759</v>
      </c>
      <c r="F4" s="326">
        <f>IFERROR(D4/C4*100-100,0)</f>
        <v>-21.441813762028133</v>
      </c>
      <c r="G4" s="222"/>
      <c r="H4" s="222"/>
    </row>
    <row r="5" spans="1:30" ht="16.5">
      <c r="A5" s="463" t="s">
        <v>266</v>
      </c>
      <c r="B5" s="326">
        <v>106372.0546357</v>
      </c>
      <c r="C5" s="326">
        <v>155222.30445920001</v>
      </c>
      <c r="D5" s="326">
        <v>106686.40436299999</v>
      </c>
      <c r="E5" s="326">
        <f t="shared" ref="E5:F20" si="1">IFERROR(C5/B5*100-100,0)</f>
        <v>45.923950600372393</v>
      </c>
      <c r="F5" s="326">
        <f t="shared" si="1"/>
        <v>-31.268637754928847</v>
      </c>
      <c r="G5" s="222"/>
      <c r="H5" s="222"/>
    </row>
    <row r="6" spans="1:30" ht="16.5">
      <c r="A6" s="463" t="s">
        <v>267</v>
      </c>
      <c r="B6" s="326">
        <v>1016.0567066</v>
      </c>
      <c r="C6" s="326">
        <v>808.75407760000007</v>
      </c>
      <c r="D6" s="326">
        <v>1765.7863367</v>
      </c>
      <c r="E6" s="326">
        <f t="shared" si="1"/>
        <v>-20.402663321193018</v>
      </c>
      <c r="F6" s="326">
        <f t="shared" si="1"/>
        <v>118.3341494784199</v>
      </c>
      <c r="G6" s="222"/>
      <c r="H6" s="222"/>
    </row>
    <row r="7" spans="1:30" ht="16.5">
      <c r="A7" s="463" t="s">
        <v>268</v>
      </c>
      <c r="B7" s="326">
        <v>33735.9691389</v>
      </c>
      <c r="C7" s="326">
        <v>43999.903481699999</v>
      </c>
      <c r="D7" s="326">
        <v>48688.5049764</v>
      </c>
      <c r="E7" s="326">
        <f t="shared" si="1"/>
        <v>30.42430558476218</v>
      </c>
      <c r="F7" s="326">
        <f t="shared" si="1"/>
        <v>10.655935862791239</v>
      </c>
      <c r="G7" s="222"/>
      <c r="H7" s="222"/>
    </row>
    <row r="8" spans="1:30" ht="16.5">
      <c r="A8" s="464" t="s">
        <v>269</v>
      </c>
      <c r="B8" s="326">
        <f>B9+B10+B11</f>
        <v>1539837.0712011</v>
      </c>
      <c r="C8" s="326">
        <f t="shared" ref="C8:D8" si="2">C9+C10+C11</f>
        <v>1920448.3528256</v>
      </c>
      <c r="D8" s="326">
        <f t="shared" si="2"/>
        <v>1611731.7722593001</v>
      </c>
      <c r="E8" s="326">
        <f t="shared" si="1"/>
        <v>24.717633361535874</v>
      </c>
      <c r="F8" s="326">
        <f t="shared" si="1"/>
        <v>-16.0752347290193</v>
      </c>
      <c r="G8" s="222"/>
      <c r="H8" s="222"/>
    </row>
    <row r="9" spans="1:30" ht="16.5">
      <c r="A9" s="463" t="s">
        <v>266</v>
      </c>
      <c r="B9" s="326">
        <v>971603.94696850004</v>
      </c>
      <c r="C9" s="326">
        <v>1200152.7304628999</v>
      </c>
      <c r="D9" s="326">
        <v>1027847.5427481</v>
      </c>
      <c r="E9" s="326">
        <f t="shared" si="1"/>
        <v>23.522833990896657</v>
      </c>
      <c r="F9" s="326">
        <f t="shared" si="1"/>
        <v>-14.356938358032295</v>
      </c>
      <c r="G9" s="222"/>
      <c r="H9" s="222"/>
    </row>
    <row r="10" spans="1:30" ht="16.5">
      <c r="A10" s="463" t="s">
        <v>267</v>
      </c>
      <c r="B10" s="326">
        <v>233923.06065510001</v>
      </c>
      <c r="C10" s="326">
        <v>264783.71379179996</v>
      </c>
      <c r="D10" s="326">
        <v>222715.93298070002</v>
      </c>
      <c r="E10" s="326">
        <f t="shared" si="1"/>
        <v>13.192651058119239</v>
      </c>
      <c r="F10" s="326">
        <f t="shared" si="1"/>
        <v>-15.887601321347859</v>
      </c>
      <c r="G10" s="222"/>
      <c r="H10" s="222"/>
    </row>
    <row r="11" spans="1:30" ht="16.5">
      <c r="A11" s="463" t="s">
        <v>268</v>
      </c>
      <c r="B11" s="326">
        <v>334310.0635775</v>
      </c>
      <c r="C11" s="326">
        <v>455511.90857090004</v>
      </c>
      <c r="D11" s="326">
        <v>361168.2965305</v>
      </c>
      <c r="E11" s="326">
        <f t="shared" si="1"/>
        <v>36.254321421378023</v>
      </c>
      <c r="F11" s="326">
        <f t="shared" si="1"/>
        <v>-20.711557758476374</v>
      </c>
      <c r="G11" s="222"/>
      <c r="H11" s="224"/>
    </row>
    <row r="12" spans="1:30" ht="16.5">
      <c r="A12" s="462" t="s">
        <v>270</v>
      </c>
      <c r="B12" s="326">
        <f>B13+B14+B15</f>
        <v>-1398712.9907199</v>
      </c>
      <c r="C12" s="326">
        <f t="shared" ref="C12:D12" si="3">C13+C14+C15</f>
        <v>-1720417.3908072002</v>
      </c>
      <c r="D12" s="326">
        <f t="shared" si="3"/>
        <v>-1454591.0765832001</v>
      </c>
      <c r="E12" s="326">
        <f t="shared" si="1"/>
        <v>23.000029471501733</v>
      </c>
      <c r="F12" s="326">
        <f t="shared" si="1"/>
        <v>-15.451268723764613</v>
      </c>
      <c r="G12" s="222"/>
      <c r="H12" s="222"/>
    </row>
    <row r="13" spans="1:30" ht="16.5">
      <c r="A13" s="463" t="s">
        <v>266</v>
      </c>
      <c r="B13" s="326">
        <v>-865231.89233280008</v>
      </c>
      <c r="C13" s="326">
        <v>-1044930.4260037</v>
      </c>
      <c r="D13" s="326">
        <v>-921161.13838509994</v>
      </c>
      <c r="E13" s="326">
        <f t="shared" si="1"/>
        <v>20.768829173229463</v>
      </c>
      <c r="F13" s="326">
        <f t="shared" si="1"/>
        <v>-11.844739567202708</v>
      </c>
      <c r="G13" s="222"/>
      <c r="H13" s="222"/>
    </row>
    <row r="14" spans="1:30" ht="16.5">
      <c r="A14" s="463" t="s">
        <v>267</v>
      </c>
      <c r="B14" s="326">
        <v>-232907.0039485</v>
      </c>
      <c r="C14" s="326">
        <v>-263974.9597143</v>
      </c>
      <c r="D14" s="326">
        <v>-220950.14664399999</v>
      </c>
      <c r="E14" s="326">
        <f t="shared" si="1"/>
        <v>13.33921060298799</v>
      </c>
      <c r="F14" s="326">
        <f t="shared" si="1"/>
        <v>-16.298823614507128</v>
      </c>
      <c r="G14" s="222"/>
      <c r="H14" s="222"/>
    </row>
    <row r="15" spans="1:30" ht="16.5">
      <c r="A15" s="463" t="s">
        <v>268</v>
      </c>
      <c r="B15" s="326">
        <v>-300574.0944386</v>
      </c>
      <c r="C15" s="326">
        <v>-411512.00508919999</v>
      </c>
      <c r="D15" s="326">
        <v>-312479.7915541</v>
      </c>
      <c r="E15" s="326">
        <f t="shared" si="1"/>
        <v>36.908673336537959</v>
      </c>
      <c r="F15" s="326">
        <f t="shared" si="1"/>
        <v>-24.065449442631362</v>
      </c>
      <c r="G15" s="222"/>
      <c r="H15" s="222"/>
    </row>
    <row r="16" spans="1:30" ht="16.5">
      <c r="A16" s="464" t="s">
        <v>271</v>
      </c>
      <c r="B16" s="326">
        <f>B17+B18+B19</f>
        <v>1680961.1516822998</v>
      </c>
      <c r="C16" s="326">
        <f t="shared" ref="C16:D16" si="4">C17+C18+C19</f>
        <v>2120479.3148440002</v>
      </c>
      <c r="D16" s="326">
        <f t="shared" si="4"/>
        <v>1768872.4679354001</v>
      </c>
      <c r="E16" s="326">
        <f t="shared" si="1"/>
        <v>26.146836452575499</v>
      </c>
      <c r="F16" s="326">
        <f t="shared" si="1"/>
        <v>-16.581479689391216</v>
      </c>
      <c r="G16" s="222"/>
      <c r="H16" s="222"/>
    </row>
    <row r="17" spans="1:6" ht="16.5">
      <c r="A17" s="463" t="s">
        <v>266</v>
      </c>
      <c r="B17" s="326">
        <v>1077976.0016041999</v>
      </c>
      <c r="C17" s="326">
        <v>1355375.0349221001</v>
      </c>
      <c r="D17" s="326">
        <v>1134533.9471111002</v>
      </c>
      <c r="E17" s="326">
        <f t="shared" si="1"/>
        <v>25.733321790567359</v>
      </c>
      <c r="F17" s="326">
        <f t="shared" si="1"/>
        <v>-16.293725509242009</v>
      </c>
    </row>
    <row r="18" spans="1:6" ht="16.5">
      <c r="A18" s="463" t="s">
        <v>267</v>
      </c>
      <c r="B18" s="326">
        <v>234939.11736170002</v>
      </c>
      <c r="C18" s="326">
        <v>265592.46786939999</v>
      </c>
      <c r="D18" s="326">
        <v>224481.71931739998</v>
      </c>
      <c r="E18" s="326">
        <f t="shared" si="1"/>
        <v>13.047359184766009</v>
      </c>
      <c r="F18" s="326">
        <f t="shared" si="1"/>
        <v>-15.478883449441582</v>
      </c>
    </row>
    <row r="19" spans="1:6" ht="16.5">
      <c r="A19" s="463" t="s">
        <v>268</v>
      </c>
      <c r="B19" s="326">
        <v>368046.03271640005</v>
      </c>
      <c r="C19" s="326">
        <v>499511.81205250003</v>
      </c>
      <c r="D19" s="326">
        <v>409856.8015069</v>
      </c>
      <c r="E19" s="326">
        <f>IFERROR(C19/B19*100-100,0)</f>
        <v>35.719928392055692</v>
      </c>
      <c r="F19" s="326">
        <f t="shared" si="1"/>
        <v>-17.948526617860452</v>
      </c>
    </row>
    <row r="20" spans="1:6" ht="16.5">
      <c r="A20" s="469" t="s">
        <v>272</v>
      </c>
      <c r="B20" s="326">
        <v>166698</v>
      </c>
      <c r="C20" s="326">
        <v>630090</v>
      </c>
      <c r="D20" s="326">
        <v>771327</v>
      </c>
      <c r="E20" s="326">
        <f t="shared" ref="E20:F22" si="5">IFERROR(C20/B20*100-100,0)</f>
        <v>277.98293920742901</v>
      </c>
      <c r="F20" s="326">
        <f t="shared" si="1"/>
        <v>22.415369232966725</v>
      </c>
    </row>
    <row r="21" spans="1:6" ht="16.5">
      <c r="A21" s="464" t="s">
        <v>273</v>
      </c>
      <c r="B21" s="326">
        <v>961054.57727377792</v>
      </c>
      <c r="C21" s="326">
        <v>1007306.8741835592</v>
      </c>
      <c r="D21" s="326">
        <v>1220559.5165727963</v>
      </c>
      <c r="E21" s="326">
        <f t="shared" si="5"/>
        <v>4.8126608002830693</v>
      </c>
      <c r="F21" s="326">
        <f t="shared" si="5"/>
        <v>21.170573521806062</v>
      </c>
    </row>
    <row r="22" spans="1:6" ht="15.75">
      <c r="A22" s="470" t="s">
        <v>470</v>
      </c>
      <c r="B22" s="471">
        <v>19909.377999999997</v>
      </c>
      <c r="C22" s="471">
        <v>19218.980999999996</v>
      </c>
      <c r="D22" s="326">
        <v>7768.6130000000012</v>
      </c>
      <c r="E22" s="326">
        <f t="shared" si="5"/>
        <v>-3.4676974840700723</v>
      </c>
      <c r="F22" s="326">
        <f t="shared" si="5"/>
        <v>-59.578434465386053</v>
      </c>
    </row>
    <row r="23" spans="1:6" ht="15.75">
      <c r="A23" s="225" t="s">
        <v>471</v>
      </c>
      <c r="B23" s="226"/>
      <c r="C23" s="226"/>
      <c r="D23" s="226"/>
      <c r="E23" s="226"/>
      <c r="F23" s="226"/>
    </row>
    <row r="24" spans="1:6" ht="15.75">
      <c r="A24" s="223"/>
      <c r="B24" s="222"/>
      <c r="C24" s="222"/>
      <c r="D24" s="222"/>
      <c r="E24" s="222"/>
      <c r="F24" s="222"/>
    </row>
    <row r="25" spans="1:6" s="71" customFormat="1" ht="15.75">
      <c r="A25" s="70" t="s">
        <v>241</v>
      </c>
    </row>
  </sheetData>
  <customSheetViews>
    <customSheetView guid="{57D09834-7566-4B23-A236-55447A728EAF}">
      <selection activeCell="F6" sqref="F6"/>
      <pageMargins left="0.7" right="0.7" top="0.75" bottom="0.75" header="0.3" footer="0.3"/>
    </customSheetView>
    <customSheetView guid="{5D933180-90A2-4635-8406-162CDBA83F77}">
      <selection activeCell="F6" sqref="F6"/>
      <pageMargins left="0.7" right="0.7" top="0.75" bottom="0.75" header="0.3" footer="0.3"/>
    </customSheetView>
    <customSheetView guid="{62EA56A0-18BB-45A4-9B93-8F9305D00B2F}">
      <selection activeCell="I22" sqref="I22"/>
      <pageMargins left="0.7" right="0.7" top="0.75" bottom="0.75" header="0.3" footer="0.3"/>
    </customSheetView>
  </customSheetViews>
  <mergeCells count="2">
    <mergeCell ref="A1:D1"/>
    <mergeCell ref="A2:D2"/>
  </mergeCells>
  <hyperlinks>
    <hyperlink ref="B3" r:id="rId1" display="cf=j=@)^&amp;÷^*                        -;fpg–kf}if_ "/>
  </hyperlinks>
  <pageMargins left="0.35" right="0.37" top="0.75" bottom="0.75" header="0.3" footer="0.3"/>
  <pageSetup paperSize="9" scale="98" orientation="portrait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view="pageBreakPreview" zoomScale="115" zoomScaleNormal="100" zoomScaleSheetLayoutView="115" workbookViewId="0">
      <selection activeCell="H7" sqref="H7"/>
    </sheetView>
  </sheetViews>
  <sheetFormatPr defaultColWidth="9.140625" defaultRowHeight="28.5"/>
  <cols>
    <col min="1" max="1" width="12.7109375" style="156" bestFit="1" customWidth="1"/>
    <col min="2" max="2" width="10.7109375" style="63" bestFit="1" customWidth="1"/>
    <col min="3" max="3" width="17" style="83" bestFit="1" customWidth="1"/>
    <col min="4" max="4" width="16.85546875" style="83" bestFit="1" customWidth="1"/>
    <col min="5" max="5" width="17.28515625" style="83" bestFit="1" customWidth="1"/>
    <col min="6" max="6" width="9.140625" style="83"/>
    <col min="7" max="7" width="16.140625" style="83" bestFit="1" customWidth="1"/>
    <col min="8" max="8" width="13.7109375" style="83" customWidth="1"/>
    <col min="9" max="16384" width="9.140625" style="83"/>
  </cols>
  <sheetData>
    <row r="1" spans="1:8" ht="19.5">
      <c r="A1" s="673" t="s">
        <v>319</v>
      </c>
      <c r="B1" s="673"/>
      <c r="C1" s="673"/>
      <c r="D1" s="673"/>
      <c r="E1" s="673"/>
    </row>
    <row r="2" spans="1:8" ht="19.5">
      <c r="A2" s="674" t="s">
        <v>299</v>
      </c>
      <c r="B2" s="674"/>
      <c r="C2" s="674"/>
      <c r="D2" s="674"/>
      <c r="E2" s="674"/>
    </row>
    <row r="3" spans="1:8" s="156" customFormat="1">
      <c r="A3" s="358" t="s">
        <v>313</v>
      </c>
      <c r="B3" s="357" t="s">
        <v>314</v>
      </c>
      <c r="C3" s="356" t="s">
        <v>312</v>
      </c>
      <c r="D3" s="356" t="s">
        <v>495</v>
      </c>
      <c r="E3" s="356" t="s">
        <v>560</v>
      </c>
    </row>
    <row r="4" spans="1:8" ht="19.5">
      <c r="A4" s="675" t="s">
        <v>300</v>
      </c>
      <c r="B4" s="319" t="s">
        <v>302</v>
      </c>
      <c r="C4" s="155">
        <v>846217.31</v>
      </c>
      <c r="D4" s="155">
        <v>954316.76</v>
      </c>
      <c r="E4" s="155">
        <v>991506.72</v>
      </c>
      <c r="G4" s="377"/>
    </row>
    <row r="5" spans="1:8" ht="19.5">
      <c r="A5" s="676"/>
      <c r="B5" s="319" t="s">
        <v>303</v>
      </c>
      <c r="C5" s="155">
        <v>228836.09</v>
      </c>
      <c r="D5" s="155">
        <v>216213.08</v>
      </c>
      <c r="E5" s="155">
        <v>234624.77</v>
      </c>
    </row>
    <row r="6" spans="1:8" ht="19.5">
      <c r="A6" s="676"/>
      <c r="B6" s="319" t="s">
        <v>304</v>
      </c>
      <c r="C6" s="155">
        <v>121622.56</v>
      </c>
      <c r="D6" s="155">
        <v>139470.97</v>
      </c>
      <c r="E6" s="155">
        <v>195195.44</v>
      </c>
    </row>
    <row r="7" spans="1:8" ht="19.5">
      <c r="A7" s="677"/>
      <c r="B7" s="319" t="s">
        <v>144</v>
      </c>
      <c r="C7" s="155"/>
      <c r="D7" s="155"/>
      <c r="E7" s="155"/>
    </row>
    <row r="8" spans="1:8" ht="36" customHeight="1">
      <c r="A8" s="675" t="s">
        <v>301</v>
      </c>
      <c r="B8" s="319" t="s">
        <v>305</v>
      </c>
      <c r="C8" s="155">
        <v>871998.1</v>
      </c>
      <c r="D8" s="155">
        <v>859125.42</v>
      </c>
      <c r="E8" s="155">
        <v>748420.03</v>
      </c>
      <c r="G8" s="377"/>
      <c r="H8" s="84"/>
    </row>
    <row r="9" spans="1:8" ht="19.5">
      <c r="A9" s="676"/>
      <c r="B9" s="319" t="s">
        <v>306</v>
      </c>
      <c r="C9" s="155">
        <v>63889.8</v>
      </c>
      <c r="D9" s="155">
        <v>79153.08</v>
      </c>
      <c r="E9" s="155">
        <v>85639.51</v>
      </c>
      <c r="H9" s="84"/>
    </row>
    <row r="10" spans="1:8" ht="19.5">
      <c r="A10" s="677"/>
      <c r="B10" s="319" t="s">
        <v>144</v>
      </c>
      <c r="C10" s="155">
        <v>40433</v>
      </c>
      <c r="D10" s="155">
        <v>48504.89</v>
      </c>
      <c r="E10" s="155">
        <v>53302.52</v>
      </c>
      <c r="H10" s="82"/>
    </row>
    <row r="11" spans="1:8" ht="19.5">
      <c r="A11" s="671" t="s">
        <v>473</v>
      </c>
      <c r="B11" s="319" t="s">
        <v>307</v>
      </c>
      <c r="C11" s="155">
        <v>145168.26999999999</v>
      </c>
      <c r="D11" s="155">
        <v>152524.64000000001</v>
      </c>
      <c r="E11" s="155">
        <v>146451.45000000001</v>
      </c>
      <c r="G11" s="377"/>
      <c r="H11" s="82"/>
    </row>
    <row r="12" spans="1:8" ht="19.5">
      <c r="A12" s="678"/>
      <c r="B12" s="319" t="s">
        <v>308</v>
      </c>
      <c r="C12" s="155">
        <v>230156.87</v>
      </c>
      <c r="D12" s="155">
        <v>234395.21</v>
      </c>
      <c r="E12" s="155">
        <v>230639.18</v>
      </c>
      <c r="H12" s="82"/>
    </row>
    <row r="13" spans="1:8" ht="19.5">
      <c r="A13" s="678"/>
      <c r="B13" s="319" t="s">
        <v>309</v>
      </c>
      <c r="C13" s="155">
        <v>8949.15</v>
      </c>
      <c r="D13" s="155">
        <v>9724.6299999999992</v>
      </c>
      <c r="E13" s="155">
        <v>10144.64</v>
      </c>
      <c r="H13" s="82"/>
    </row>
    <row r="14" spans="1:8" ht="19.5">
      <c r="A14" s="678"/>
      <c r="B14" s="319" t="s">
        <v>578</v>
      </c>
      <c r="C14" s="155">
        <v>10272.370000000001</v>
      </c>
      <c r="D14" s="155">
        <v>9413.43</v>
      </c>
      <c r="E14" s="155">
        <v>10125.030000000001</v>
      </c>
      <c r="H14" s="82"/>
    </row>
    <row r="15" spans="1:8" ht="19.5" customHeight="1">
      <c r="A15" s="672"/>
      <c r="B15" s="319" t="s">
        <v>144</v>
      </c>
      <c r="C15" s="155"/>
      <c r="D15" s="155"/>
      <c r="E15" s="155"/>
      <c r="H15" s="82"/>
    </row>
    <row r="16" spans="1:8" ht="19.5" customHeight="1">
      <c r="A16" s="671" t="s">
        <v>577</v>
      </c>
      <c r="B16" s="319" t="s">
        <v>576</v>
      </c>
      <c r="C16" s="155"/>
      <c r="D16" s="155">
        <v>423638.83</v>
      </c>
      <c r="E16" s="155">
        <v>396775.3</v>
      </c>
      <c r="H16" s="82"/>
    </row>
    <row r="17" spans="1:8" ht="19.5" customHeight="1">
      <c r="A17" s="672"/>
      <c r="B17" s="319" t="s">
        <v>575</v>
      </c>
      <c r="C17" s="155">
        <v>110941.5</v>
      </c>
      <c r="D17" s="155">
        <v>128068.03</v>
      </c>
      <c r="E17" s="155">
        <v>107657.7</v>
      </c>
      <c r="H17" s="82"/>
    </row>
    <row r="18" spans="1:8" ht="19.5">
      <c r="A18" s="671" t="s">
        <v>472</v>
      </c>
      <c r="B18" s="319" t="s">
        <v>310</v>
      </c>
      <c r="C18" s="155">
        <v>222778.7</v>
      </c>
      <c r="D18" s="155">
        <v>84924.6</v>
      </c>
      <c r="E18" s="155">
        <v>257289.64</v>
      </c>
    </row>
    <row r="19" spans="1:8" ht="19.5">
      <c r="A19" s="672"/>
      <c r="B19" s="319" t="s">
        <v>311</v>
      </c>
      <c r="C19" s="155">
        <v>146434.70000000001</v>
      </c>
      <c r="D19" s="155">
        <v>36857.800000000003</v>
      </c>
      <c r="E19" s="155">
        <v>179823.22</v>
      </c>
    </row>
    <row r="20" spans="1:8" ht="19.5">
      <c r="A20" s="225" t="s">
        <v>574</v>
      </c>
      <c r="B20" s="225"/>
      <c r="C20" s="226"/>
      <c r="D20" s="226"/>
      <c r="E20" s="226"/>
    </row>
    <row r="21" spans="1:8" ht="19.5">
      <c r="A21" s="670"/>
      <c r="B21" s="670"/>
      <c r="C21" s="670"/>
      <c r="D21" s="670"/>
      <c r="E21" s="670"/>
    </row>
  </sheetData>
  <mergeCells count="8">
    <mergeCell ref="A21:E21"/>
    <mergeCell ref="A18:A19"/>
    <mergeCell ref="A1:E1"/>
    <mergeCell ref="A2:E2"/>
    <mergeCell ref="A4:A7"/>
    <mergeCell ref="A8:A10"/>
    <mergeCell ref="A11:A15"/>
    <mergeCell ref="A16:A17"/>
  </mergeCells>
  <pageMargins left="1.2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view="pageBreakPreview" zoomScaleNormal="100" zoomScaleSheetLayoutView="100" workbookViewId="0">
      <selection activeCell="H18" sqref="H18"/>
    </sheetView>
  </sheetViews>
  <sheetFormatPr defaultRowHeight="15"/>
  <cols>
    <col min="1" max="1" width="8.5703125" customWidth="1"/>
    <col min="2" max="2" width="33.42578125" style="256" customWidth="1"/>
    <col min="3" max="3" width="22.7109375" customWidth="1"/>
    <col min="4" max="4" width="9.5703125" customWidth="1"/>
    <col min="5" max="5" width="11.5703125" customWidth="1"/>
    <col min="6" max="6" width="16.42578125" bestFit="1" customWidth="1"/>
    <col min="7" max="7" width="16.140625" customWidth="1"/>
    <col min="8" max="8" width="13" customWidth="1"/>
    <col min="9" max="9" width="12.42578125" customWidth="1"/>
    <col min="10" max="10" width="6.7109375" customWidth="1"/>
    <col min="11" max="11" width="5.7109375" customWidth="1"/>
    <col min="12" max="12" width="8.28515625" customWidth="1"/>
    <col min="13" max="13" width="10" customWidth="1"/>
    <col min="14" max="14" width="5" customWidth="1"/>
    <col min="15" max="15" width="8.85546875" customWidth="1"/>
  </cols>
  <sheetData>
    <row r="1" spans="1:17" ht="18">
      <c r="A1" s="614" t="s">
        <v>264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</row>
    <row r="2" spans="1:17" ht="18">
      <c r="A2" s="614" t="s">
        <v>474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</row>
    <row r="3" spans="1:17" ht="18">
      <c r="B3" s="253" t="s">
        <v>475</v>
      </c>
      <c r="C3" s="227"/>
      <c r="D3" s="227"/>
    </row>
    <row r="4" spans="1:17" ht="18">
      <c r="B4" s="253" t="s">
        <v>476</v>
      </c>
      <c r="C4" s="227"/>
      <c r="D4" s="227"/>
      <c r="H4" s="4"/>
    </row>
    <row r="5" spans="1:17" ht="18">
      <c r="B5" s="253" t="s">
        <v>477</v>
      </c>
      <c r="C5" s="227"/>
      <c r="D5" s="227"/>
    </row>
    <row r="6" spans="1:17" ht="18.75" thickBot="1">
      <c r="B6" s="253" t="s">
        <v>478</v>
      </c>
      <c r="C6" s="227"/>
      <c r="D6" s="227"/>
    </row>
    <row r="7" spans="1:17" ht="18.75" thickTop="1">
      <c r="A7" s="681" t="s">
        <v>479</v>
      </c>
      <c r="B7" s="683" t="s">
        <v>480</v>
      </c>
      <c r="C7" s="685" t="s">
        <v>481</v>
      </c>
      <c r="D7" s="685" t="s">
        <v>482</v>
      </c>
      <c r="E7" s="685" t="s">
        <v>483</v>
      </c>
      <c r="F7" s="685" t="s">
        <v>484</v>
      </c>
      <c r="G7" s="685" t="s">
        <v>668</v>
      </c>
      <c r="H7" s="685" t="s">
        <v>485</v>
      </c>
      <c r="I7" s="685" t="s">
        <v>486</v>
      </c>
      <c r="J7" s="687" t="s">
        <v>487</v>
      </c>
      <c r="K7" s="687"/>
      <c r="L7" s="687"/>
      <c r="M7" s="687"/>
      <c r="N7" s="687"/>
      <c r="O7" s="688" t="s">
        <v>488</v>
      </c>
    </row>
    <row r="8" spans="1:17" ht="36">
      <c r="A8" s="682"/>
      <c r="B8" s="684"/>
      <c r="C8" s="686"/>
      <c r="D8" s="686"/>
      <c r="E8" s="686"/>
      <c r="F8" s="686"/>
      <c r="G8" s="686"/>
      <c r="H8" s="686"/>
      <c r="I8" s="686"/>
      <c r="J8" s="228" t="s">
        <v>489</v>
      </c>
      <c r="K8" s="228" t="s">
        <v>490</v>
      </c>
      <c r="L8" s="228" t="s">
        <v>491</v>
      </c>
      <c r="M8" s="228" t="s">
        <v>492</v>
      </c>
      <c r="N8" s="228" t="s">
        <v>493</v>
      </c>
      <c r="O8" s="689"/>
    </row>
    <row r="9" spans="1:17" ht="18">
      <c r="A9" s="505">
        <v>1</v>
      </c>
      <c r="B9" s="229" t="s">
        <v>598</v>
      </c>
      <c r="C9" s="498">
        <v>42000</v>
      </c>
      <c r="D9" s="229" t="s">
        <v>624</v>
      </c>
      <c r="E9" s="499" t="s">
        <v>643</v>
      </c>
      <c r="F9" s="499" t="s">
        <v>627</v>
      </c>
      <c r="G9" s="289">
        <v>2502</v>
      </c>
      <c r="H9" s="254">
        <v>39.76</v>
      </c>
      <c r="I9" s="254">
        <v>38.96</v>
      </c>
      <c r="J9" s="229"/>
      <c r="K9" s="351"/>
      <c r="L9" s="351"/>
      <c r="M9" s="351"/>
      <c r="N9" s="351"/>
      <c r="O9" s="170"/>
    </row>
    <row r="10" spans="1:17" ht="18">
      <c r="A10" s="505">
        <v>2</v>
      </c>
      <c r="B10" s="229" t="s">
        <v>599</v>
      </c>
      <c r="C10" s="498">
        <v>36000</v>
      </c>
      <c r="D10" s="229" t="s">
        <v>624</v>
      </c>
      <c r="E10" s="499" t="s">
        <v>644</v>
      </c>
      <c r="F10" s="499" t="s">
        <v>628</v>
      </c>
      <c r="G10" s="289">
        <v>1896.3</v>
      </c>
      <c r="H10" s="254">
        <v>70.03</v>
      </c>
      <c r="I10" s="254">
        <v>66.87</v>
      </c>
      <c r="J10" s="229"/>
      <c r="K10" s="351"/>
      <c r="L10" s="351"/>
      <c r="M10" s="351"/>
      <c r="N10" s="351"/>
      <c r="O10" s="170"/>
      <c r="Q10" s="290"/>
    </row>
    <row r="11" spans="1:17" ht="54">
      <c r="A11" s="505">
        <v>3</v>
      </c>
      <c r="B11" s="229" t="s">
        <v>600</v>
      </c>
      <c r="C11" s="497" t="s">
        <v>625</v>
      </c>
      <c r="D11" s="229" t="s">
        <v>624</v>
      </c>
      <c r="E11" s="499" t="s">
        <v>645</v>
      </c>
      <c r="F11" s="499" t="s">
        <v>629</v>
      </c>
      <c r="G11" s="289">
        <v>2770</v>
      </c>
      <c r="H11" s="254">
        <v>66.97</v>
      </c>
      <c r="I11" s="254">
        <v>66.97</v>
      </c>
      <c r="J11" s="229"/>
      <c r="K11" s="351"/>
      <c r="L11" s="351"/>
      <c r="M11" s="351"/>
      <c r="N11" s="351"/>
      <c r="O11" s="170"/>
    </row>
    <row r="12" spans="1:17" ht="36">
      <c r="A12" s="505">
        <v>4</v>
      </c>
      <c r="B12" s="229" t="s">
        <v>601</v>
      </c>
      <c r="C12" s="497" t="s">
        <v>626</v>
      </c>
      <c r="D12" s="229" t="s">
        <v>624</v>
      </c>
      <c r="E12" s="499" t="s">
        <v>646</v>
      </c>
      <c r="F12" s="499" t="s">
        <v>630</v>
      </c>
      <c r="G12" s="289">
        <v>4619.3900000000003</v>
      </c>
      <c r="H12" s="254">
        <v>21.4</v>
      </c>
      <c r="I12" s="254">
        <v>19.2</v>
      </c>
      <c r="J12" s="229"/>
      <c r="K12" s="351"/>
      <c r="L12" s="351"/>
      <c r="M12" s="351"/>
      <c r="N12" s="351"/>
      <c r="O12" s="170"/>
    </row>
    <row r="13" spans="1:17" ht="18">
      <c r="A13" s="505">
        <v>5</v>
      </c>
      <c r="B13" s="229" t="s">
        <v>602</v>
      </c>
      <c r="C13" s="289">
        <v>33520</v>
      </c>
      <c r="D13" s="229" t="s">
        <v>624</v>
      </c>
      <c r="E13" s="499" t="s">
        <v>647</v>
      </c>
      <c r="F13" s="499" t="s">
        <v>631</v>
      </c>
      <c r="G13" s="289">
        <v>3500</v>
      </c>
      <c r="H13" s="254">
        <v>19.29</v>
      </c>
      <c r="I13" s="254">
        <v>18.84</v>
      </c>
      <c r="J13" s="229"/>
      <c r="K13" s="351"/>
      <c r="L13" s="351"/>
      <c r="M13" s="351"/>
      <c r="N13" s="351"/>
      <c r="O13" s="170"/>
    </row>
    <row r="14" spans="1:17" ht="34.5" customHeight="1">
      <c r="A14" s="505">
        <v>6</v>
      </c>
      <c r="B14" s="229" t="s">
        <v>603</v>
      </c>
      <c r="C14" s="497" t="s">
        <v>654</v>
      </c>
      <c r="D14" s="290"/>
      <c r="E14" s="499" t="s">
        <v>648</v>
      </c>
      <c r="F14" s="499" t="s">
        <v>630</v>
      </c>
      <c r="G14" s="289">
        <v>3680.77</v>
      </c>
      <c r="H14" s="254">
        <v>62</v>
      </c>
      <c r="I14" s="254">
        <v>54.86</v>
      </c>
      <c r="J14" s="229"/>
      <c r="K14" s="351"/>
      <c r="L14" s="351"/>
      <c r="M14" s="351"/>
      <c r="N14" s="351"/>
      <c r="O14" s="170"/>
    </row>
    <row r="15" spans="1:17" ht="18" customHeight="1">
      <c r="A15" s="505">
        <v>7</v>
      </c>
      <c r="B15" s="229" t="s">
        <v>604</v>
      </c>
      <c r="C15" s="497" t="s">
        <v>655</v>
      </c>
      <c r="D15" s="290"/>
      <c r="E15" s="499"/>
      <c r="F15" s="499"/>
      <c r="G15" s="289"/>
      <c r="H15" s="504" t="s">
        <v>655</v>
      </c>
      <c r="I15" s="254" t="s">
        <v>523</v>
      </c>
      <c r="J15" s="229"/>
      <c r="K15" s="351"/>
      <c r="L15" s="351"/>
      <c r="M15" s="351"/>
      <c r="N15" s="351"/>
      <c r="O15" s="170"/>
    </row>
    <row r="16" spans="1:17" ht="18">
      <c r="A16" s="505">
        <v>8</v>
      </c>
      <c r="B16" s="229" t="s">
        <v>605</v>
      </c>
      <c r="C16" s="289">
        <v>1200</v>
      </c>
      <c r="D16" s="229" t="s">
        <v>663</v>
      </c>
      <c r="E16" s="499" t="s">
        <v>649</v>
      </c>
      <c r="F16" s="499" t="s">
        <v>632</v>
      </c>
      <c r="G16" s="289">
        <v>26000</v>
      </c>
      <c r="H16" s="254">
        <v>10</v>
      </c>
      <c r="I16" s="254">
        <v>15</v>
      </c>
      <c r="J16" s="229"/>
      <c r="K16" s="351"/>
      <c r="L16" s="351"/>
      <c r="M16" s="351"/>
      <c r="N16" s="351"/>
      <c r="O16" s="170"/>
    </row>
    <row r="17" spans="1:15" ht="126">
      <c r="A17" s="505">
        <v>9</v>
      </c>
      <c r="B17" s="229" t="s">
        <v>606</v>
      </c>
      <c r="C17" s="497" t="s">
        <v>656</v>
      </c>
      <c r="D17" s="229"/>
      <c r="E17" s="499" t="s">
        <v>645</v>
      </c>
      <c r="F17" s="499" t="s">
        <v>630</v>
      </c>
      <c r="G17" s="289">
        <v>6126</v>
      </c>
      <c r="H17" s="254">
        <v>56</v>
      </c>
      <c r="I17" s="254">
        <v>56</v>
      </c>
      <c r="J17" s="229"/>
      <c r="K17" s="351"/>
      <c r="L17" s="351"/>
      <c r="M17" s="351"/>
      <c r="N17" s="351"/>
      <c r="O17" s="170"/>
    </row>
    <row r="18" spans="1:15" ht="36">
      <c r="A18" s="505">
        <v>10</v>
      </c>
      <c r="B18" s="229" t="s">
        <v>607</v>
      </c>
      <c r="C18" s="289">
        <v>1200</v>
      </c>
      <c r="D18" s="229" t="s">
        <v>663</v>
      </c>
      <c r="E18" s="499" t="s">
        <v>650</v>
      </c>
      <c r="F18" s="499" t="s">
        <v>633</v>
      </c>
      <c r="G18" s="289">
        <v>1320</v>
      </c>
      <c r="H18" s="504" t="s">
        <v>667</v>
      </c>
      <c r="I18" s="504" t="s">
        <v>667</v>
      </c>
      <c r="J18" s="229"/>
      <c r="K18" s="351"/>
      <c r="L18" s="351"/>
      <c r="M18" s="351"/>
      <c r="N18" s="351"/>
      <c r="O18" s="170"/>
    </row>
    <row r="19" spans="1:15" ht="19.5">
      <c r="A19" s="505">
        <v>11</v>
      </c>
      <c r="B19" s="229" t="s">
        <v>608</v>
      </c>
      <c r="C19" s="290"/>
      <c r="D19" s="229"/>
      <c r="E19" s="499"/>
      <c r="F19" s="499"/>
      <c r="G19" s="289"/>
      <c r="H19" s="504" t="s">
        <v>655</v>
      </c>
      <c r="I19" s="504" t="s">
        <v>655</v>
      </c>
      <c r="J19" s="229"/>
      <c r="K19" s="351"/>
      <c r="L19" s="351"/>
      <c r="M19" s="351"/>
      <c r="N19" s="351"/>
      <c r="O19" s="170"/>
    </row>
    <row r="20" spans="1:15" ht="18">
      <c r="A20" s="505">
        <v>12</v>
      </c>
      <c r="B20" s="229" t="s">
        <v>609</v>
      </c>
      <c r="C20" s="290"/>
      <c r="D20" s="503" t="s">
        <v>665</v>
      </c>
      <c r="E20" s="499" t="s">
        <v>651</v>
      </c>
      <c r="F20" s="499" t="s">
        <v>634</v>
      </c>
      <c r="G20" s="289">
        <v>2200</v>
      </c>
      <c r="H20" s="254">
        <v>99.5</v>
      </c>
      <c r="I20" s="254">
        <v>82.33</v>
      </c>
      <c r="J20" s="229"/>
      <c r="K20" s="351"/>
      <c r="L20" s="351"/>
      <c r="M20" s="351"/>
      <c r="N20" s="351"/>
      <c r="O20" s="170"/>
    </row>
    <row r="21" spans="1:15" ht="19.5">
      <c r="A21" s="505">
        <v>13</v>
      </c>
      <c r="B21" s="229" t="s">
        <v>610</v>
      </c>
      <c r="C21" s="290"/>
      <c r="D21" s="503" t="s">
        <v>666</v>
      </c>
      <c r="E21" s="499" t="s">
        <v>648</v>
      </c>
      <c r="F21" s="499" t="s">
        <v>635</v>
      </c>
      <c r="G21" s="289">
        <v>16500</v>
      </c>
      <c r="H21" s="504" t="s">
        <v>667</v>
      </c>
      <c r="I21" s="504" t="s">
        <v>667</v>
      </c>
      <c r="J21" s="229"/>
      <c r="K21" s="351"/>
      <c r="L21" s="351"/>
      <c r="M21" s="351"/>
      <c r="N21" s="351"/>
      <c r="O21" s="170"/>
    </row>
    <row r="22" spans="1:15" ht="18" customHeight="1">
      <c r="A22" s="505">
        <v>14</v>
      </c>
      <c r="B22" s="229" t="s">
        <v>611</v>
      </c>
      <c r="C22" s="290"/>
      <c r="D22" s="229"/>
      <c r="E22" s="499" t="s">
        <v>652</v>
      </c>
      <c r="F22" s="499" t="s">
        <v>636</v>
      </c>
      <c r="G22" s="289">
        <v>95522</v>
      </c>
      <c r="H22" s="254">
        <v>43.88</v>
      </c>
      <c r="I22" s="254">
        <v>42.88</v>
      </c>
      <c r="J22" s="229"/>
      <c r="K22" s="351"/>
      <c r="L22" s="351"/>
      <c r="M22" s="351"/>
      <c r="N22" s="351"/>
      <c r="O22" s="170"/>
    </row>
    <row r="23" spans="1:15" ht="36">
      <c r="A23" s="505">
        <v>15</v>
      </c>
      <c r="B23" s="229" t="s">
        <v>612</v>
      </c>
      <c r="C23" s="497" t="s">
        <v>657</v>
      </c>
      <c r="D23" s="229"/>
      <c r="E23" s="499" t="s">
        <v>652</v>
      </c>
      <c r="F23" s="499" t="s">
        <v>637</v>
      </c>
      <c r="G23" s="289">
        <v>6520</v>
      </c>
      <c r="H23" s="254">
        <v>91</v>
      </c>
      <c r="I23" s="254">
        <v>91</v>
      </c>
      <c r="J23" s="229"/>
      <c r="K23" s="351"/>
      <c r="L23" s="351"/>
      <c r="M23" s="351"/>
      <c r="N23" s="351"/>
      <c r="O23" s="170"/>
    </row>
    <row r="24" spans="1:15" ht="18">
      <c r="A24" s="505">
        <v>16</v>
      </c>
      <c r="B24" s="229" t="s">
        <v>613</v>
      </c>
      <c r="C24" s="497" t="s">
        <v>658</v>
      </c>
      <c r="D24" s="229" t="s">
        <v>664</v>
      </c>
      <c r="E24" s="499" t="s">
        <v>653</v>
      </c>
      <c r="F24" s="499" t="s">
        <v>630</v>
      </c>
      <c r="G24" s="289">
        <v>8433</v>
      </c>
      <c r="H24" s="254">
        <v>72.7</v>
      </c>
      <c r="I24" s="254">
        <v>76.8</v>
      </c>
      <c r="J24" s="229"/>
      <c r="K24" s="351"/>
      <c r="L24" s="351"/>
      <c r="M24" s="351"/>
      <c r="N24" s="351"/>
      <c r="O24" s="170"/>
    </row>
    <row r="25" spans="1:15" ht="18">
      <c r="A25" s="505">
        <v>17</v>
      </c>
      <c r="B25" s="229" t="s">
        <v>614</v>
      </c>
      <c r="C25" s="497" t="s">
        <v>659</v>
      </c>
      <c r="D25" s="290"/>
      <c r="E25" s="500">
        <v>2077</v>
      </c>
      <c r="F25" s="499" t="s">
        <v>637</v>
      </c>
      <c r="G25" s="289">
        <v>62.9</v>
      </c>
      <c r="H25" s="254">
        <v>61.85</v>
      </c>
      <c r="I25" s="254">
        <v>64.709999999999994</v>
      </c>
      <c r="J25" s="229"/>
      <c r="K25" s="351"/>
      <c r="L25" s="351"/>
      <c r="M25" s="351"/>
      <c r="N25" s="351"/>
      <c r="O25" s="170"/>
    </row>
    <row r="26" spans="1:15" ht="18">
      <c r="A26" s="505">
        <v>18</v>
      </c>
      <c r="B26" s="510" t="s">
        <v>615</v>
      </c>
      <c r="C26" s="510" t="s">
        <v>660</v>
      </c>
      <c r="D26" s="290"/>
      <c r="E26" s="501"/>
      <c r="F26" s="499"/>
      <c r="G26" s="289"/>
      <c r="H26" s="290"/>
      <c r="I26" s="290"/>
      <c r="J26" s="229"/>
      <c r="K26" s="351"/>
      <c r="L26" s="351"/>
      <c r="M26" s="351"/>
      <c r="N26" s="351"/>
      <c r="O26" s="170"/>
    </row>
    <row r="27" spans="1:15" ht="18">
      <c r="A27" s="505">
        <v>19</v>
      </c>
      <c r="B27" s="229" t="s">
        <v>616</v>
      </c>
      <c r="C27" s="497"/>
      <c r="D27" s="290"/>
      <c r="E27" s="499" t="s">
        <v>652</v>
      </c>
      <c r="F27" s="499" t="s">
        <v>637</v>
      </c>
      <c r="G27" s="289">
        <v>2522</v>
      </c>
      <c r="H27" s="254">
        <v>45</v>
      </c>
      <c r="I27" s="254">
        <v>43</v>
      </c>
      <c r="J27" s="229"/>
      <c r="K27" s="351"/>
      <c r="L27" s="351"/>
      <c r="M27" s="351"/>
      <c r="N27" s="351"/>
      <c r="O27" s="170"/>
    </row>
    <row r="28" spans="1:15" ht="18">
      <c r="A28" s="505">
        <v>20</v>
      </c>
      <c r="B28" s="229" t="s">
        <v>617</v>
      </c>
      <c r="C28" s="497"/>
      <c r="D28" s="290"/>
      <c r="E28" s="499" t="s">
        <v>646</v>
      </c>
      <c r="F28" s="499" t="s">
        <v>638</v>
      </c>
      <c r="G28" s="289">
        <v>1057</v>
      </c>
      <c r="H28" s="254">
        <v>73</v>
      </c>
      <c r="I28" s="254">
        <v>70</v>
      </c>
      <c r="J28" s="229"/>
      <c r="K28" s="351"/>
      <c r="L28" s="351"/>
      <c r="M28" s="351"/>
      <c r="N28" s="351"/>
      <c r="O28" s="170"/>
    </row>
    <row r="29" spans="1:15" ht="18" customHeight="1">
      <c r="A29" s="505">
        <v>21</v>
      </c>
      <c r="B29" s="229" t="s">
        <v>618</v>
      </c>
      <c r="C29" s="497" t="s">
        <v>661</v>
      </c>
      <c r="D29" s="290"/>
      <c r="E29" s="500">
        <v>2078</v>
      </c>
      <c r="F29" s="499" t="s">
        <v>639</v>
      </c>
      <c r="G29" s="289">
        <v>113.82</v>
      </c>
      <c r="H29" s="254">
        <v>43.08</v>
      </c>
      <c r="I29" s="254">
        <v>29.57</v>
      </c>
      <c r="J29" s="229"/>
      <c r="K29" s="351"/>
      <c r="L29" s="351"/>
      <c r="M29" s="351"/>
      <c r="N29" s="351"/>
      <c r="O29" s="170"/>
    </row>
    <row r="30" spans="1:15" ht="18">
      <c r="A30" s="505">
        <v>22</v>
      </c>
      <c r="B30" s="229" t="s">
        <v>619</v>
      </c>
      <c r="C30" s="497" t="s">
        <v>662</v>
      </c>
      <c r="D30" s="229"/>
      <c r="E30" s="500" t="s">
        <v>525</v>
      </c>
      <c r="F30" s="500" t="s">
        <v>568</v>
      </c>
      <c r="G30" s="289">
        <v>21193.360000000001</v>
      </c>
      <c r="H30" s="254">
        <v>25.54</v>
      </c>
      <c r="I30" s="254">
        <v>28.11</v>
      </c>
      <c r="J30" s="229"/>
      <c r="K30" s="351"/>
      <c r="L30" s="351"/>
      <c r="M30" s="351"/>
      <c r="N30" s="351"/>
      <c r="O30" s="170"/>
    </row>
    <row r="31" spans="1:15" ht="72">
      <c r="A31" s="505">
        <v>23</v>
      </c>
      <c r="B31" s="229" t="s">
        <v>620</v>
      </c>
      <c r="C31" s="229" t="s">
        <v>566</v>
      </c>
      <c r="D31" s="290"/>
      <c r="E31" s="500" t="s">
        <v>569</v>
      </c>
      <c r="F31" s="499" t="s">
        <v>640</v>
      </c>
      <c r="G31" s="289">
        <v>3136</v>
      </c>
      <c r="H31" s="254">
        <v>99.52</v>
      </c>
      <c r="I31" s="254">
        <v>99.2</v>
      </c>
      <c r="J31" s="229"/>
      <c r="K31" s="351"/>
      <c r="L31" s="351"/>
      <c r="M31" s="351"/>
      <c r="N31" s="351"/>
      <c r="O31" s="170"/>
    </row>
    <row r="32" spans="1:15" ht="18.75" thickBot="1">
      <c r="A32" s="506">
        <v>24</v>
      </c>
      <c r="B32" s="229" t="s">
        <v>621</v>
      </c>
      <c r="C32" s="290"/>
      <c r="D32" s="290"/>
      <c r="E32" s="500" t="s">
        <v>567</v>
      </c>
      <c r="F32" s="499" t="s">
        <v>641</v>
      </c>
      <c r="G32" s="289">
        <v>2003</v>
      </c>
      <c r="H32" s="254">
        <v>66</v>
      </c>
      <c r="I32" s="254">
        <v>65.73</v>
      </c>
      <c r="J32" s="229"/>
      <c r="K32" s="351"/>
      <c r="L32" s="351"/>
      <c r="M32" s="351"/>
      <c r="N32" s="351"/>
      <c r="O32" s="170"/>
    </row>
    <row r="33" spans="1:15" ht="18.75" thickTop="1">
      <c r="A33" s="505">
        <v>25</v>
      </c>
      <c r="B33" s="229" t="s">
        <v>622</v>
      </c>
      <c r="C33" s="290"/>
      <c r="D33" s="290"/>
      <c r="E33" s="499" t="s">
        <v>649</v>
      </c>
      <c r="F33" s="499" t="s">
        <v>629</v>
      </c>
      <c r="G33" s="289">
        <v>1326</v>
      </c>
      <c r="H33" s="254">
        <v>88</v>
      </c>
      <c r="I33" s="254">
        <v>60.34</v>
      </c>
      <c r="J33" s="229"/>
      <c r="K33" s="351"/>
      <c r="L33" s="351"/>
      <c r="M33" s="351"/>
      <c r="N33" s="351"/>
      <c r="O33" s="170"/>
    </row>
    <row r="34" spans="1:15" ht="24" thickBot="1">
      <c r="A34" s="506">
        <v>26</v>
      </c>
      <c r="B34" s="507" t="s">
        <v>623</v>
      </c>
      <c r="C34" s="230"/>
      <c r="D34" s="230"/>
      <c r="E34" s="502" t="s">
        <v>648</v>
      </c>
      <c r="F34" s="502" t="s">
        <v>642</v>
      </c>
      <c r="G34" s="291">
        <v>59076</v>
      </c>
      <c r="H34" s="508">
        <v>5.79</v>
      </c>
      <c r="I34" s="292">
        <v>5.63</v>
      </c>
      <c r="J34" s="230"/>
      <c r="K34" s="174"/>
      <c r="L34" s="174"/>
      <c r="M34" s="174"/>
      <c r="N34" s="174"/>
      <c r="O34" s="175"/>
    </row>
    <row r="35" spans="1:15" ht="18.75" thickTop="1">
      <c r="A35" s="293" t="s">
        <v>570</v>
      </c>
      <c r="B35" s="286"/>
      <c r="C35" s="286"/>
      <c r="D35" s="286"/>
      <c r="E35" s="286"/>
      <c r="F35" s="287"/>
      <c r="G35" s="287"/>
      <c r="H35" s="287"/>
      <c r="I35" s="231"/>
      <c r="J35" s="231"/>
      <c r="K35" s="85"/>
      <c r="L35" s="85"/>
      <c r="M35" s="85"/>
      <c r="N35" s="85"/>
      <c r="O35" s="85"/>
    </row>
    <row r="36" spans="1:15" ht="18">
      <c r="A36" s="287" t="s">
        <v>670</v>
      </c>
      <c r="B36" s="287"/>
      <c r="C36" s="287"/>
      <c r="D36" s="287"/>
      <c r="E36" s="287"/>
      <c r="F36" s="287"/>
      <c r="G36" s="287"/>
      <c r="H36" s="287"/>
      <c r="I36" s="231"/>
      <c r="J36" s="231"/>
      <c r="K36" s="85"/>
      <c r="L36" s="85"/>
      <c r="M36" s="85"/>
      <c r="N36" s="85"/>
      <c r="O36" s="85"/>
    </row>
    <row r="37" spans="1:15" ht="18">
      <c r="A37" s="509" t="s">
        <v>669</v>
      </c>
      <c r="B37" s="287"/>
      <c r="C37" s="287"/>
      <c r="D37" s="287"/>
      <c r="E37" s="287"/>
      <c r="F37" s="287"/>
      <c r="G37" s="287"/>
      <c r="H37" s="287"/>
      <c r="I37" s="231"/>
      <c r="J37" s="231"/>
      <c r="K37" s="85"/>
      <c r="L37" s="85"/>
      <c r="M37" s="85"/>
      <c r="N37" s="85"/>
      <c r="O37" s="85"/>
    </row>
    <row r="38" spans="1:15" ht="18">
      <c r="A38" s="679" t="s">
        <v>494</v>
      </c>
      <c r="B38" s="680"/>
      <c r="C38" s="680"/>
      <c r="D38" s="680"/>
      <c r="E38" s="680"/>
      <c r="F38" s="680"/>
      <c r="G38" s="680"/>
      <c r="H38" s="680"/>
      <c r="I38" s="231"/>
      <c r="J38" s="231"/>
      <c r="K38" s="85"/>
    </row>
    <row r="39" spans="1:15" ht="18">
      <c r="A39" s="232"/>
      <c r="B39" s="255"/>
      <c r="C39" s="233"/>
      <c r="D39" s="233"/>
      <c r="E39" s="85"/>
      <c r="F39" s="85"/>
      <c r="G39" s="85"/>
      <c r="H39" s="85"/>
      <c r="I39" s="85"/>
      <c r="J39" s="85"/>
    </row>
    <row r="40" spans="1:15" ht="18">
      <c r="B40" s="255"/>
      <c r="C40" s="233"/>
      <c r="D40" s="233"/>
    </row>
    <row r="41" spans="1:15" ht="18">
      <c r="B41" s="255"/>
      <c r="C41" s="233"/>
      <c r="D41" s="233"/>
    </row>
    <row r="42" spans="1:15" ht="18">
      <c r="B42" s="255"/>
      <c r="C42" s="233"/>
      <c r="D42" s="233"/>
    </row>
  </sheetData>
  <mergeCells count="14">
    <mergeCell ref="A38:H38"/>
    <mergeCell ref="A1:O1"/>
    <mergeCell ref="A2:O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N7"/>
    <mergeCell ref="O7:O8"/>
  </mergeCells>
  <hyperlinks>
    <hyperlink ref="C9" r:id="rId1" display="$@)))"/>
  </hyperlinks>
  <pageMargins left="0.7" right="0.7" top="0.75" bottom="0.75" header="0.3" footer="0.3"/>
  <pageSetup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view="pageBreakPreview" zoomScale="115" zoomScaleNormal="100" zoomScaleSheetLayoutView="115" workbookViewId="0">
      <pane xSplit="1" ySplit="6" topLeftCell="B7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RowHeight="15"/>
  <cols>
    <col min="1" max="1" width="22.42578125" bestFit="1" customWidth="1"/>
    <col min="2" max="2" width="13.85546875" customWidth="1"/>
    <col min="3" max="3" width="14.5703125" customWidth="1"/>
    <col min="4" max="4" width="13.7109375" customWidth="1"/>
    <col min="5" max="5" width="13.5703125" customWidth="1"/>
    <col min="6" max="6" width="14.85546875" customWidth="1"/>
  </cols>
  <sheetData>
    <row r="1" spans="1:6" ht="18">
      <c r="A1" s="512" t="s">
        <v>286</v>
      </c>
      <c r="B1" s="512"/>
      <c r="C1" s="512"/>
      <c r="D1" s="512"/>
      <c r="E1" s="512"/>
      <c r="F1" s="512"/>
    </row>
    <row r="2" spans="1:6" ht="18">
      <c r="A2" s="512" t="s">
        <v>37</v>
      </c>
      <c r="B2" s="512"/>
      <c r="C2" s="512"/>
      <c r="D2" s="512"/>
      <c r="E2" s="512"/>
      <c r="F2" s="512"/>
    </row>
    <row r="3" spans="1:6" ht="18">
      <c r="A3" s="298"/>
      <c r="B3" s="298"/>
      <c r="C3" s="298"/>
      <c r="D3" s="298"/>
      <c r="E3" s="298"/>
      <c r="F3" s="13" t="s">
        <v>38</v>
      </c>
    </row>
    <row r="4" spans="1:6" ht="15.75">
      <c r="A4" s="513" t="s">
        <v>2</v>
      </c>
      <c r="B4" s="514" t="s">
        <v>3</v>
      </c>
      <c r="C4" s="514"/>
      <c r="D4" s="514"/>
      <c r="E4" s="514"/>
      <c r="F4" s="514"/>
    </row>
    <row r="5" spans="1:6" ht="15" customHeight="1">
      <c r="A5" s="513"/>
      <c r="B5" s="3" t="s">
        <v>4</v>
      </c>
      <c r="C5" s="3" t="s">
        <v>532</v>
      </c>
      <c r="D5" s="3" t="s">
        <v>533</v>
      </c>
      <c r="E5" s="515" t="s">
        <v>529</v>
      </c>
      <c r="F5" s="515" t="s">
        <v>530</v>
      </c>
    </row>
    <row r="6" spans="1:6" ht="45">
      <c r="A6" s="513"/>
      <c r="B6" s="198" t="s">
        <v>531</v>
      </c>
      <c r="C6" s="198" t="s">
        <v>443</v>
      </c>
      <c r="D6" s="198" t="s">
        <v>528</v>
      </c>
      <c r="E6" s="515"/>
      <c r="F6" s="515"/>
    </row>
    <row r="7" spans="1:6" ht="16.5">
      <c r="A7" s="35" t="s">
        <v>9</v>
      </c>
      <c r="B7" s="5">
        <f>'Table 2b'!Q44</f>
        <v>17848198.722357932</v>
      </c>
      <c r="C7" s="5">
        <f>'Table 2b'!R44</f>
        <v>17322641.960670002</v>
      </c>
      <c r="D7" s="5">
        <f>'Table 2b'!S44</f>
        <v>17499085.69255029</v>
      </c>
      <c r="E7" s="6">
        <f t="shared" ref="E7:E40" si="0">IFERROR(C7/B7*100-100,0)</f>
        <v>-2.9445927281702637</v>
      </c>
      <c r="F7" s="6">
        <f t="shared" ref="F7:F40" si="1">IFERROR(D7/C7*100-100,0)</f>
        <v>1.0185728728960157</v>
      </c>
    </row>
    <row r="8" spans="1:6" ht="16.5">
      <c r="A8" s="186" t="s">
        <v>10</v>
      </c>
      <c r="B8" s="16">
        <f>'Table 2b'!Q45</f>
        <v>5696778.8126284592</v>
      </c>
      <c r="C8" s="16">
        <f>'Table 2b'!R45</f>
        <v>5132358.6537617594</v>
      </c>
      <c r="D8" s="16">
        <f>'Table 2b'!S45</f>
        <v>5486473.2842912246</v>
      </c>
      <c r="E8" s="7">
        <f t="shared" si="0"/>
        <v>-9.9077070995894871</v>
      </c>
      <c r="F8" s="7">
        <f t="shared" si="1"/>
        <v>6.8996470125858593</v>
      </c>
    </row>
    <row r="9" spans="1:6" ht="16.5">
      <c r="A9" s="186" t="s">
        <v>11</v>
      </c>
      <c r="B9" s="16">
        <f>'Table 2b'!Q46</f>
        <v>3005336.8930044053</v>
      </c>
      <c r="C9" s="16">
        <f>'Table 2b'!R46</f>
        <v>3088292.68</v>
      </c>
      <c r="D9" s="16">
        <f>'Table 2b'!S46</f>
        <v>3193169.1494519957</v>
      </c>
      <c r="E9" s="7">
        <f t="shared" si="0"/>
        <v>2.7602824558102981</v>
      </c>
      <c r="F9" s="7">
        <f t="shared" si="1"/>
        <v>3.3959368595853192</v>
      </c>
    </row>
    <row r="10" spans="1:6" ht="16.5">
      <c r="A10" s="110" t="s">
        <v>12</v>
      </c>
      <c r="B10" s="16">
        <f>'Table 2b'!Q47</f>
        <v>1972701.6619328</v>
      </c>
      <c r="C10" s="16">
        <f>'Table 2b'!R47</f>
        <v>2074066.8172135965</v>
      </c>
      <c r="D10" s="16">
        <f>'Table 2b'!S47</f>
        <v>2098563.299452208</v>
      </c>
      <c r="E10" s="7">
        <f t="shared" si="0"/>
        <v>5.1383925525505703</v>
      </c>
      <c r="F10" s="7">
        <f t="shared" si="1"/>
        <v>1.1810845260771856</v>
      </c>
    </row>
    <row r="11" spans="1:6" ht="16.5">
      <c r="A11" s="186" t="s">
        <v>13</v>
      </c>
      <c r="B11" s="16">
        <f>'Table 2b'!Q48</f>
        <v>329447.53237155202</v>
      </c>
      <c r="C11" s="16">
        <f>'Table 2b'!R48</f>
        <v>335816.16210582078</v>
      </c>
      <c r="D11" s="16">
        <f>'Table 2b'!S48</f>
        <v>355754.98367887485</v>
      </c>
      <c r="E11" s="7">
        <f t="shared" si="0"/>
        <v>1.9331241270571127</v>
      </c>
      <c r="F11" s="7">
        <f t="shared" si="1"/>
        <v>5.9374216678621536</v>
      </c>
    </row>
    <row r="12" spans="1:6" ht="16.5">
      <c r="A12" s="186" t="s">
        <v>14</v>
      </c>
      <c r="B12" s="16">
        <f>'Table 2b'!Q49</f>
        <v>26025.056927326106</v>
      </c>
      <c r="C12" s="16">
        <f>'Table 2b'!R49</f>
        <v>27466.806130049161</v>
      </c>
      <c r="D12" s="16">
        <f>'Table 2b'!S49</f>
        <v>31283.250675984098</v>
      </c>
      <c r="E12" s="7">
        <f t="shared" si="0"/>
        <v>5.5398503325048551</v>
      </c>
      <c r="F12" s="7">
        <f t="shared" si="1"/>
        <v>13.894751824674941</v>
      </c>
    </row>
    <row r="13" spans="1:6" ht="16.5">
      <c r="A13" s="186" t="s">
        <v>15</v>
      </c>
      <c r="B13" s="16">
        <f>'Table 2b'!Q50</f>
        <v>14576.348493388003</v>
      </c>
      <c r="C13" s="16">
        <f>'Table 2b'!R50</f>
        <v>20392.220458779433</v>
      </c>
      <c r="D13" s="16">
        <f>'Table 2b'!S50</f>
        <v>21777.200000000001</v>
      </c>
      <c r="E13" s="7">
        <f t="shared" si="0"/>
        <v>39.899375128342854</v>
      </c>
      <c r="F13" s="7">
        <f t="shared" si="1"/>
        <v>6.7917054154065681</v>
      </c>
    </row>
    <row r="14" spans="1:6" ht="16.5">
      <c r="A14" s="186" t="s">
        <v>16</v>
      </c>
      <c r="B14" s="16">
        <f>'Table 2b'!Q51</f>
        <v>3109881.4000000004</v>
      </c>
      <c r="C14" s="16">
        <f>'Table 2b'!R51</f>
        <v>2983560.1</v>
      </c>
      <c r="D14" s="16">
        <f>'Table 2b'!S51</f>
        <v>3274145.3699999996</v>
      </c>
      <c r="E14" s="7">
        <f t="shared" si="0"/>
        <v>-4.0619330370605127</v>
      </c>
      <c r="F14" s="7">
        <f t="shared" si="1"/>
        <v>9.7395480654135014</v>
      </c>
    </row>
    <row r="15" spans="1:6" ht="16.5">
      <c r="A15" s="186" t="s">
        <v>17</v>
      </c>
      <c r="B15" s="16">
        <f>'Table 2b'!Q52</f>
        <v>3080016.267</v>
      </c>
      <c r="C15" s="16">
        <f>'Table 2b'!R52</f>
        <v>3034938.6009999998</v>
      </c>
      <c r="D15" s="16">
        <f>'Table 2b'!S52</f>
        <v>2367416.25</v>
      </c>
      <c r="E15" s="7">
        <f t="shared" si="0"/>
        <v>-1.4635528546706951</v>
      </c>
      <c r="F15" s="7">
        <f t="shared" si="1"/>
        <v>-21.994591613156658</v>
      </c>
    </row>
    <row r="16" spans="1:6" ht="16.5">
      <c r="A16" s="186" t="s">
        <v>18</v>
      </c>
      <c r="B16" s="16">
        <f>'Table 2b'!Q53</f>
        <v>10485.68</v>
      </c>
      <c r="C16" s="16">
        <f>'Table 2b'!R53</f>
        <v>10140.5</v>
      </c>
      <c r="D16" s="16">
        <f>'Table 2b'!S53</f>
        <v>10291.5</v>
      </c>
      <c r="E16" s="7">
        <f t="shared" si="0"/>
        <v>-3.2919181207132056</v>
      </c>
      <c r="F16" s="7">
        <f t="shared" si="1"/>
        <v>1.4890784478082963</v>
      </c>
    </row>
    <row r="17" spans="1:6" ht="16.5">
      <c r="A17" s="186" t="s">
        <v>19</v>
      </c>
      <c r="B17" s="16">
        <f>'Table 2b'!Q54</f>
        <v>1896.35</v>
      </c>
      <c r="C17" s="16">
        <f>'Table 2b'!R54</f>
        <v>1966.35</v>
      </c>
      <c r="D17" s="16">
        <f>'Table 2b'!S54</f>
        <v>1564</v>
      </c>
      <c r="E17" s="7">
        <f t="shared" si="0"/>
        <v>3.691301711182021</v>
      </c>
      <c r="F17" s="7">
        <f t="shared" si="1"/>
        <v>-20.461769267932965</v>
      </c>
    </row>
    <row r="18" spans="1:6" ht="16.5">
      <c r="A18" s="186" t="s">
        <v>20</v>
      </c>
      <c r="B18" s="16">
        <f>'Table 2b'!Q55</f>
        <v>33891.100000000006</v>
      </c>
      <c r="C18" s="16">
        <f>'Table 2b'!R55</f>
        <v>35481.17</v>
      </c>
      <c r="D18" s="16">
        <f>'Table 2b'!S55</f>
        <v>37974.370000000003</v>
      </c>
      <c r="E18" s="7">
        <f t="shared" si="0"/>
        <v>4.6917037216260127</v>
      </c>
      <c r="F18" s="7">
        <f t="shared" si="1"/>
        <v>7.0268257782931158</v>
      </c>
    </row>
    <row r="19" spans="1:6" ht="16.5">
      <c r="A19" s="186" t="s">
        <v>21</v>
      </c>
      <c r="B19" s="16">
        <f>'Table 2b'!Q56</f>
        <v>319593.27</v>
      </c>
      <c r="C19" s="16">
        <f>'Table 2b'!R56</f>
        <v>320077.95</v>
      </c>
      <c r="D19" s="16">
        <f>'Table 2b'!S56</f>
        <v>338544.72000000003</v>
      </c>
      <c r="E19" s="7">
        <f t="shared" si="0"/>
        <v>0.15165525857287321</v>
      </c>
      <c r="F19" s="7">
        <f t="shared" si="1"/>
        <v>5.769460220549405</v>
      </c>
    </row>
    <row r="20" spans="1:6" ht="16.5">
      <c r="A20" s="186" t="s">
        <v>22</v>
      </c>
      <c r="B20" s="16">
        <f>'Table 2b'!Q57</f>
        <v>247568.35</v>
      </c>
      <c r="C20" s="16">
        <f>'Table 2b'!R57</f>
        <v>258083.94999999998</v>
      </c>
      <c r="D20" s="16">
        <f>'Table 2b'!S57</f>
        <v>282128.315</v>
      </c>
      <c r="E20" s="7">
        <f t="shared" si="0"/>
        <v>4.2475542612777417</v>
      </c>
      <c r="F20" s="7">
        <f t="shared" si="1"/>
        <v>9.3164898475864106</v>
      </c>
    </row>
    <row r="21" spans="1:6" ht="16.5">
      <c r="A21" s="35" t="s">
        <v>389</v>
      </c>
      <c r="B21" s="5">
        <f>'Table 2b'!Q58</f>
        <v>4186989.3192911223</v>
      </c>
      <c r="C21" s="5">
        <f>'Table 2b'!R58</f>
        <v>4051667.3600000003</v>
      </c>
      <c r="D21" s="5">
        <f>'Table 2b'!S58</f>
        <v>4540102.5199999996</v>
      </c>
      <c r="E21" s="6">
        <f t="shared" si="0"/>
        <v>-3.2319633266710213</v>
      </c>
      <c r="F21" s="6">
        <f t="shared" si="1"/>
        <v>12.055164370650601</v>
      </c>
    </row>
    <row r="22" spans="1:6" ht="16.5">
      <c r="A22" s="186" t="s">
        <v>24</v>
      </c>
      <c r="B22" s="16">
        <f>'Table 2b'!Q59</f>
        <v>3851911.3192911223</v>
      </c>
      <c r="C22" s="16">
        <f>'Table 2b'!R59</f>
        <v>4017215.5599999996</v>
      </c>
      <c r="D22" s="16">
        <f>'Table 2b'!S59</f>
        <v>4486753.72</v>
      </c>
      <c r="E22" s="7">
        <f t="shared" si="0"/>
        <v>4.2914861482143039</v>
      </c>
      <c r="F22" s="7">
        <f t="shared" si="1"/>
        <v>11.688149490290243</v>
      </c>
    </row>
    <row r="23" spans="1:6" ht="16.5">
      <c r="A23" s="186" t="s">
        <v>25</v>
      </c>
      <c r="B23" s="16">
        <f>'Table 2b'!Q60</f>
        <v>335078</v>
      </c>
      <c r="C23" s="16">
        <f>'Table 2b'!R60</f>
        <v>34451.800000000003</v>
      </c>
      <c r="D23" s="16">
        <f>'Table 2b'!S60</f>
        <v>53348.800000000003</v>
      </c>
      <c r="E23" s="7">
        <f t="shared" si="0"/>
        <v>-89.718274551000064</v>
      </c>
      <c r="F23" s="7">
        <f t="shared" si="1"/>
        <v>54.850544819138634</v>
      </c>
    </row>
    <row r="24" spans="1:6" ht="16.5">
      <c r="A24" s="35" t="s">
        <v>376</v>
      </c>
      <c r="B24" s="5">
        <f>'Table 2b'!Q61</f>
        <v>1281349.8699999999</v>
      </c>
      <c r="C24" s="5">
        <f>'Table 2b'!R61</f>
        <v>1315623.8</v>
      </c>
      <c r="D24" s="5">
        <f>'Table 2b'!S61</f>
        <v>1419776.08</v>
      </c>
      <c r="E24" s="6">
        <f t="shared" si="0"/>
        <v>2.6748299432067171</v>
      </c>
      <c r="F24" s="6">
        <f t="shared" si="1"/>
        <v>7.9165700711707956</v>
      </c>
    </row>
    <row r="25" spans="1:6" ht="16.5">
      <c r="A25" s="186" t="s">
        <v>26</v>
      </c>
      <c r="B25" s="16">
        <f>'Table 2b'!Q62</f>
        <v>209670.3</v>
      </c>
      <c r="C25" s="16">
        <f>'Table 2b'!R62</f>
        <v>208535.19999999998</v>
      </c>
      <c r="D25" s="16">
        <f>'Table 2b'!S62</f>
        <v>223290.94999999998</v>
      </c>
      <c r="E25" s="7">
        <f t="shared" si="0"/>
        <v>-0.54137376633696022</v>
      </c>
      <c r="F25" s="7">
        <f t="shared" si="1"/>
        <v>7.0759037323195173</v>
      </c>
    </row>
    <row r="26" spans="1:6" ht="16.5">
      <c r="A26" s="186" t="s">
        <v>27</v>
      </c>
      <c r="B26" s="16">
        <f>'Table 2b'!Q63</f>
        <v>430333.2</v>
      </c>
      <c r="C26" s="16">
        <f>'Table 2b'!R63</f>
        <v>456647.8</v>
      </c>
      <c r="D26" s="16">
        <f>'Table 2b'!S63</f>
        <v>405871.15</v>
      </c>
      <c r="E26" s="7">
        <f t="shared" si="0"/>
        <v>6.1149360542017206</v>
      </c>
      <c r="F26" s="7">
        <f t="shared" si="1"/>
        <v>-11.119433839383433</v>
      </c>
    </row>
    <row r="27" spans="1:6" ht="16.5">
      <c r="A27" s="186" t="s">
        <v>28</v>
      </c>
      <c r="B27" s="16">
        <f>'Table 2b'!Q64</f>
        <v>325156.14</v>
      </c>
      <c r="C27" s="16">
        <f>'Table 2b'!R64</f>
        <v>335974.5</v>
      </c>
      <c r="D27" s="16">
        <f>'Table 2b'!S64</f>
        <v>426278.82</v>
      </c>
      <c r="E27" s="7">
        <f t="shared" si="0"/>
        <v>3.3271276993262404</v>
      </c>
      <c r="F27" s="7">
        <f t="shared" si="1"/>
        <v>26.878325587209744</v>
      </c>
    </row>
    <row r="28" spans="1:6" ht="16.5">
      <c r="A28" s="186" t="s">
        <v>29</v>
      </c>
      <c r="B28" s="16">
        <f>'Table 2b'!Q65</f>
        <v>50566.63</v>
      </c>
      <c r="C28" s="16">
        <f>'Table 2b'!R65</f>
        <v>52415.3</v>
      </c>
      <c r="D28" s="16">
        <f>'Table 2b'!S65</f>
        <v>57068.160000000003</v>
      </c>
      <c r="E28" s="7">
        <f t="shared" si="0"/>
        <v>3.6559090451548855</v>
      </c>
      <c r="F28" s="7">
        <f t="shared" si="1"/>
        <v>8.8769118940462022</v>
      </c>
    </row>
    <row r="29" spans="1:6" ht="16.5">
      <c r="A29" s="186" t="s">
        <v>30</v>
      </c>
      <c r="B29" s="16">
        <f>'Table 2b'!Q66</f>
        <v>265623.59999999998</v>
      </c>
      <c r="C29" s="16">
        <f>'Table 2b'!R66</f>
        <v>262051</v>
      </c>
      <c r="D29" s="16">
        <f>'Table 2b'!S66</f>
        <v>307267</v>
      </c>
      <c r="E29" s="7">
        <f t="shared" si="0"/>
        <v>-1.3449859123963392</v>
      </c>
      <c r="F29" s="7">
        <f t="shared" si="1"/>
        <v>17.254656536323083</v>
      </c>
    </row>
    <row r="30" spans="1:6" ht="16.5">
      <c r="A30" s="35" t="s">
        <v>385</v>
      </c>
      <c r="B30" s="5">
        <f>'Table 2b'!Q67</f>
        <v>597433.77249999996</v>
      </c>
      <c r="C30" s="5">
        <f>'Table 2b'!R67</f>
        <v>607211.27473880595</v>
      </c>
      <c r="D30" s="5">
        <f>'Table 2b'!S67</f>
        <v>744299.04873880593</v>
      </c>
      <c r="E30" s="6">
        <f t="shared" si="0"/>
        <v>1.6365834488886435</v>
      </c>
      <c r="F30" s="6">
        <f t="shared" si="1"/>
        <v>22.576618666866622</v>
      </c>
    </row>
    <row r="31" spans="1:6" ht="16.5">
      <c r="A31" s="186" t="s">
        <v>390</v>
      </c>
      <c r="B31" s="16">
        <f>'Table 2b'!Q68</f>
        <v>20680.04</v>
      </c>
      <c r="C31" s="16">
        <f>'Table 2b'!R68</f>
        <v>27432.15</v>
      </c>
      <c r="D31" s="16">
        <f>'Table 2b'!S68</f>
        <v>53785.61</v>
      </c>
      <c r="E31" s="7">
        <f t="shared" si="0"/>
        <v>32.650372049570507</v>
      </c>
      <c r="F31" s="7">
        <f t="shared" si="1"/>
        <v>96.067789072311115</v>
      </c>
    </row>
    <row r="32" spans="1:6" ht="16.5">
      <c r="A32" s="186" t="s">
        <v>391</v>
      </c>
      <c r="B32" s="16">
        <f>'Table 2b'!Q69</f>
        <v>124552.01999999999</v>
      </c>
      <c r="C32" s="16">
        <f>'Table 2b'!R69</f>
        <v>106186.44</v>
      </c>
      <c r="D32" s="16">
        <f>'Table 2b'!S69</f>
        <v>152017.84</v>
      </c>
      <c r="E32" s="7">
        <f t="shared" si="0"/>
        <v>-14.745308827588659</v>
      </c>
      <c r="F32" s="7">
        <f t="shared" si="1"/>
        <v>43.161254864557094</v>
      </c>
    </row>
    <row r="33" spans="1:6" ht="16.5">
      <c r="A33" s="186" t="s">
        <v>392</v>
      </c>
      <c r="B33" s="16">
        <f>'Table 2b'!Q70</f>
        <v>167882.66999999998</v>
      </c>
      <c r="C33" s="16">
        <f>'Table 2b'!R70</f>
        <v>186787.45</v>
      </c>
      <c r="D33" s="16">
        <f>'Table 2b'!S70</f>
        <v>208885.02000000002</v>
      </c>
      <c r="E33" s="7">
        <f t="shared" si="0"/>
        <v>11.260709637272285</v>
      </c>
      <c r="F33" s="7">
        <f t="shared" si="1"/>
        <v>11.830329071894297</v>
      </c>
    </row>
    <row r="34" spans="1:6" ht="16.5">
      <c r="A34" s="186" t="s">
        <v>393</v>
      </c>
      <c r="B34" s="16">
        <f>'Table 2b'!Q71</f>
        <v>7566.45</v>
      </c>
      <c r="C34" s="16">
        <f>'Table 2b'!R71</f>
        <v>8291.89</v>
      </c>
      <c r="D34" s="16">
        <f>'Table 2b'!S71</f>
        <v>8196.25</v>
      </c>
      <c r="E34" s="7">
        <f t="shared" si="0"/>
        <v>9.5875873097687929</v>
      </c>
      <c r="F34" s="7">
        <f t="shared" si="1"/>
        <v>-1.1534161692931235</v>
      </c>
    </row>
    <row r="35" spans="1:6" ht="16.5">
      <c r="A35" s="186" t="s">
        <v>394</v>
      </c>
      <c r="B35" s="16">
        <f>'Table 2b'!Q72</f>
        <v>32900.080000000002</v>
      </c>
      <c r="C35" s="16">
        <f>'Table 2b'!R72</f>
        <v>43912.67</v>
      </c>
      <c r="D35" s="16">
        <f>'Table 2b'!S72</f>
        <v>62071.54</v>
      </c>
      <c r="E35" s="7">
        <f t="shared" si="0"/>
        <v>33.472836540215098</v>
      </c>
      <c r="F35" s="7">
        <f t="shared" si="1"/>
        <v>41.352233876919826</v>
      </c>
    </row>
    <row r="36" spans="1:6" ht="16.5">
      <c r="A36" s="186" t="s">
        <v>395</v>
      </c>
      <c r="B36" s="16">
        <f>'Table 2b'!Q73</f>
        <v>185029.51249999998</v>
      </c>
      <c r="C36" s="16">
        <f>'Table 2b'!R73</f>
        <v>109000.41</v>
      </c>
      <c r="D36" s="16">
        <f>'Table 2b'!S73</f>
        <v>37501.360000000001</v>
      </c>
      <c r="E36" s="7">
        <f t="shared" si="0"/>
        <v>-41.090257155598344</v>
      </c>
      <c r="F36" s="7">
        <f t="shared" si="1"/>
        <v>-65.59521198131273</v>
      </c>
    </row>
    <row r="37" spans="1:6" ht="16.5">
      <c r="A37" s="35" t="s">
        <v>396</v>
      </c>
      <c r="B37" s="5">
        <f>'Table 2b'!Q74</f>
        <v>21598.7</v>
      </c>
      <c r="C37" s="5">
        <f>'Table 2b'!R74</f>
        <v>21533.334999999999</v>
      </c>
      <c r="D37" s="5">
        <f>'Table 2b'!S74</f>
        <v>24192.184999999998</v>
      </c>
      <c r="E37" s="6">
        <f t="shared" si="0"/>
        <v>-0.30263395482135991</v>
      </c>
      <c r="F37" s="6">
        <f t="shared" si="1"/>
        <v>12.347599663498471</v>
      </c>
    </row>
    <row r="38" spans="1:6" ht="16.5">
      <c r="A38" s="35" t="s">
        <v>397</v>
      </c>
      <c r="B38" s="5">
        <f>'Table 2b'!Q75</f>
        <v>837.32</v>
      </c>
      <c r="C38" s="5">
        <f>'Table 2b'!R75</f>
        <v>1081.02</v>
      </c>
      <c r="D38" s="5">
        <f>'Table 2b'!S75</f>
        <v>900.96</v>
      </c>
      <c r="E38" s="6">
        <f t="shared" si="0"/>
        <v>29.104762814694482</v>
      </c>
      <c r="F38" s="6">
        <f t="shared" si="1"/>
        <v>-16.656491091746688</v>
      </c>
    </row>
    <row r="39" spans="1:6" ht="16.5">
      <c r="A39" s="35" t="s">
        <v>277</v>
      </c>
      <c r="B39" s="5">
        <f>'Table 2b'!Q76</f>
        <v>8909.81</v>
      </c>
      <c r="C39" s="5">
        <f>'Table 2b'!R76</f>
        <v>12715.970000000001</v>
      </c>
      <c r="D39" s="5">
        <f>'Table 2b'!S76</f>
        <v>14178.980000000001</v>
      </c>
      <c r="E39" s="6">
        <f t="shared" si="0"/>
        <v>42.718756067750064</v>
      </c>
      <c r="F39" s="6">
        <f t="shared" si="1"/>
        <v>11.505296096168834</v>
      </c>
    </row>
    <row r="40" spans="1:6" ht="16.5">
      <c r="A40" s="35" t="s">
        <v>35</v>
      </c>
      <c r="B40" s="5">
        <f>B7+B21+B24+B30+B37+B38+B39</f>
        <v>23945317.514149055</v>
      </c>
      <c r="C40" s="5">
        <f>C7+C21+C24+C30+C37+C38+C39</f>
        <v>23332474.720408808</v>
      </c>
      <c r="D40" s="5">
        <f>D7+D21+D24+D30+D37+D38+D39</f>
        <v>24242535.466289096</v>
      </c>
      <c r="E40" s="6">
        <f t="shared" si="0"/>
        <v>-2.5593429420099483</v>
      </c>
      <c r="F40" s="6">
        <f t="shared" si="1"/>
        <v>3.9004038653656607</v>
      </c>
    </row>
    <row r="41" spans="1:6" ht="15.75">
      <c r="A41" s="523" t="s">
        <v>33</v>
      </c>
      <c r="B41" s="523"/>
      <c r="C41" s="14"/>
      <c r="D41" s="14"/>
      <c r="E41" s="15"/>
      <c r="F41" s="15"/>
    </row>
  </sheetData>
  <mergeCells count="7">
    <mergeCell ref="A41:B41"/>
    <mergeCell ref="A1:F1"/>
    <mergeCell ref="A2:F2"/>
    <mergeCell ref="A4:A6"/>
    <mergeCell ref="B4:F4"/>
    <mergeCell ref="E5:E6"/>
    <mergeCell ref="F5:F6"/>
  </mergeCells>
  <hyperlinks>
    <hyperlink ref="D6" r:id="rId1" display="cf=j=@)^^÷^&amp;                        -;fpg–kf}if_ "/>
    <hyperlink ref="C6" r:id="rId2" display="cf=j=@)^^÷^&amp;                        -;fpg–kf}if_ 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view="pageBreakPreview" zoomScaleNormal="90" zoomScaleSheetLayoutView="100" workbookViewId="0">
      <pane xSplit="1" ySplit="6" topLeftCell="G7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13.7109375" defaultRowHeight="15"/>
  <cols>
    <col min="1" max="1" width="22.42578125" style="80" bestFit="1" customWidth="1"/>
    <col min="2" max="2" width="15.85546875" style="80" customWidth="1"/>
    <col min="3" max="6" width="13.7109375" style="80" customWidth="1"/>
    <col min="7" max="7" width="13.42578125" style="80" customWidth="1"/>
    <col min="8" max="16384" width="13.7109375" style="80"/>
  </cols>
  <sheetData>
    <row r="1" spans="1:21" ht="18">
      <c r="A1" s="524" t="s">
        <v>573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</row>
    <row r="2" spans="1:21" ht="18">
      <c r="A2" s="524" t="s">
        <v>342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</row>
    <row r="3" spans="1:21" ht="18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525"/>
      <c r="O3" s="525"/>
      <c r="P3" s="525"/>
      <c r="Q3" s="86"/>
      <c r="R3" s="86"/>
      <c r="S3" s="526" t="s">
        <v>39</v>
      </c>
      <c r="T3" s="526"/>
      <c r="U3" s="526"/>
    </row>
    <row r="4" spans="1:21" ht="15.75">
      <c r="A4" s="518" t="s">
        <v>2</v>
      </c>
      <c r="B4" s="519" t="s">
        <v>534</v>
      </c>
      <c r="C4" s="519"/>
      <c r="D4" s="519"/>
      <c r="E4" s="519"/>
      <c r="F4" s="519"/>
      <c r="G4" s="519" t="s">
        <v>441</v>
      </c>
      <c r="H4" s="519"/>
      <c r="I4" s="519"/>
      <c r="J4" s="519"/>
      <c r="K4" s="519"/>
      <c r="L4" s="519" t="s">
        <v>538</v>
      </c>
      <c r="M4" s="519"/>
      <c r="N4" s="519"/>
      <c r="O4" s="519"/>
      <c r="P4" s="519"/>
      <c r="Q4" s="519" t="s">
        <v>539</v>
      </c>
      <c r="R4" s="519"/>
      <c r="S4" s="519"/>
      <c r="T4" s="519"/>
      <c r="U4" s="519"/>
    </row>
    <row r="5" spans="1:21" ht="15" customHeight="1">
      <c r="A5" s="518"/>
      <c r="B5" s="392" t="s">
        <v>4</v>
      </c>
      <c r="C5" s="392" t="s">
        <v>532</v>
      </c>
      <c r="D5" s="392" t="s">
        <v>533</v>
      </c>
      <c r="E5" s="520" t="s">
        <v>529</v>
      </c>
      <c r="F5" s="520" t="s">
        <v>530</v>
      </c>
      <c r="G5" s="392" t="s">
        <v>4</v>
      </c>
      <c r="H5" s="392" t="s">
        <v>532</v>
      </c>
      <c r="I5" s="392" t="s">
        <v>533</v>
      </c>
      <c r="J5" s="520" t="s">
        <v>529</v>
      </c>
      <c r="K5" s="520" t="s">
        <v>530</v>
      </c>
      <c r="L5" s="392" t="s">
        <v>4</v>
      </c>
      <c r="M5" s="392" t="s">
        <v>532</v>
      </c>
      <c r="N5" s="392" t="s">
        <v>533</v>
      </c>
      <c r="O5" s="520" t="s">
        <v>529</v>
      </c>
      <c r="P5" s="520" t="s">
        <v>530</v>
      </c>
      <c r="Q5" s="392" t="s">
        <v>4</v>
      </c>
      <c r="R5" s="392" t="s">
        <v>532</v>
      </c>
      <c r="S5" s="392" t="s">
        <v>533</v>
      </c>
      <c r="T5" s="520" t="s">
        <v>529</v>
      </c>
      <c r="U5" s="520" t="s">
        <v>530</v>
      </c>
    </row>
    <row r="6" spans="1:21" ht="45">
      <c r="A6" s="518"/>
      <c r="B6" s="393" t="s">
        <v>279</v>
      </c>
      <c r="C6" s="393" t="s">
        <v>443</v>
      </c>
      <c r="D6" s="393" t="s">
        <v>528</v>
      </c>
      <c r="E6" s="520"/>
      <c r="F6" s="520"/>
      <c r="G6" s="393" t="s">
        <v>531</v>
      </c>
      <c r="H6" s="393" t="s">
        <v>443</v>
      </c>
      <c r="I6" s="393" t="s">
        <v>528</v>
      </c>
      <c r="J6" s="520"/>
      <c r="K6" s="520"/>
      <c r="L6" s="393" t="s">
        <v>279</v>
      </c>
      <c r="M6" s="393" t="s">
        <v>443</v>
      </c>
      <c r="N6" s="393" t="s">
        <v>528</v>
      </c>
      <c r="O6" s="520"/>
      <c r="P6" s="520"/>
      <c r="Q6" s="393" t="s">
        <v>279</v>
      </c>
      <c r="R6" s="393" t="s">
        <v>443</v>
      </c>
      <c r="S6" s="393" t="s">
        <v>528</v>
      </c>
      <c r="T6" s="520"/>
      <c r="U6" s="520"/>
    </row>
    <row r="7" spans="1:21" ht="16.5">
      <c r="A7" s="90" t="s">
        <v>9</v>
      </c>
      <c r="B7" s="87">
        <f>SUM(B8:B20)</f>
        <v>3882874.3613579297</v>
      </c>
      <c r="C7" s="87">
        <f>SUM(C8:C20)</f>
        <v>3729684.63</v>
      </c>
      <c r="D7" s="87">
        <f>SUM(D8:D20)</f>
        <v>3980831.4600000004</v>
      </c>
      <c r="E7" s="88">
        <f t="shared" ref="E7:E40" si="0">IFERROR(C7/B7*100-100,0)</f>
        <v>-3.945266240969886</v>
      </c>
      <c r="F7" s="88">
        <f t="shared" ref="F7:F40" si="1">IFERROR(D7/C7*100-100,0)</f>
        <v>6.7337283152543819</v>
      </c>
      <c r="G7" s="87">
        <f>SUM(G8:G20)</f>
        <v>4763165.4440000001</v>
      </c>
      <c r="H7" s="87">
        <f>SUM(H8:H20)</f>
        <v>4695804.68</v>
      </c>
      <c r="I7" s="87">
        <f>SUM(I8:I20)</f>
        <v>4171934.7542760484</v>
      </c>
      <c r="J7" s="88">
        <f t="shared" ref="J7:J36" si="2">IFERROR(H7/G7*100-100,0)</f>
        <v>-1.4142016436748577</v>
      </c>
      <c r="K7" s="88">
        <f t="shared" ref="K7:K36" si="3">IFERROR(I7/H7*100-100,0)</f>
        <v>-11.156126828596101</v>
      </c>
      <c r="L7" s="87">
        <f>SUM(L8:L20)</f>
        <v>2202234.06</v>
      </c>
      <c r="M7" s="87">
        <f>SUM(M8:M20)</f>
        <v>2210038.2199999997</v>
      </c>
      <c r="N7" s="87">
        <f>SUM(N8:N20)</f>
        <v>2235435.1443012445</v>
      </c>
      <c r="O7" s="88">
        <f t="shared" ref="O7:P13" si="4">IFERROR(M7/L7*100-100,0)</f>
        <v>0.35437468440568409</v>
      </c>
      <c r="P7" s="88">
        <f t="shared" si="4"/>
        <v>1.1491622213323041</v>
      </c>
      <c r="Q7" s="87">
        <f>SUM(Q8:Q20)</f>
        <v>1397050.8</v>
      </c>
      <c r="R7" s="87">
        <f>SUM(R8:R20)</f>
        <v>1427541.851637013</v>
      </c>
      <c r="S7" s="87">
        <f>SUM(S8:S20)</f>
        <v>1400567.9715907925</v>
      </c>
      <c r="T7" s="88">
        <f t="shared" ref="T7:T40" si="5">IFERROR(R7/Q7*100-100,0)</f>
        <v>2.1825299149474802</v>
      </c>
      <c r="U7" s="88">
        <f t="shared" ref="U7:U40" si="6">IFERROR(S7/R7*100-100,0)</f>
        <v>-1.8895333972372583</v>
      </c>
    </row>
    <row r="8" spans="1:21" ht="16.5">
      <c r="A8" s="100" t="s">
        <v>10</v>
      </c>
      <c r="B8" s="379">
        <v>1307204.7326284584</v>
      </c>
      <c r="C8" s="379">
        <v>1263714</v>
      </c>
      <c r="D8" s="379">
        <v>1336057</v>
      </c>
      <c r="E8" s="89">
        <f t="shared" si="0"/>
        <v>-3.3270023847763639</v>
      </c>
      <c r="F8" s="89">
        <f t="shared" si="1"/>
        <v>5.7246338965937014</v>
      </c>
      <c r="G8" s="379">
        <v>1432818.85</v>
      </c>
      <c r="H8" s="379">
        <v>1386328</v>
      </c>
      <c r="I8" s="379">
        <v>1388841.26</v>
      </c>
      <c r="J8" s="89">
        <f t="shared" si="2"/>
        <v>-3.24471233750171</v>
      </c>
      <c r="K8" s="89">
        <f t="shared" si="3"/>
        <v>0.18128898788742731</v>
      </c>
      <c r="L8" s="379">
        <v>509588</v>
      </c>
      <c r="M8" s="379">
        <v>507791</v>
      </c>
      <c r="N8" s="379">
        <v>500447</v>
      </c>
      <c r="O8" s="89">
        <f t="shared" si="4"/>
        <v>-0.3526378172170439</v>
      </c>
      <c r="P8" s="89">
        <f t="shared" si="4"/>
        <v>-1.446264309528928</v>
      </c>
      <c r="Q8" s="379">
        <v>397095</v>
      </c>
      <c r="R8" s="379">
        <v>406335.65376175888</v>
      </c>
      <c r="S8" s="379">
        <v>391120.65809122496</v>
      </c>
      <c r="T8" s="89">
        <f t="shared" si="5"/>
        <v>2.327063740857696</v>
      </c>
      <c r="U8" s="89">
        <f t="shared" si="6"/>
        <v>-3.7444402256304841</v>
      </c>
    </row>
    <row r="9" spans="1:21" ht="16.5">
      <c r="A9" s="100" t="s">
        <v>11</v>
      </c>
      <c r="B9" s="379">
        <v>906107.82300440548</v>
      </c>
      <c r="C9" s="379">
        <v>920446</v>
      </c>
      <c r="D9" s="379">
        <v>946882</v>
      </c>
      <c r="E9" s="89">
        <f t="shared" si="0"/>
        <v>1.5823919219738229</v>
      </c>
      <c r="F9" s="89">
        <f t="shared" si="1"/>
        <v>2.8720859235631337</v>
      </c>
      <c r="G9" s="379">
        <v>185296.67000000004</v>
      </c>
      <c r="H9" s="379">
        <v>186219</v>
      </c>
      <c r="I9" s="379">
        <v>214305.82978288841</v>
      </c>
      <c r="J9" s="89">
        <f t="shared" si="2"/>
        <v>0.49775854039899059</v>
      </c>
      <c r="K9" s="89">
        <f t="shared" si="3"/>
        <v>15.08268747168033</v>
      </c>
      <c r="L9" s="379">
        <v>688438</v>
      </c>
      <c r="M9" s="379">
        <v>676460</v>
      </c>
      <c r="N9" s="379">
        <v>694619.66111875128</v>
      </c>
      <c r="O9" s="89">
        <f t="shared" si="4"/>
        <v>-1.7398807154747402</v>
      </c>
      <c r="P9" s="89">
        <f t="shared" si="4"/>
        <v>2.6845136621161885</v>
      </c>
      <c r="Q9" s="379">
        <v>441721</v>
      </c>
      <c r="R9" s="379">
        <v>464264.68</v>
      </c>
      <c r="S9" s="379">
        <v>454484.47</v>
      </c>
      <c r="T9" s="89">
        <f t="shared" si="5"/>
        <v>5.1036015946717583</v>
      </c>
      <c r="U9" s="89">
        <f t="shared" si="6"/>
        <v>-2.1066022080335784</v>
      </c>
    </row>
    <row r="10" spans="1:21" ht="16.5">
      <c r="A10" s="111" t="s">
        <v>12</v>
      </c>
      <c r="B10" s="379">
        <v>162926.74193280001</v>
      </c>
      <c r="C10" s="379">
        <v>147330.18</v>
      </c>
      <c r="D10" s="379">
        <v>149568</v>
      </c>
      <c r="E10" s="89">
        <f t="shared" si="0"/>
        <v>-9.5727452398409127</v>
      </c>
      <c r="F10" s="89">
        <f t="shared" si="1"/>
        <v>1.5189148618429726</v>
      </c>
      <c r="G10" s="379">
        <v>582227.67999999993</v>
      </c>
      <c r="H10" s="379">
        <v>585178.6</v>
      </c>
      <c r="I10" s="379">
        <v>647829.26449315995</v>
      </c>
      <c r="J10" s="89">
        <f t="shared" si="2"/>
        <v>0.50683265350765794</v>
      </c>
      <c r="K10" s="89">
        <f t="shared" si="3"/>
        <v>10.706246690012236</v>
      </c>
      <c r="L10" s="379">
        <v>162296</v>
      </c>
      <c r="M10" s="379">
        <v>173471</v>
      </c>
      <c r="N10" s="379">
        <v>173385.43148038836</v>
      </c>
      <c r="O10" s="89">
        <f t="shared" si="4"/>
        <v>6.8855671119436153</v>
      </c>
      <c r="P10" s="89">
        <f t="shared" si="4"/>
        <v>-4.9327276381433194E-2</v>
      </c>
      <c r="Q10" s="379">
        <v>95195</v>
      </c>
      <c r="R10" s="379">
        <v>99038.13721359655</v>
      </c>
      <c r="S10" s="379">
        <v>102295.37700040083</v>
      </c>
      <c r="T10" s="89">
        <f t="shared" si="5"/>
        <v>4.0371208714707194</v>
      </c>
      <c r="U10" s="89">
        <f t="shared" si="6"/>
        <v>3.2888742442513319</v>
      </c>
    </row>
    <row r="11" spans="1:21" ht="16.5">
      <c r="A11" s="100" t="s">
        <v>13</v>
      </c>
      <c r="B11" s="379">
        <v>99265.312371552034</v>
      </c>
      <c r="C11" s="379">
        <v>94400.590000000011</v>
      </c>
      <c r="D11" s="379">
        <v>104965</v>
      </c>
      <c r="E11" s="89">
        <f t="shared" si="0"/>
        <v>-4.9007274095338289</v>
      </c>
      <c r="F11" s="89">
        <f t="shared" si="1"/>
        <v>11.191042344120945</v>
      </c>
      <c r="G11" s="379">
        <v>2001.2199999999998</v>
      </c>
      <c r="H11" s="379">
        <v>2056.08</v>
      </c>
      <c r="I11" s="379">
        <v>1669</v>
      </c>
      <c r="J11" s="89">
        <f t="shared" si="2"/>
        <v>2.741327790048075</v>
      </c>
      <c r="K11" s="89">
        <f t="shared" si="3"/>
        <v>-18.826115715341814</v>
      </c>
      <c r="L11" s="379">
        <v>70586</v>
      </c>
      <c r="M11" s="379">
        <v>70628</v>
      </c>
      <c r="N11" s="379">
        <v>75078.629279005909</v>
      </c>
      <c r="O11" s="89">
        <f t="shared" si="4"/>
        <v>5.9501884226335733E-2</v>
      </c>
      <c r="P11" s="89">
        <f t="shared" si="4"/>
        <v>6.3015082955851938</v>
      </c>
      <c r="Q11" s="379">
        <v>107951</v>
      </c>
      <c r="R11" s="379">
        <v>110150.5845316085</v>
      </c>
      <c r="S11" s="379">
        <v>106372.50900000001</v>
      </c>
      <c r="T11" s="89">
        <f t="shared" si="5"/>
        <v>2.0375768002227801</v>
      </c>
      <c r="U11" s="89">
        <f t="shared" si="6"/>
        <v>-3.429918731411135</v>
      </c>
    </row>
    <row r="12" spans="1:21" ht="16.5">
      <c r="A12" s="100" t="s">
        <v>14</v>
      </c>
      <c r="B12" s="379">
        <v>1900.0429273261043</v>
      </c>
      <c r="C12" s="379">
        <v>1905</v>
      </c>
      <c r="D12" s="379">
        <v>1865.4</v>
      </c>
      <c r="E12" s="89">
        <f t="shared" si="0"/>
        <v>0.26089266734999228</v>
      </c>
      <c r="F12" s="89">
        <f t="shared" si="1"/>
        <v>-2.0787401574803113</v>
      </c>
      <c r="G12" s="379">
        <v>173.41399999999999</v>
      </c>
      <c r="H12" s="379">
        <v>170.25</v>
      </c>
      <c r="I12" s="379">
        <v>170</v>
      </c>
      <c r="J12" s="89">
        <f t="shared" si="2"/>
        <v>-1.824535504630532</v>
      </c>
      <c r="K12" s="89">
        <f t="shared" si="3"/>
        <v>-0.14684287812040964</v>
      </c>
      <c r="L12" s="379">
        <v>2462</v>
      </c>
      <c r="M12" s="379">
        <v>2563</v>
      </c>
      <c r="N12" s="379">
        <v>2214.5774230992038</v>
      </c>
      <c r="O12" s="89">
        <f t="shared" si="4"/>
        <v>4.1023558082859495</v>
      </c>
      <c r="P12" s="89">
        <f t="shared" si="4"/>
        <v>-13.594326059336566</v>
      </c>
      <c r="Q12" s="379">
        <v>2645</v>
      </c>
      <c r="R12" s="379">
        <v>3166.8761300491624</v>
      </c>
      <c r="S12" s="379">
        <v>2334.5274991667238</v>
      </c>
      <c r="T12" s="89">
        <f t="shared" si="5"/>
        <v>19.730666542501424</v>
      </c>
      <c r="U12" s="89">
        <f t="shared" si="6"/>
        <v>-26.282955085758815</v>
      </c>
    </row>
    <row r="13" spans="1:21" ht="16.5">
      <c r="A13" s="100" t="s">
        <v>15</v>
      </c>
      <c r="B13" s="379">
        <v>3015.4484933880026</v>
      </c>
      <c r="C13" s="379">
        <v>3708</v>
      </c>
      <c r="D13" s="379">
        <v>4999.2</v>
      </c>
      <c r="E13" s="89">
        <f t="shared" si="0"/>
        <v>22.966782822872304</v>
      </c>
      <c r="F13" s="89">
        <f t="shared" si="1"/>
        <v>34.822006472491893</v>
      </c>
      <c r="G13" s="379">
        <v>0</v>
      </c>
      <c r="H13" s="379">
        <v>0</v>
      </c>
      <c r="I13" s="379">
        <v>0</v>
      </c>
      <c r="J13" s="89">
        <f t="shared" si="2"/>
        <v>0</v>
      </c>
      <c r="K13" s="89">
        <f t="shared" si="3"/>
        <v>0</v>
      </c>
      <c r="L13" s="379">
        <v>4248.1000000000004</v>
      </c>
      <c r="M13" s="379">
        <v>4884</v>
      </c>
      <c r="N13" s="379">
        <v>4904</v>
      </c>
      <c r="O13" s="89">
        <f t="shared" si="4"/>
        <v>14.969044984816719</v>
      </c>
      <c r="P13" s="89">
        <f t="shared" si="4"/>
        <v>0.40950040950041</v>
      </c>
      <c r="Q13" s="379">
        <v>2702</v>
      </c>
      <c r="R13" s="379">
        <v>2933</v>
      </c>
      <c r="S13" s="379">
        <v>2769</v>
      </c>
      <c r="T13" s="89">
        <f t="shared" si="5"/>
        <v>8.5492227979274702</v>
      </c>
      <c r="U13" s="89">
        <f t="shared" si="6"/>
        <v>-5.5915444936924672</v>
      </c>
    </row>
    <row r="14" spans="1:21" ht="16.5">
      <c r="A14" s="100" t="s">
        <v>16</v>
      </c>
      <c r="B14" s="379">
        <v>969366.3</v>
      </c>
      <c r="C14" s="379">
        <v>864303.1</v>
      </c>
      <c r="D14" s="379">
        <v>997721.69</v>
      </c>
      <c r="E14" s="89">
        <f t="shared" si="0"/>
        <v>-10.83833840726669</v>
      </c>
      <c r="F14" s="89">
        <f t="shared" si="1"/>
        <v>15.436551135822612</v>
      </c>
      <c r="G14" s="379">
        <v>399182.5</v>
      </c>
      <c r="H14" s="379">
        <v>401655</v>
      </c>
      <c r="I14" s="379">
        <v>412286</v>
      </c>
      <c r="J14" s="89">
        <f t="shared" si="2"/>
        <v>0.61939088011122578</v>
      </c>
      <c r="K14" s="89">
        <f t="shared" si="3"/>
        <v>2.6467988696767151</v>
      </c>
      <c r="L14" s="379">
        <v>699652.60000000009</v>
      </c>
      <c r="M14" s="379">
        <v>703437</v>
      </c>
      <c r="N14" s="379">
        <v>716058.74</v>
      </c>
      <c r="O14" s="89">
        <f t="shared" ref="O14:O40" si="7">IFERROR(M14/L14*100-100,0)</f>
        <v>0.54089701088796005</v>
      </c>
      <c r="P14" s="89" t="s">
        <v>572</v>
      </c>
      <c r="Q14" s="379">
        <v>311885</v>
      </c>
      <c r="R14" s="379">
        <v>299950.5</v>
      </c>
      <c r="S14" s="379">
        <v>298778.55</v>
      </c>
      <c r="T14" s="89">
        <f t="shared" si="5"/>
        <v>-3.8265706911201249</v>
      </c>
      <c r="U14" s="89">
        <f t="shared" si="6"/>
        <v>-0.39071446788720721</v>
      </c>
    </row>
    <row r="15" spans="1:21" ht="16.5">
      <c r="A15" s="100" t="s">
        <v>17</v>
      </c>
      <c r="B15" s="379">
        <v>327475</v>
      </c>
      <c r="C15" s="379">
        <v>326101</v>
      </c>
      <c r="D15" s="379">
        <v>326979</v>
      </c>
      <c r="E15" s="89">
        <f t="shared" si="0"/>
        <v>-0.41957401328345156</v>
      </c>
      <c r="F15" s="89">
        <f t="shared" si="1"/>
        <v>0.26924173798914808</v>
      </c>
      <c r="G15" s="379">
        <v>1997100</v>
      </c>
      <c r="H15" s="379">
        <v>1970321</v>
      </c>
      <c r="I15" s="379">
        <v>1316507</v>
      </c>
      <c r="J15" s="89">
        <f t="shared" si="2"/>
        <v>-1.3408942967302551</v>
      </c>
      <c r="K15" s="89">
        <f t="shared" si="3"/>
        <v>-33.183120922935899</v>
      </c>
      <c r="L15" s="379">
        <v>3683</v>
      </c>
      <c r="M15" s="379">
        <v>3452</v>
      </c>
      <c r="N15" s="379">
        <v>3430</v>
      </c>
      <c r="O15" s="89">
        <f t="shared" si="7"/>
        <v>-6.2720608199837073</v>
      </c>
      <c r="P15" s="89">
        <f t="shared" ref="P15:P40" si="8">IFERROR(N15/M15*100-100,0)</f>
        <v>-0.63731170336036769</v>
      </c>
      <c r="Q15" s="379">
        <v>11440</v>
      </c>
      <c r="R15" s="379">
        <v>11535</v>
      </c>
      <c r="S15" s="379">
        <v>12088</v>
      </c>
      <c r="T15" s="89">
        <f t="shared" si="5"/>
        <v>0.83041958041958708</v>
      </c>
      <c r="U15" s="89">
        <f t="shared" si="6"/>
        <v>4.7941048981360979</v>
      </c>
    </row>
    <row r="16" spans="1:21" ht="16.5">
      <c r="A16" s="100" t="s">
        <v>18</v>
      </c>
      <c r="B16" s="379">
        <v>10319</v>
      </c>
      <c r="C16" s="379">
        <v>9973.5</v>
      </c>
      <c r="D16" s="379">
        <v>9980.5</v>
      </c>
      <c r="E16" s="89">
        <f t="shared" si="0"/>
        <v>-3.3481926543269651</v>
      </c>
      <c r="F16" s="89">
        <f t="shared" si="1"/>
        <v>7.0185992881135917E-2</v>
      </c>
      <c r="G16" s="379">
        <v>162.68</v>
      </c>
      <c r="H16" s="379">
        <v>163</v>
      </c>
      <c r="I16" s="379">
        <v>163</v>
      </c>
      <c r="J16" s="89">
        <f t="shared" si="2"/>
        <v>0.19670518809932958</v>
      </c>
      <c r="K16" s="89">
        <f t="shared" si="3"/>
        <v>0</v>
      </c>
      <c r="L16" s="379"/>
      <c r="M16" s="379">
        <v>0</v>
      </c>
      <c r="N16" s="379">
        <v>0</v>
      </c>
      <c r="O16" s="89">
        <f t="shared" si="7"/>
        <v>0</v>
      </c>
      <c r="P16" s="89">
        <f t="shared" si="8"/>
        <v>0</v>
      </c>
      <c r="Q16" s="379">
        <v>0</v>
      </c>
      <c r="R16" s="379">
        <v>0</v>
      </c>
      <c r="S16" s="379">
        <v>0</v>
      </c>
      <c r="T16" s="89">
        <f t="shared" si="5"/>
        <v>0</v>
      </c>
      <c r="U16" s="89">
        <f t="shared" si="6"/>
        <v>0</v>
      </c>
    </row>
    <row r="17" spans="1:22" ht="16.5">
      <c r="A17" s="100" t="s">
        <v>19</v>
      </c>
      <c r="B17" s="379">
        <v>2</v>
      </c>
      <c r="C17" s="379">
        <v>2</v>
      </c>
      <c r="D17" s="379">
        <v>2</v>
      </c>
      <c r="E17" s="89">
        <f t="shared" si="0"/>
        <v>0</v>
      </c>
      <c r="F17" s="89">
        <f t="shared" si="1"/>
        <v>0</v>
      </c>
      <c r="G17" s="379">
        <v>1892.75</v>
      </c>
      <c r="H17" s="379">
        <v>1962.75</v>
      </c>
      <c r="I17" s="379">
        <v>1560</v>
      </c>
      <c r="J17" s="89">
        <f t="shared" si="2"/>
        <v>3.6983225465592398</v>
      </c>
      <c r="K17" s="89">
        <f t="shared" si="3"/>
        <v>-20.519679021780661</v>
      </c>
      <c r="L17" s="379"/>
      <c r="M17" s="379">
        <v>0</v>
      </c>
      <c r="N17" s="379">
        <v>0</v>
      </c>
      <c r="O17" s="89">
        <f t="shared" si="7"/>
        <v>0</v>
      </c>
      <c r="P17" s="89">
        <f t="shared" si="8"/>
        <v>0</v>
      </c>
      <c r="Q17" s="379">
        <v>0</v>
      </c>
      <c r="R17" s="379">
        <v>0</v>
      </c>
      <c r="S17" s="379">
        <v>0</v>
      </c>
      <c r="T17" s="89">
        <f t="shared" si="5"/>
        <v>0</v>
      </c>
      <c r="U17" s="89">
        <f t="shared" si="6"/>
        <v>0</v>
      </c>
    </row>
    <row r="18" spans="1:22" ht="16.5">
      <c r="A18" s="100" t="s">
        <v>20</v>
      </c>
      <c r="B18" s="379">
        <v>5856.4</v>
      </c>
      <c r="C18" s="379">
        <v>5608.5</v>
      </c>
      <c r="D18" s="379">
        <v>5601.12</v>
      </c>
      <c r="E18" s="89">
        <f t="shared" si="0"/>
        <v>-4.232975889625024</v>
      </c>
      <c r="F18" s="89">
        <f t="shared" si="1"/>
        <v>-0.1315859855576349</v>
      </c>
      <c r="G18" s="379">
        <v>0</v>
      </c>
      <c r="H18" s="379">
        <v>0</v>
      </c>
      <c r="I18" s="379">
        <v>28</v>
      </c>
      <c r="J18" s="89">
        <f t="shared" si="2"/>
        <v>0</v>
      </c>
      <c r="K18" s="89">
        <f t="shared" si="3"/>
        <v>0</v>
      </c>
      <c r="L18" s="379">
        <v>7041.3</v>
      </c>
      <c r="M18" s="379">
        <v>7440.35</v>
      </c>
      <c r="N18" s="379">
        <v>7395.35</v>
      </c>
      <c r="O18" s="89">
        <f t="shared" si="7"/>
        <v>5.6672773493530997</v>
      </c>
      <c r="P18" s="89">
        <f t="shared" si="8"/>
        <v>-0.60481025758195983</v>
      </c>
      <c r="Q18" s="379">
        <v>2835</v>
      </c>
      <c r="R18" s="379">
        <v>3345.5</v>
      </c>
      <c r="S18" s="379">
        <v>3369.5</v>
      </c>
      <c r="T18" s="89">
        <f t="shared" si="5"/>
        <v>18.007054673721342</v>
      </c>
      <c r="U18" s="89">
        <f t="shared" si="6"/>
        <v>0.71738155731580378</v>
      </c>
    </row>
    <row r="19" spans="1:22" ht="16.5">
      <c r="A19" s="100" t="s">
        <v>22</v>
      </c>
      <c r="B19" s="379">
        <v>48812.26</v>
      </c>
      <c r="C19" s="379">
        <v>50487.299999999996</v>
      </c>
      <c r="D19" s="379">
        <v>52698.45</v>
      </c>
      <c r="E19" s="89">
        <f t="shared" si="0"/>
        <v>3.4315968979924207</v>
      </c>
      <c r="F19" s="89">
        <f t="shared" si="1"/>
        <v>4.3796162599307138</v>
      </c>
      <c r="G19" s="379">
        <v>115463</v>
      </c>
      <c r="H19" s="379">
        <v>115241</v>
      </c>
      <c r="I19" s="379">
        <v>133065.5</v>
      </c>
      <c r="J19" s="89">
        <f t="shared" si="2"/>
        <v>-0.19226938499778612</v>
      </c>
      <c r="K19" s="89">
        <f t="shared" si="3"/>
        <v>15.46715144783542</v>
      </c>
      <c r="L19" s="379">
        <v>20945.75</v>
      </c>
      <c r="M19" s="379">
        <v>23078.3</v>
      </c>
      <c r="N19" s="379">
        <v>20738.399999999998</v>
      </c>
      <c r="O19" s="89">
        <f t="shared" si="7"/>
        <v>10.181301696048124</v>
      </c>
      <c r="P19" s="89">
        <f t="shared" si="8"/>
        <v>-10.138961708618055</v>
      </c>
      <c r="Q19" s="379">
        <v>14913.5</v>
      </c>
      <c r="R19" s="379">
        <v>16111.4</v>
      </c>
      <c r="S19" s="379">
        <v>12768.45</v>
      </c>
      <c r="T19" s="89">
        <f t="shared" si="5"/>
        <v>8.0323197103295598</v>
      </c>
      <c r="U19" s="89">
        <f t="shared" si="6"/>
        <v>-20.748972777039853</v>
      </c>
    </row>
    <row r="20" spans="1:22" ht="16.5">
      <c r="A20" s="100" t="s">
        <v>398</v>
      </c>
      <c r="B20" s="379">
        <v>40623.300000000003</v>
      </c>
      <c r="C20" s="379">
        <v>41705.46</v>
      </c>
      <c r="D20" s="379">
        <v>43512.100000000006</v>
      </c>
      <c r="E20" s="89">
        <f t="shared" si="0"/>
        <v>2.6638899350865017</v>
      </c>
      <c r="F20" s="89">
        <f t="shared" si="1"/>
        <v>4.3319028251936516</v>
      </c>
      <c r="G20" s="379">
        <v>46846.68</v>
      </c>
      <c r="H20" s="379">
        <v>46510</v>
      </c>
      <c r="I20" s="379">
        <v>55509.9</v>
      </c>
      <c r="J20" s="89">
        <f t="shared" si="2"/>
        <v>-0.71868486731609948</v>
      </c>
      <c r="K20" s="89">
        <f t="shared" si="3"/>
        <v>19.350462266179306</v>
      </c>
      <c r="L20" s="379">
        <v>33293.31</v>
      </c>
      <c r="M20" s="379">
        <v>36833.57</v>
      </c>
      <c r="N20" s="379">
        <v>37163.355000000003</v>
      </c>
      <c r="O20" s="89">
        <f t="shared" si="7"/>
        <v>10.633547700724264</v>
      </c>
      <c r="P20" s="89">
        <f t="shared" si="8"/>
        <v>0.89533813855133815</v>
      </c>
      <c r="Q20" s="379">
        <v>8668.2999999999993</v>
      </c>
      <c r="R20" s="379">
        <v>10710.52</v>
      </c>
      <c r="S20" s="379">
        <v>14186.93</v>
      </c>
      <c r="T20" s="89">
        <f t="shared" si="5"/>
        <v>23.559636837672926</v>
      </c>
      <c r="U20" s="89">
        <f t="shared" si="6"/>
        <v>32.457901203676386</v>
      </c>
    </row>
    <row r="21" spans="1:22" ht="16.5">
      <c r="A21" s="90" t="s">
        <v>389</v>
      </c>
      <c r="B21" s="87">
        <f>SUM(B22:B23)</f>
        <v>741853.6</v>
      </c>
      <c r="C21" s="87">
        <f>SUM(C22:C23)</f>
        <v>810399.28999999992</v>
      </c>
      <c r="D21" s="87">
        <f>SUM(D22:D23)</f>
        <v>811722.5</v>
      </c>
      <c r="E21" s="88">
        <f t="shared" si="0"/>
        <v>9.2397866641072994</v>
      </c>
      <c r="F21" s="88">
        <f t="shared" si="1"/>
        <v>0.1632787708883825</v>
      </c>
      <c r="G21" s="87">
        <f>SUM(G22:G23)</f>
        <v>1128744.5</v>
      </c>
      <c r="H21" s="87">
        <f>SUM(H22:H23)</f>
        <v>1157473.5</v>
      </c>
      <c r="I21" s="87">
        <f>SUM(I22:I23)</f>
        <v>1271855</v>
      </c>
      <c r="J21" s="88">
        <f t="shared" si="2"/>
        <v>2.5452172745913657</v>
      </c>
      <c r="K21" s="88">
        <f t="shared" si="3"/>
        <v>9.8819972984262705</v>
      </c>
      <c r="L21" s="87">
        <f>SUM(L22:L23)</f>
        <v>770358.54929112177</v>
      </c>
      <c r="M21" s="87">
        <f>SUM(M22:M23)</f>
        <v>797534.8</v>
      </c>
      <c r="N21" s="87">
        <f>SUM(N22:N23)</f>
        <v>1022687.82</v>
      </c>
      <c r="O21" s="88">
        <f t="shared" si="7"/>
        <v>3.5277405221095535</v>
      </c>
      <c r="P21" s="88">
        <f t="shared" si="8"/>
        <v>28.231121701523222</v>
      </c>
      <c r="Q21" s="87">
        <f>SUM(Q22:Q23)</f>
        <v>199628.6</v>
      </c>
      <c r="R21" s="87">
        <f>SUM(R22:R23)</f>
        <v>310271.5</v>
      </c>
      <c r="S21" s="87">
        <f>SUM(S22:S23)</f>
        <v>304991.89</v>
      </c>
      <c r="T21" s="88">
        <f t="shared" si="5"/>
        <v>55.42437306077386</v>
      </c>
      <c r="U21" s="88">
        <f t="shared" si="6"/>
        <v>-1.701609719229765</v>
      </c>
    </row>
    <row r="22" spans="1:22" ht="16.5">
      <c r="A22" s="100" t="s">
        <v>24</v>
      </c>
      <c r="B22" s="379">
        <v>741853.6</v>
      </c>
      <c r="C22" s="379">
        <v>810399.28999999992</v>
      </c>
      <c r="D22" s="379">
        <v>811722.5</v>
      </c>
      <c r="E22" s="89">
        <f t="shared" si="0"/>
        <v>9.2397866641072994</v>
      </c>
      <c r="F22" s="89">
        <f t="shared" si="1"/>
        <v>0.1632787708883825</v>
      </c>
      <c r="G22" s="379">
        <v>1128744.5</v>
      </c>
      <c r="H22" s="379">
        <v>1157473.5</v>
      </c>
      <c r="I22" s="379">
        <v>1271855</v>
      </c>
      <c r="J22" s="89">
        <f t="shared" si="2"/>
        <v>2.5452172745913657</v>
      </c>
      <c r="K22" s="89">
        <f t="shared" si="3"/>
        <v>9.8819972984262705</v>
      </c>
      <c r="L22" s="379">
        <v>724720.54929112177</v>
      </c>
      <c r="M22" s="379">
        <v>775976.8</v>
      </c>
      <c r="N22" s="379">
        <v>1001172.82</v>
      </c>
      <c r="O22" s="89">
        <f t="shared" si="7"/>
        <v>7.0725537945645556</v>
      </c>
      <c r="P22" s="89">
        <f t="shared" si="8"/>
        <v>29.020973307449395</v>
      </c>
      <c r="Q22" s="379">
        <v>199628.6</v>
      </c>
      <c r="R22" s="379">
        <v>310271.5</v>
      </c>
      <c r="S22" s="379">
        <v>304991.89</v>
      </c>
      <c r="T22" s="89">
        <f t="shared" si="5"/>
        <v>55.42437306077386</v>
      </c>
      <c r="U22" s="89">
        <f t="shared" si="6"/>
        <v>-1.701609719229765</v>
      </c>
    </row>
    <row r="23" spans="1:22" ht="16.5">
      <c r="A23" s="100" t="s">
        <v>25</v>
      </c>
      <c r="B23" s="379">
        <v>0</v>
      </c>
      <c r="C23" s="379">
        <v>0</v>
      </c>
      <c r="D23" s="379">
        <v>0</v>
      </c>
      <c r="E23" s="89">
        <f t="shared" si="0"/>
        <v>0</v>
      </c>
      <c r="F23" s="89">
        <f t="shared" si="1"/>
        <v>0</v>
      </c>
      <c r="G23" s="379">
        <v>0</v>
      </c>
      <c r="H23" s="379">
        <v>0</v>
      </c>
      <c r="I23" s="379">
        <v>0</v>
      </c>
      <c r="J23" s="89">
        <f t="shared" si="2"/>
        <v>0</v>
      </c>
      <c r="K23" s="89">
        <f t="shared" si="3"/>
        <v>0</v>
      </c>
      <c r="L23" s="379">
        <v>45638</v>
      </c>
      <c r="M23" s="379">
        <v>21558</v>
      </c>
      <c r="N23" s="379">
        <v>21515</v>
      </c>
      <c r="O23" s="89">
        <f t="shared" si="7"/>
        <v>-52.76304833691222</v>
      </c>
      <c r="P23" s="89">
        <f t="shared" si="8"/>
        <v>-0.19946191668985591</v>
      </c>
      <c r="Q23" s="379"/>
      <c r="R23" s="379"/>
      <c r="S23" s="379"/>
      <c r="T23" s="89">
        <f t="shared" si="5"/>
        <v>0</v>
      </c>
      <c r="U23" s="89">
        <f t="shared" si="6"/>
        <v>0</v>
      </c>
    </row>
    <row r="24" spans="1:22" ht="15.75">
      <c r="A24" s="90" t="s">
        <v>376</v>
      </c>
      <c r="B24" s="381">
        <f>SUM(B25:B29)</f>
        <v>235522.6</v>
      </c>
      <c r="C24" s="381">
        <f>SUM(C25:C29)</f>
        <v>238239.19</v>
      </c>
      <c r="D24" s="381">
        <f>SUM(D25:D29)</f>
        <v>248257.34000000003</v>
      </c>
      <c r="E24" s="88">
        <f t="shared" si="0"/>
        <v>1.1534307111079869</v>
      </c>
      <c r="F24" s="88">
        <f t="shared" si="1"/>
        <v>4.2050806166693349</v>
      </c>
      <c r="G24" s="381">
        <f>SUM(G25:G29)</f>
        <v>430844</v>
      </c>
      <c r="H24" s="381">
        <f>SUM(H25:H29)</f>
        <v>434977.5</v>
      </c>
      <c r="I24" s="381">
        <f>SUM(I25:I29)</f>
        <v>404727</v>
      </c>
      <c r="J24" s="88">
        <f t="shared" si="2"/>
        <v>0.95939597626983186</v>
      </c>
      <c r="K24" s="88">
        <f t="shared" si="3"/>
        <v>-6.954497646429985</v>
      </c>
      <c r="L24" s="381">
        <f>SUM(L25:L29)</f>
        <v>204729.8</v>
      </c>
      <c r="M24" s="381">
        <f>SUM(M25:M29)</f>
        <v>200578.8</v>
      </c>
      <c r="N24" s="381">
        <f>SUM(N25:N29)</f>
        <v>208207.26</v>
      </c>
      <c r="O24" s="88">
        <f t="shared" si="7"/>
        <v>-2.0275504591905928</v>
      </c>
      <c r="P24" s="88">
        <f t="shared" si="8"/>
        <v>3.8032234712741513</v>
      </c>
      <c r="Q24" s="381">
        <f>SUM(Q25:Q29)</f>
        <v>101084.14</v>
      </c>
      <c r="R24" s="381">
        <f>SUM(R25:R29)</f>
        <v>99729.5</v>
      </c>
      <c r="S24" s="381">
        <f>SUM(S25:S29)</f>
        <v>99414.75</v>
      </c>
      <c r="T24" s="88">
        <f t="shared" si="5"/>
        <v>-1.3401113171660768</v>
      </c>
      <c r="U24" s="88">
        <f t="shared" si="6"/>
        <v>-0.31560370803022408</v>
      </c>
    </row>
    <row r="25" spans="1:22" ht="16.5">
      <c r="A25" s="100" t="s">
        <v>26</v>
      </c>
      <c r="B25" s="379">
        <v>42653</v>
      </c>
      <c r="C25" s="379">
        <v>41091.189999999995</v>
      </c>
      <c r="D25" s="379">
        <v>45166.5</v>
      </c>
      <c r="E25" s="89">
        <f t="shared" si="0"/>
        <v>-3.6616650645910198</v>
      </c>
      <c r="F25" s="89">
        <f t="shared" si="1"/>
        <v>9.9177220226525549</v>
      </c>
      <c r="G25" s="379">
        <v>0</v>
      </c>
      <c r="H25" s="379">
        <v>0</v>
      </c>
      <c r="I25" s="379">
        <v>0</v>
      </c>
      <c r="J25" s="89">
        <f t="shared" si="2"/>
        <v>0</v>
      </c>
      <c r="K25" s="89">
        <f t="shared" si="3"/>
        <v>0</v>
      </c>
      <c r="L25" s="379">
        <v>50521.8</v>
      </c>
      <c r="M25" s="379">
        <v>50573.8</v>
      </c>
      <c r="N25" s="379">
        <v>50558.400000000001</v>
      </c>
      <c r="O25" s="89">
        <f t="shared" si="7"/>
        <v>0.10292586566590955</v>
      </c>
      <c r="P25" s="89">
        <f t="shared" si="8"/>
        <v>-3.0450549494005941E-2</v>
      </c>
      <c r="Q25" s="379">
        <v>58046</v>
      </c>
      <c r="R25" s="379">
        <v>53394.5</v>
      </c>
      <c r="S25" s="379">
        <v>52997.25</v>
      </c>
      <c r="T25" s="89">
        <f t="shared" si="5"/>
        <v>-8.0134720738724354</v>
      </c>
      <c r="U25" s="89">
        <f t="shared" si="6"/>
        <v>-0.74399048591146766</v>
      </c>
    </row>
    <row r="26" spans="1:22" ht="16.5">
      <c r="A26" s="100" t="s">
        <v>27</v>
      </c>
      <c r="B26" s="379">
        <v>26104</v>
      </c>
      <c r="C26" s="379">
        <v>27973</v>
      </c>
      <c r="D26" s="379">
        <v>27180.15</v>
      </c>
      <c r="E26" s="89">
        <f t="shared" si="0"/>
        <v>7.159822249463673</v>
      </c>
      <c r="F26" s="89">
        <f t="shared" si="1"/>
        <v>-2.8343402566760716</v>
      </c>
      <c r="G26" s="379">
        <v>316161</v>
      </c>
      <c r="H26" s="379">
        <v>318621.5</v>
      </c>
      <c r="I26" s="379">
        <v>235374</v>
      </c>
      <c r="J26" s="89">
        <f t="shared" si="2"/>
        <v>0.77824273076059569</v>
      </c>
      <c r="K26" s="89">
        <f t="shared" si="3"/>
        <v>-26.127395671666847</v>
      </c>
      <c r="L26" s="379">
        <v>16071</v>
      </c>
      <c r="M26" s="379">
        <v>15374</v>
      </c>
      <c r="N26" s="379">
        <v>15094.2</v>
      </c>
      <c r="O26" s="89">
        <f t="shared" si="7"/>
        <v>-4.337004542343351</v>
      </c>
      <c r="P26" s="89">
        <f t="shared" si="8"/>
        <v>-1.8199557694809414</v>
      </c>
      <c r="Q26" s="379">
        <v>4463</v>
      </c>
      <c r="R26" s="379">
        <v>5373</v>
      </c>
      <c r="S26" s="379">
        <v>5083</v>
      </c>
      <c r="T26" s="89">
        <f t="shared" si="5"/>
        <v>20.389872283217557</v>
      </c>
      <c r="U26" s="89">
        <f t="shared" si="6"/>
        <v>-5.3973571561511307</v>
      </c>
    </row>
    <row r="27" spans="1:22" ht="16.5">
      <c r="A27" s="100" t="s">
        <v>28</v>
      </c>
      <c r="B27" s="379">
        <v>86397</v>
      </c>
      <c r="C27" s="379">
        <v>92344.5</v>
      </c>
      <c r="D27" s="379">
        <v>91266.3</v>
      </c>
      <c r="E27" s="89">
        <f t="shared" si="0"/>
        <v>6.8839195805410043</v>
      </c>
      <c r="F27" s="89">
        <f t="shared" si="1"/>
        <v>-1.1675844257102455</v>
      </c>
      <c r="G27" s="379">
        <v>94583</v>
      </c>
      <c r="H27" s="379">
        <v>96241</v>
      </c>
      <c r="I27" s="379">
        <v>151776</v>
      </c>
      <c r="J27" s="89">
        <f t="shared" si="2"/>
        <v>1.7529577196747823</v>
      </c>
      <c r="K27" s="89">
        <f t="shared" si="3"/>
        <v>57.704097006473347</v>
      </c>
      <c r="L27" s="379">
        <v>54249</v>
      </c>
      <c r="M27" s="379">
        <v>52250</v>
      </c>
      <c r="N27" s="379">
        <v>65011</v>
      </c>
      <c r="O27" s="89">
        <f t="shared" si="7"/>
        <v>-3.6848605504249008</v>
      </c>
      <c r="P27" s="89">
        <f t="shared" si="8"/>
        <v>24.422966507177037</v>
      </c>
      <c r="Q27" s="379">
        <v>28442.14</v>
      </c>
      <c r="R27" s="379">
        <v>32291.5</v>
      </c>
      <c r="S27" s="379">
        <v>31398.5</v>
      </c>
      <c r="T27" s="89">
        <f t="shared" si="5"/>
        <v>13.534002715688757</v>
      </c>
      <c r="U27" s="89">
        <f t="shared" si="6"/>
        <v>-2.7654336280445335</v>
      </c>
    </row>
    <row r="28" spans="1:22" ht="16.5">
      <c r="A28" s="100" t="s">
        <v>29</v>
      </c>
      <c r="B28" s="379">
        <v>2338</v>
      </c>
      <c r="C28" s="379">
        <v>2355</v>
      </c>
      <c r="D28" s="379">
        <v>2372</v>
      </c>
      <c r="E28" s="89">
        <f t="shared" si="0"/>
        <v>0.72711719418305165</v>
      </c>
      <c r="F28" s="89">
        <f t="shared" si="1"/>
        <v>0.7218683651804696</v>
      </c>
      <c r="G28" s="379">
        <v>0</v>
      </c>
      <c r="H28" s="379">
        <v>0</v>
      </c>
      <c r="I28" s="379">
        <v>0</v>
      </c>
      <c r="J28" s="89">
        <f t="shared" si="2"/>
        <v>0</v>
      </c>
      <c r="K28" s="89">
        <f t="shared" si="3"/>
        <v>0</v>
      </c>
      <c r="L28" s="379">
        <v>872</v>
      </c>
      <c r="M28" s="379">
        <v>798</v>
      </c>
      <c r="N28" s="379">
        <v>869.66</v>
      </c>
      <c r="O28" s="89">
        <f t="shared" si="7"/>
        <v>-8.486238532110093</v>
      </c>
      <c r="P28" s="89">
        <f t="shared" si="8"/>
        <v>8.9799498746867101</v>
      </c>
      <c r="Q28" s="379">
        <v>10133</v>
      </c>
      <c r="R28" s="379">
        <v>8670.5</v>
      </c>
      <c r="S28" s="379">
        <v>9936</v>
      </c>
      <c r="T28" s="89">
        <f t="shared" si="5"/>
        <v>-14.433040560544754</v>
      </c>
      <c r="U28" s="89">
        <f t="shared" si="6"/>
        <v>14.595467389423902</v>
      </c>
    </row>
    <row r="29" spans="1:22" ht="16.5">
      <c r="A29" s="100" t="s">
        <v>30</v>
      </c>
      <c r="B29" s="379">
        <v>78030.600000000006</v>
      </c>
      <c r="C29" s="379">
        <v>74475.5</v>
      </c>
      <c r="D29" s="379">
        <v>82272.39</v>
      </c>
      <c r="E29" s="89">
        <f t="shared" si="0"/>
        <v>-4.5560331459709573</v>
      </c>
      <c r="F29" s="89">
        <f t="shared" si="1"/>
        <v>10.469067008613564</v>
      </c>
      <c r="G29" s="379">
        <v>20100</v>
      </c>
      <c r="H29" s="379">
        <v>20115</v>
      </c>
      <c r="I29" s="379">
        <v>17577</v>
      </c>
      <c r="J29" s="89">
        <f t="shared" si="2"/>
        <v>7.4626865671632459E-2</v>
      </c>
      <c r="K29" s="89">
        <f t="shared" si="3"/>
        <v>-12.617449664429529</v>
      </c>
      <c r="L29" s="379">
        <v>83016</v>
      </c>
      <c r="M29" s="379">
        <v>81583</v>
      </c>
      <c r="N29" s="379">
        <v>76674</v>
      </c>
      <c r="O29" s="89">
        <f t="shared" si="7"/>
        <v>-1.7261732678038015</v>
      </c>
      <c r="P29" s="89">
        <f t="shared" si="8"/>
        <v>-6.0171849527475132</v>
      </c>
      <c r="Q29" s="379">
        <v>0</v>
      </c>
      <c r="R29" s="379">
        <v>0</v>
      </c>
      <c r="S29" s="379"/>
      <c r="T29" s="89">
        <f t="shared" si="5"/>
        <v>0</v>
      </c>
      <c r="U29" s="89">
        <f t="shared" si="6"/>
        <v>0</v>
      </c>
    </row>
    <row r="30" spans="1:22" ht="16.5">
      <c r="A30" s="90" t="s">
        <v>385</v>
      </c>
      <c r="B30" s="382">
        <f>SUM(B31:B36)</f>
        <v>163229.68000000002</v>
      </c>
      <c r="C30" s="382">
        <f>SUM(C31:C36)</f>
        <v>171915.51</v>
      </c>
      <c r="D30" s="382">
        <f>SUM(D31:D36)</f>
        <v>170854.51</v>
      </c>
      <c r="E30" s="88">
        <f t="shared" si="0"/>
        <v>5.3212320210393074</v>
      </c>
      <c r="F30" s="88">
        <f t="shared" si="1"/>
        <v>-0.61716362880812881</v>
      </c>
      <c r="G30" s="382">
        <f>SUM(G31:G36)</f>
        <v>78442.5</v>
      </c>
      <c r="H30" s="382">
        <f>SUM(H31:H36)</f>
        <v>78762</v>
      </c>
      <c r="I30" s="382">
        <f>SUM(I31:I36)</f>
        <v>161300.34</v>
      </c>
      <c r="J30" s="88">
        <f t="shared" si="2"/>
        <v>0.40730471364373955</v>
      </c>
      <c r="K30" s="88">
        <f t="shared" si="3"/>
        <v>104.79462177192045</v>
      </c>
      <c r="L30" s="382">
        <f>SUM(L31:L36)</f>
        <v>71430.012499999997</v>
      </c>
      <c r="M30" s="382">
        <v>73974.76473880597</v>
      </c>
      <c r="N30" s="382">
        <v>76005.278738805966</v>
      </c>
      <c r="O30" s="88">
        <f t="shared" si="7"/>
        <v>3.5625812592514592</v>
      </c>
      <c r="P30" s="88">
        <f t="shared" si="8"/>
        <v>2.7448738866145135</v>
      </c>
      <c r="Q30" s="382">
        <f>SUM(Q31:Q36)</f>
        <v>9197.1</v>
      </c>
      <c r="R30" s="382">
        <f>SUM(R31:R36)</f>
        <v>36235.550000000003</v>
      </c>
      <c r="S30" s="382">
        <f>SUM(S31:S36)</f>
        <v>66875.69</v>
      </c>
      <c r="T30" s="88">
        <f t="shared" si="5"/>
        <v>293.98886605560449</v>
      </c>
      <c r="U30" s="88">
        <f t="shared" si="6"/>
        <v>84.558230798207831</v>
      </c>
    </row>
    <row r="31" spans="1:22" ht="16.5">
      <c r="A31" s="100" t="s">
        <v>390</v>
      </c>
      <c r="B31" s="379">
        <v>5795.96</v>
      </c>
      <c r="C31" s="379">
        <v>6188.15</v>
      </c>
      <c r="D31" s="379">
        <v>6573.1100000000006</v>
      </c>
      <c r="E31" s="89">
        <f t="shared" si="0"/>
        <v>6.7666098454785697</v>
      </c>
      <c r="F31" s="89">
        <f t="shared" si="1"/>
        <v>6.2209222465518792</v>
      </c>
      <c r="G31" s="379">
        <v>3605</v>
      </c>
      <c r="H31" s="379">
        <v>3675</v>
      </c>
      <c r="I31" s="379">
        <v>17790</v>
      </c>
      <c r="J31" s="89">
        <f t="shared" si="2"/>
        <v>1.9417475728155296</v>
      </c>
      <c r="K31" s="89">
        <f t="shared" si="3"/>
        <v>384.08163265306126</v>
      </c>
      <c r="L31" s="379"/>
      <c r="M31" s="379"/>
      <c r="N31" s="379"/>
      <c r="O31" s="89">
        <f t="shared" si="7"/>
        <v>0</v>
      </c>
      <c r="P31" s="89">
        <f t="shared" si="8"/>
        <v>0</v>
      </c>
      <c r="Q31" s="379">
        <v>649.08000000000004</v>
      </c>
      <c r="R31" s="379">
        <v>2452</v>
      </c>
      <c r="S31" s="379">
        <v>12940</v>
      </c>
      <c r="T31" s="89">
        <f t="shared" si="5"/>
        <v>277.76545264066061</v>
      </c>
      <c r="U31" s="89">
        <f t="shared" si="6"/>
        <v>427.7324632952691</v>
      </c>
    </row>
    <row r="32" spans="1:22" ht="16.5">
      <c r="A32" s="100" t="s">
        <v>391</v>
      </c>
      <c r="B32" s="379">
        <v>21904</v>
      </c>
      <c r="C32" s="379">
        <v>22820.2</v>
      </c>
      <c r="D32" s="379">
        <v>25403.3</v>
      </c>
      <c r="E32" s="89">
        <f t="shared" si="0"/>
        <v>4.1827976625274061</v>
      </c>
      <c r="F32" s="89">
        <f t="shared" si="1"/>
        <v>11.319357411416192</v>
      </c>
      <c r="G32" s="379">
        <v>60815.5</v>
      </c>
      <c r="H32" s="379">
        <v>60823</v>
      </c>
      <c r="I32" s="379">
        <v>96181.4</v>
      </c>
      <c r="J32" s="89">
        <f t="shared" si="2"/>
        <v>1.2332382369621087E-2</v>
      </c>
      <c r="K32" s="89">
        <f t="shared" si="3"/>
        <v>58.133271953044073</v>
      </c>
      <c r="L32" s="379"/>
      <c r="M32" s="379"/>
      <c r="N32" s="379"/>
      <c r="O32" s="89">
        <f t="shared" si="7"/>
        <v>0</v>
      </c>
      <c r="P32" s="89">
        <f t="shared" si="8"/>
        <v>0</v>
      </c>
      <c r="Q32" s="379">
        <v>1093.04</v>
      </c>
      <c r="R32" s="379">
        <v>5670</v>
      </c>
      <c r="S32" s="379">
        <v>7124</v>
      </c>
      <c r="T32" s="89">
        <f t="shared" si="5"/>
        <v>418.73673424577328</v>
      </c>
      <c r="U32" s="89">
        <f t="shared" si="6"/>
        <v>25.643738977072303</v>
      </c>
      <c r="V32" s="91"/>
    </row>
    <row r="33" spans="1:24" ht="16.5">
      <c r="A33" s="100" t="s">
        <v>392</v>
      </c>
      <c r="B33" s="379">
        <v>116268.77</v>
      </c>
      <c r="C33" s="379">
        <v>120855.75</v>
      </c>
      <c r="D33" s="379">
        <v>117405.58</v>
      </c>
      <c r="E33" s="89">
        <f t="shared" si="0"/>
        <v>3.9451522536963211</v>
      </c>
      <c r="F33" s="89">
        <f t="shared" si="1"/>
        <v>-2.8547834918901174</v>
      </c>
      <c r="G33" s="379">
        <v>864</v>
      </c>
      <c r="H33" s="379">
        <v>851</v>
      </c>
      <c r="I33" s="379">
        <v>16948.940000000002</v>
      </c>
      <c r="J33" s="89">
        <f t="shared" si="2"/>
        <v>-1.5046296296296333</v>
      </c>
      <c r="K33" s="89">
        <f t="shared" si="3"/>
        <v>1891.6498237367805</v>
      </c>
      <c r="L33" s="379"/>
      <c r="M33" s="379"/>
      <c r="N33" s="379"/>
      <c r="O33" s="89">
        <f t="shared" si="7"/>
        <v>0</v>
      </c>
      <c r="P33" s="89">
        <f t="shared" si="8"/>
        <v>0</v>
      </c>
      <c r="Q33" s="379">
        <v>6272.9</v>
      </c>
      <c r="R33" s="379">
        <v>19468.5</v>
      </c>
      <c r="S33" s="379">
        <v>25837</v>
      </c>
      <c r="T33" s="89">
        <f t="shared" si="5"/>
        <v>210.35884519121942</v>
      </c>
      <c r="U33" s="89">
        <f t="shared" si="6"/>
        <v>32.711816524128722</v>
      </c>
      <c r="V33" s="91"/>
    </row>
    <row r="34" spans="1:24" ht="16.5">
      <c r="A34" s="100" t="s">
        <v>393</v>
      </c>
      <c r="B34" s="379">
        <v>7453.45</v>
      </c>
      <c r="C34" s="379">
        <v>7905.24</v>
      </c>
      <c r="D34" s="379">
        <v>7742.42</v>
      </c>
      <c r="E34" s="89">
        <f t="shared" si="0"/>
        <v>6.0614883040739613</v>
      </c>
      <c r="F34" s="89">
        <f t="shared" si="1"/>
        <v>-2.0596465129458466</v>
      </c>
      <c r="G34" s="379">
        <v>0</v>
      </c>
      <c r="H34" s="379">
        <v>0</v>
      </c>
      <c r="I34" s="379">
        <v>0</v>
      </c>
      <c r="J34" s="89">
        <f t="shared" si="2"/>
        <v>0</v>
      </c>
      <c r="K34" s="89">
        <f t="shared" si="3"/>
        <v>0</v>
      </c>
      <c r="L34" s="379"/>
      <c r="M34" s="394"/>
      <c r="N34" s="379"/>
      <c r="O34" s="89">
        <f t="shared" si="7"/>
        <v>0</v>
      </c>
      <c r="P34" s="89">
        <f t="shared" si="8"/>
        <v>0</v>
      </c>
      <c r="Q34" s="379">
        <v>17</v>
      </c>
      <c r="R34" s="379">
        <v>230.55</v>
      </c>
      <c r="S34" s="379">
        <v>298.19</v>
      </c>
      <c r="T34" s="89">
        <f t="shared" si="5"/>
        <v>1256.1764705882354</v>
      </c>
      <c r="U34" s="89">
        <f t="shared" si="6"/>
        <v>29.338538278030796</v>
      </c>
    </row>
    <row r="35" spans="1:24" ht="16.5">
      <c r="A35" s="100" t="s">
        <v>394</v>
      </c>
      <c r="B35" s="379">
        <v>10539</v>
      </c>
      <c r="C35" s="379">
        <v>12885.169999999998</v>
      </c>
      <c r="D35" s="379">
        <v>12598.539999999999</v>
      </c>
      <c r="E35" s="89">
        <f t="shared" si="0"/>
        <v>22.261789543599946</v>
      </c>
      <c r="F35" s="89">
        <f t="shared" si="1"/>
        <v>-2.2244952918742911</v>
      </c>
      <c r="G35" s="379">
        <v>5465</v>
      </c>
      <c r="H35" s="379">
        <v>5530</v>
      </c>
      <c r="I35" s="379">
        <v>21598</v>
      </c>
      <c r="J35" s="89">
        <f t="shared" si="2"/>
        <v>1.1893870082342062</v>
      </c>
      <c r="K35" s="89">
        <f t="shared" si="3"/>
        <v>290.56057866184449</v>
      </c>
      <c r="L35" s="379"/>
      <c r="M35" s="379"/>
      <c r="N35" s="379"/>
      <c r="O35" s="89">
        <f t="shared" si="7"/>
        <v>0</v>
      </c>
      <c r="P35" s="89">
        <f t="shared" si="8"/>
        <v>0</v>
      </c>
      <c r="Q35" s="379">
        <v>967.08</v>
      </c>
      <c r="R35" s="379">
        <v>7771.5</v>
      </c>
      <c r="S35" s="379">
        <v>9146.5</v>
      </c>
      <c r="T35" s="89">
        <f t="shared" si="5"/>
        <v>703.60466559126439</v>
      </c>
      <c r="U35" s="89">
        <f t="shared" si="6"/>
        <v>17.692852087756549</v>
      </c>
    </row>
    <row r="36" spans="1:24" ht="16.5">
      <c r="A36" s="100" t="s">
        <v>395</v>
      </c>
      <c r="B36" s="379">
        <v>1268.5</v>
      </c>
      <c r="C36" s="379">
        <v>1261</v>
      </c>
      <c r="D36" s="379">
        <v>1131.56</v>
      </c>
      <c r="E36" s="89">
        <f t="shared" si="0"/>
        <v>-0.59124950729207626</v>
      </c>
      <c r="F36" s="89">
        <f t="shared" si="1"/>
        <v>-10.264869151467096</v>
      </c>
      <c r="G36" s="379">
        <v>7693</v>
      </c>
      <c r="H36" s="379">
        <v>7883</v>
      </c>
      <c r="I36" s="379">
        <v>8782</v>
      </c>
      <c r="J36" s="89">
        <f t="shared" si="2"/>
        <v>2.4697777200052116</v>
      </c>
      <c r="K36" s="89">
        <f t="shared" si="3"/>
        <v>11.404287707725473</v>
      </c>
      <c r="L36" s="379">
        <v>71430.012499999997</v>
      </c>
      <c r="M36" s="379"/>
      <c r="N36" s="379"/>
      <c r="O36" s="89">
        <f t="shared" si="7"/>
        <v>-100</v>
      </c>
      <c r="P36" s="89">
        <f t="shared" si="8"/>
        <v>0</v>
      </c>
      <c r="Q36" s="379">
        <v>198</v>
      </c>
      <c r="R36" s="379">
        <v>643</v>
      </c>
      <c r="S36" s="379">
        <v>11530</v>
      </c>
      <c r="T36" s="89">
        <f t="shared" si="5"/>
        <v>224.74747474747471</v>
      </c>
      <c r="U36" s="89">
        <f t="shared" si="6"/>
        <v>1693.1570762052879</v>
      </c>
    </row>
    <row r="37" spans="1:24" ht="16.5">
      <c r="A37" s="138" t="s">
        <v>31</v>
      </c>
      <c r="B37" s="379">
        <v>21083.3</v>
      </c>
      <c r="C37" s="379">
        <v>21197.25</v>
      </c>
      <c r="D37" s="379">
        <v>23857.25</v>
      </c>
      <c r="E37" s="89">
        <f t="shared" si="0"/>
        <v>0.54047516280657248</v>
      </c>
      <c r="F37" s="89">
        <f t="shared" si="1"/>
        <v>12.548797603462702</v>
      </c>
      <c r="G37" s="379">
        <v>0</v>
      </c>
      <c r="H37" s="379">
        <v>0</v>
      </c>
      <c r="I37" s="379"/>
      <c r="J37" s="88" t="s">
        <v>571</v>
      </c>
      <c r="K37" s="88">
        <f>IFERROR(I37/H37*100-100,0)</f>
        <v>0</v>
      </c>
      <c r="L37" s="379">
        <v>492.4</v>
      </c>
      <c r="M37" s="379">
        <v>248.08500000000001</v>
      </c>
      <c r="N37" s="379">
        <v>248.08500000000001</v>
      </c>
      <c r="O37" s="89">
        <f t="shared" si="7"/>
        <v>-49.617181153533707</v>
      </c>
      <c r="P37" s="89">
        <f t="shared" si="8"/>
        <v>0</v>
      </c>
      <c r="Q37" s="379">
        <v>23</v>
      </c>
      <c r="R37" s="379">
        <v>88</v>
      </c>
      <c r="S37" s="379">
        <v>86.85</v>
      </c>
      <c r="T37" s="88">
        <f t="shared" si="5"/>
        <v>282.60869565217394</v>
      </c>
      <c r="U37" s="89">
        <f t="shared" si="6"/>
        <v>-1.306818181818187</v>
      </c>
    </row>
    <row r="38" spans="1:24" ht="16.5">
      <c r="A38" s="138" t="s">
        <v>32</v>
      </c>
      <c r="B38" s="379">
        <v>238</v>
      </c>
      <c r="C38" s="379">
        <v>260.7</v>
      </c>
      <c r="D38" s="379">
        <v>276.5</v>
      </c>
      <c r="E38" s="89">
        <f t="shared" si="0"/>
        <v>9.537815126050404</v>
      </c>
      <c r="F38" s="89">
        <f t="shared" si="1"/>
        <v>6.0606060606060623</v>
      </c>
      <c r="G38" s="379">
        <v>0</v>
      </c>
      <c r="H38" s="379">
        <v>0</v>
      </c>
      <c r="I38" s="379">
        <v>0</v>
      </c>
      <c r="J38" s="88">
        <f>IFERROR(H38/G38*100-100,0)</f>
        <v>0</v>
      </c>
      <c r="K38" s="88">
        <f>IFERROR(I38/H38*100-100,0)</f>
        <v>0</v>
      </c>
      <c r="L38" s="379">
        <v>190.8</v>
      </c>
      <c r="M38" s="379">
        <v>209.8</v>
      </c>
      <c r="N38" s="379">
        <v>254.72</v>
      </c>
      <c r="O38" s="89">
        <f t="shared" si="7"/>
        <v>9.9580712788259973</v>
      </c>
      <c r="P38" s="89">
        <f t="shared" si="8"/>
        <v>21.410867492850329</v>
      </c>
      <c r="Q38" s="379">
        <v>348.3</v>
      </c>
      <c r="R38" s="379">
        <v>491.2</v>
      </c>
      <c r="S38" s="379">
        <v>225.5</v>
      </c>
      <c r="T38" s="88">
        <f t="shared" si="5"/>
        <v>41.027849554981344</v>
      </c>
      <c r="U38" s="89">
        <f t="shared" si="6"/>
        <v>-54.09201954397394</v>
      </c>
    </row>
    <row r="39" spans="1:24" ht="16.5">
      <c r="A39" s="138" t="s">
        <v>277</v>
      </c>
      <c r="B39" s="395">
        <v>170.3</v>
      </c>
      <c r="C39" s="395">
        <v>201.2</v>
      </c>
      <c r="D39" s="395">
        <v>485.34999999999997</v>
      </c>
      <c r="E39" s="89">
        <f t="shared" si="0"/>
        <v>18.144450968878445</v>
      </c>
      <c r="F39" s="89">
        <f t="shared" si="1"/>
        <v>141.22763419483101</v>
      </c>
      <c r="G39" s="396">
        <v>1132</v>
      </c>
      <c r="H39" s="396"/>
      <c r="I39" s="396"/>
      <c r="J39" s="89">
        <f>IFERROR(H39/G39*100-100,0)</f>
        <v>-100</v>
      </c>
      <c r="K39" s="88">
        <f>IFERROR(I39/H39*100-100,0)</f>
        <v>0</v>
      </c>
      <c r="L39" s="396">
        <v>7200</v>
      </c>
      <c r="M39" s="396">
        <v>8146</v>
      </c>
      <c r="N39" s="396">
        <v>8523</v>
      </c>
      <c r="O39" s="89">
        <f t="shared" si="7"/>
        <v>13.1388888888889</v>
      </c>
      <c r="P39" s="89">
        <f t="shared" si="8"/>
        <v>4.6280383010066259</v>
      </c>
      <c r="Q39" s="396">
        <v>59.4</v>
      </c>
      <c r="R39" s="396">
        <v>233.7</v>
      </c>
      <c r="S39" s="396">
        <v>306.2</v>
      </c>
      <c r="T39" s="88">
        <f t="shared" si="5"/>
        <v>293.43434343434342</v>
      </c>
      <c r="U39" s="89">
        <f t="shared" si="6"/>
        <v>31.022678647839115</v>
      </c>
    </row>
    <row r="40" spans="1:24" ht="18.75">
      <c r="A40" s="400"/>
      <c r="B40" s="401">
        <f>B7+B21+B24+B30+B37+B38+B39</f>
        <v>5044971.8413579287</v>
      </c>
      <c r="C40" s="401">
        <f>C7+C21+C24+C30+C37+C38+C39</f>
        <v>4971897.7700000005</v>
      </c>
      <c r="D40" s="401">
        <f>D7+D21+D24+D30+D37+D38+D39</f>
        <v>5236284.91</v>
      </c>
      <c r="E40" s="88">
        <f t="shared" si="0"/>
        <v>-1.4484535029289418</v>
      </c>
      <c r="F40" s="88">
        <f t="shared" si="1"/>
        <v>5.3176302536888045</v>
      </c>
      <c r="G40" s="401">
        <f>G7+G21+G24+G30+G37+G38+G39</f>
        <v>6402328.4440000001</v>
      </c>
      <c r="H40" s="401">
        <f>H7+H21+H24+H30+H37+H38+H39</f>
        <v>6367017.6799999997</v>
      </c>
      <c r="I40" s="401">
        <f>I7+I21+I24+I30+I37+I38+I39</f>
        <v>6009817.0942760482</v>
      </c>
      <c r="J40" s="88">
        <f>IFERROR(H40/G40*100-100,0)</f>
        <v>-0.55153003018912727</v>
      </c>
      <c r="K40" s="88">
        <f>IFERROR(I40/H40*100-100,0)</f>
        <v>-5.6101710985660702</v>
      </c>
      <c r="L40" s="401">
        <f>L7+L21+L24+L30+L37+L38+L39</f>
        <v>3256635.6217911215</v>
      </c>
      <c r="M40" s="401">
        <f>M7+M21+M24+M30+M37+M38+M39</f>
        <v>3290730.4697388052</v>
      </c>
      <c r="N40" s="401">
        <f>N7+N21+N24+N30+N37+N38+N39</f>
        <v>3551361.3080400503</v>
      </c>
      <c r="O40" s="88">
        <f t="shared" si="7"/>
        <v>1.0469346868143532</v>
      </c>
      <c r="P40" s="88">
        <f t="shared" si="8"/>
        <v>7.920151489098771</v>
      </c>
      <c r="Q40" s="401">
        <f>Q7+Q21+Q24+Q30+Q37+Q38+Q39</f>
        <v>1707391.34</v>
      </c>
      <c r="R40" s="401">
        <f>R7+R21+R24+R30+R37+R38+R39</f>
        <v>1874591.301637013</v>
      </c>
      <c r="S40" s="401">
        <f>S7+S21+S24+S30+S37+S38+S39</f>
        <v>1872468.8515907924</v>
      </c>
      <c r="T40" s="88">
        <f t="shared" si="5"/>
        <v>9.7927146354750221</v>
      </c>
      <c r="U40" s="88">
        <f t="shared" si="6"/>
        <v>-0.11322201507961438</v>
      </c>
    </row>
    <row r="41" spans="1:24" ht="15.75">
      <c r="A41" s="521" t="s">
        <v>2</v>
      </c>
      <c r="B41" s="522" t="s">
        <v>535</v>
      </c>
      <c r="C41" s="522"/>
      <c r="D41" s="522"/>
      <c r="E41" s="522"/>
      <c r="F41" s="522"/>
      <c r="G41" s="522" t="s">
        <v>536</v>
      </c>
      <c r="H41" s="522"/>
      <c r="I41" s="522"/>
      <c r="J41" s="522"/>
      <c r="K41" s="522"/>
      <c r="L41" s="522" t="s">
        <v>541</v>
      </c>
      <c r="M41" s="522"/>
      <c r="N41" s="522"/>
      <c r="O41" s="522"/>
      <c r="P41" s="522"/>
      <c r="Q41" s="522" t="s">
        <v>35</v>
      </c>
      <c r="R41" s="522"/>
      <c r="S41" s="522"/>
      <c r="T41" s="522"/>
      <c r="U41" s="522"/>
    </row>
    <row r="42" spans="1:24" ht="15" customHeight="1">
      <c r="A42" s="518"/>
      <c r="B42" s="392" t="s">
        <v>4</v>
      </c>
      <c r="C42" s="392" t="s">
        <v>532</v>
      </c>
      <c r="D42" s="392" t="s">
        <v>533</v>
      </c>
      <c r="E42" s="520" t="s">
        <v>529</v>
      </c>
      <c r="F42" s="520" t="s">
        <v>530</v>
      </c>
      <c r="G42" s="392" t="s">
        <v>4</v>
      </c>
      <c r="H42" s="392" t="s">
        <v>532</v>
      </c>
      <c r="I42" s="392" t="s">
        <v>533</v>
      </c>
      <c r="J42" s="520" t="s">
        <v>529</v>
      </c>
      <c r="K42" s="520" t="s">
        <v>530</v>
      </c>
      <c r="L42" s="392" t="s">
        <v>4</v>
      </c>
      <c r="M42" s="392" t="s">
        <v>532</v>
      </c>
      <c r="N42" s="392" t="s">
        <v>533</v>
      </c>
      <c r="O42" s="520" t="s">
        <v>529</v>
      </c>
      <c r="P42" s="520" t="s">
        <v>530</v>
      </c>
      <c r="Q42" s="392" t="s">
        <v>4</v>
      </c>
      <c r="R42" s="392" t="s">
        <v>532</v>
      </c>
      <c r="S42" s="392" t="s">
        <v>533</v>
      </c>
      <c r="T42" s="520" t="s">
        <v>529</v>
      </c>
      <c r="U42" s="520" t="s">
        <v>530</v>
      </c>
    </row>
    <row r="43" spans="1:24" ht="45">
      <c r="A43" s="518"/>
      <c r="B43" s="393" t="s">
        <v>279</v>
      </c>
      <c r="C43" s="393" t="s">
        <v>443</v>
      </c>
      <c r="D43" s="393" t="s">
        <v>528</v>
      </c>
      <c r="E43" s="520"/>
      <c r="F43" s="520"/>
      <c r="G43" s="393" t="s">
        <v>531</v>
      </c>
      <c r="H43" s="393" t="s">
        <v>443</v>
      </c>
      <c r="I43" s="393" t="s">
        <v>528</v>
      </c>
      <c r="J43" s="520"/>
      <c r="K43" s="520"/>
      <c r="L43" s="393" t="s">
        <v>279</v>
      </c>
      <c r="M43" s="393" t="s">
        <v>443</v>
      </c>
      <c r="N43" s="393" t="s">
        <v>528</v>
      </c>
      <c r="O43" s="520"/>
      <c r="P43" s="520"/>
      <c r="Q43" s="393" t="s">
        <v>279</v>
      </c>
      <c r="R43" s="393" t="s">
        <v>443</v>
      </c>
      <c r="S43" s="393" t="s">
        <v>528</v>
      </c>
      <c r="T43" s="520"/>
      <c r="U43" s="520"/>
    </row>
    <row r="44" spans="1:24" ht="17.25" thickBot="1">
      <c r="A44" s="90" t="s">
        <v>9</v>
      </c>
      <c r="B44" s="87">
        <f>SUM(B45:B57)</f>
        <v>3019937.1799999997</v>
      </c>
      <c r="C44" s="87">
        <f>SUM(C45:C57)</f>
        <v>2923845.82</v>
      </c>
      <c r="D44" s="87">
        <f>SUM(D45:D57)</f>
        <v>3112003.2051101797</v>
      </c>
      <c r="E44" s="88">
        <f t="shared" ref="E44:E77" si="9">IFERROR(C44/B44*100-100,0)</f>
        <v>-3.1818993003026605</v>
      </c>
      <c r="F44" s="88">
        <f t="shared" ref="F44:F77" si="10">IFERROR(D44/C44*100-100,0)</f>
        <v>6.4352704175824016</v>
      </c>
      <c r="G44" s="87">
        <f>SUM(G45:G57)</f>
        <v>786173.79999999993</v>
      </c>
      <c r="H44" s="87">
        <f>SUM(H45:H57)</f>
        <v>731997.15803299181</v>
      </c>
      <c r="I44" s="87">
        <f>SUM(I45:I57)</f>
        <v>844409.68758643907</v>
      </c>
      <c r="J44" s="88">
        <f t="shared" ref="J44:J77" si="11">IFERROR(H44/G44*100-100,0)</f>
        <v>-6.8911787656887213</v>
      </c>
      <c r="K44" s="88">
        <f t="shared" ref="K44:K77" si="12">IFERROR(I44/H44*100-100,0)</f>
        <v>15.356962567384812</v>
      </c>
      <c r="L44" s="87">
        <f>SUM(L45:L57)</f>
        <v>1796763.077</v>
      </c>
      <c r="M44" s="87">
        <f>SUM(M45:M57)</f>
        <v>1603729.601</v>
      </c>
      <c r="N44" s="87">
        <f>SUM(N45:N57)</f>
        <v>1753903.4696855834</v>
      </c>
      <c r="O44" s="88">
        <f t="shared" ref="O44:O77" si="13">IFERROR(M44/L44*100-100,0)</f>
        <v>-10.743401757915805</v>
      </c>
      <c r="P44" s="88">
        <f t="shared" ref="P44:P77" si="14">IFERROR(N44/M44*100-100,0)</f>
        <v>9.3640392115942177</v>
      </c>
      <c r="Q44" s="87">
        <f t="shared" ref="Q44:Q77" si="15">B7+G7+L7+Q7+B44+G44+L44</f>
        <v>17848198.722357932</v>
      </c>
      <c r="R44" s="87">
        <f t="shared" ref="R44:R77" si="16">C7+H7+M7+R7+C44+H44+M44</f>
        <v>17322641.960670002</v>
      </c>
      <c r="S44" s="87">
        <f t="shared" ref="S44:S77" si="17">D7+I7+N7+S7+D44+I44+N44</f>
        <v>17499085.69255029</v>
      </c>
      <c r="T44" s="88">
        <f t="shared" ref="T44:T77" si="18">IFERROR(R44/Q44*100-100,0)</f>
        <v>-2.9445927281702637</v>
      </c>
      <c r="U44" s="88">
        <f t="shared" ref="U44:U77" si="19">IFERROR(S44/R44*100-100,0)</f>
        <v>1.0185728728960157</v>
      </c>
      <c r="V44" s="91"/>
      <c r="W44" s="92"/>
      <c r="X44" s="92"/>
    </row>
    <row r="45" spans="1:24" ht="17.25" thickBot="1">
      <c r="A45" s="100" t="s">
        <v>10</v>
      </c>
      <c r="B45" s="379">
        <v>1247584.03</v>
      </c>
      <c r="C45" s="379">
        <v>999399</v>
      </c>
      <c r="D45" s="398">
        <v>1151312.9762000002</v>
      </c>
      <c r="E45" s="89">
        <f t="shared" si="9"/>
        <v>-19.893251599253006</v>
      </c>
      <c r="F45" s="89">
        <f t="shared" si="10"/>
        <v>15.200533140417406</v>
      </c>
      <c r="G45" s="379">
        <v>157498.20000000001</v>
      </c>
      <c r="H45" s="379">
        <v>126878</v>
      </c>
      <c r="I45" s="379">
        <v>129473.39</v>
      </c>
      <c r="J45" s="88">
        <f t="shared" si="11"/>
        <v>-19.441619015328442</v>
      </c>
      <c r="K45" s="88">
        <f t="shared" si="12"/>
        <v>2.0455792178313033</v>
      </c>
      <c r="L45" s="379">
        <v>644990</v>
      </c>
      <c r="M45" s="379">
        <v>441913</v>
      </c>
      <c r="N45" s="379">
        <v>589221</v>
      </c>
      <c r="O45" s="88">
        <f t="shared" si="13"/>
        <v>-31.485294345648768</v>
      </c>
      <c r="P45" s="88">
        <f t="shared" si="14"/>
        <v>33.334163059244702</v>
      </c>
      <c r="Q45" s="87">
        <f t="shared" si="15"/>
        <v>5696778.8126284592</v>
      </c>
      <c r="R45" s="87">
        <f t="shared" si="16"/>
        <v>5132358.6537617594</v>
      </c>
      <c r="S45" s="87">
        <f t="shared" si="17"/>
        <v>5486473.2842912246</v>
      </c>
      <c r="T45" s="89">
        <f t="shared" si="18"/>
        <v>-9.9077070995894871</v>
      </c>
      <c r="U45" s="88">
        <f t="shared" si="19"/>
        <v>6.8996470125858593</v>
      </c>
      <c r="V45" s="91">
        <f>SUM(Q45:Q57)</f>
        <v>17848198.722357936</v>
      </c>
    </row>
    <row r="46" spans="1:24" ht="17.25" thickBot="1">
      <c r="A46" s="100" t="s">
        <v>11</v>
      </c>
      <c r="B46" s="379">
        <v>404726.4</v>
      </c>
      <c r="C46" s="379">
        <v>458377</v>
      </c>
      <c r="D46" s="303">
        <v>484138.8489101798</v>
      </c>
      <c r="E46" s="89">
        <f t="shared" si="9"/>
        <v>13.256016904259255</v>
      </c>
      <c r="F46" s="89">
        <f t="shared" si="10"/>
        <v>5.620231580157764</v>
      </c>
      <c r="G46" s="379">
        <v>250608</v>
      </c>
      <c r="H46" s="379">
        <v>246593</v>
      </c>
      <c r="I46" s="379">
        <v>269299.33964017639</v>
      </c>
      <c r="J46" s="88">
        <f t="shared" si="11"/>
        <v>-1.6021036838408946</v>
      </c>
      <c r="K46" s="88">
        <f t="shared" si="12"/>
        <v>9.2080227906616869</v>
      </c>
      <c r="L46" s="379">
        <v>128439</v>
      </c>
      <c r="M46" s="379">
        <v>135933</v>
      </c>
      <c r="N46" s="379">
        <v>129438.99999999999</v>
      </c>
      <c r="O46" s="88">
        <f t="shared" si="13"/>
        <v>5.8346763833415167</v>
      </c>
      <c r="P46" s="88">
        <f t="shared" si="14"/>
        <v>-4.7773535491749612</v>
      </c>
      <c r="Q46" s="87">
        <f t="shared" si="15"/>
        <v>3005336.8930044053</v>
      </c>
      <c r="R46" s="87">
        <f t="shared" si="16"/>
        <v>3088292.68</v>
      </c>
      <c r="S46" s="87">
        <f t="shared" si="17"/>
        <v>3193169.1494519957</v>
      </c>
      <c r="T46" s="89">
        <f t="shared" si="18"/>
        <v>2.7602824558102981</v>
      </c>
      <c r="U46" s="88">
        <f t="shared" si="19"/>
        <v>3.3959368595853192</v>
      </c>
    </row>
    <row r="47" spans="1:24" ht="17.25" thickBot="1">
      <c r="A47" s="111" t="s">
        <v>12</v>
      </c>
      <c r="B47" s="379">
        <v>477306.33999999997</v>
      </c>
      <c r="C47" s="379">
        <v>533072</v>
      </c>
      <c r="D47" s="399">
        <v>499023.64999999991</v>
      </c>
      <c r="E47" s="89">
        <f t="shared" si="9"/>
        <v>11.683410700138637</v>
      </c>
      <c r="F47" s="89">
        <f t="shared" si="10"/>
        <v>-6.3871953507218677</v>
      </c>
      <c r="G47" s="379">
        <v>146308.9</v>
      </c>
      <c r="H47" s="379">
        <v>164587.9</v>
      </c>
      <c r="I47" s="379">
        <v>187511.2867926755</v>
      </c>
      <c r="J47" s="88">
        <f t="shared" si="11"/>
        <v>12.493429996398049</v>
      </c>
      <c r="K47" s="88">
        <f t="shared" si="12"/>
        <v>13.927747296536069</v>
      </c>
      <c r="L47" s="379">
        <v>346441</v>
      </c>
      <c r="M47" s="379">
        <v>371389</v>
      </c>
      <c r="N47" s="379">
        <v>338950.28968558344</v>
      </c>
      <c r="O47" s="88">
        <f t="shared" si="13"/>
        <v>7.2012261828132296</v>
      </c>
      <c r="P47" s="88">
        <f t="shared" si="14"/>
        <v>-8.7344294834840355</v>
      </c>
      <c r="Q47" s="87">
        <f t="shared" si="15"/>
        <v>1972701.6619328</v>
      </c>
      <c r="R47" s="87">
        <f t="shared" si="16"/>
        <v>2074066.8172135965</v>
      </c>
      <c r="S47" s="87">
        <f t="shared" si="17"/>
        <v>2098563.299452208</v>
      </c>
      <c r="T47" s="89">
        <f t="shared" si="18"/>
        <v>5.1383925525505703</v>
      </c>
      <c r="U47" s="88">
        <f t="shared" si="19"/>
        <v>1.1810845260771856</v>
      </c>
      <c r="V47" s="91"/>
    </row>
    <row r="48" spans="1:24" ht="17.25" thickBot="1">
      <c r="A48" s="100" t="s">
        <v>13</v>
      </c>
      <c r="B48" s="379">
        <v>11605</v>
      </c>
      <c r="C48" s="379">
        <v>13711</v>
      </c>
      <c r="D48" s="379">
        <v>11429</v>
      </c>
      <c r="E48" s="89">
        <f t="shared" si="9"/>
        <v>18.147350280051697</v>
      </c>
      <c r="F48" s="89">
        <f t="shared" si="10"/>
        <v>-16.643570855517467</v>
      </c>
      <c r="G48" s="379">
        <v>21650</v>
      </c>
      <c r="H48" s="379">
        <v>21844.907574212251</v>
      </c>
      <c r="I48" s="379">
        <v>31880.845399868886</v>
      </c>
      <c r="J48" s="88">
        <f t="shared" si="11"/>
        <v>0.90026593169632463</v>
      </c>
      <c r="K48" s="88">
        <f t="shared" si="12"/>
        <v>45.94177288945815</v>
      </c>
      <c r="L48" s="379">
        <v>16389</v>
      </c>
      <c r="M48" s="379">
        <v>23025</v>
      </c>
      <c r="N48" s="379">
        <v>24360</v>
      </c>
      <c r="O48" s="88">
        <f t="shared" si="13"/>
        <v>40.490572945268156</v>
      </c>
      <c r="P48" s="88">
        <f t="shared" si="14"/>
        <v>5.7980456026058675</v>
      </c>
      <c r="Q48" s="87">
        <f t="shared" si="15"/>
        <v>329447.53237155202</v>
      </c>
      <c r="R48" s="87">
        <f t="shared" si="16"/>
        <v>335816.16210582078</v>
      </c>
      <c r="S48" s="87">
        <f t="shared" si="17"/>
        <v>355754.98367887485</v>
      </c>
      <c r="T48" s="89">
        <f t="shared" si="18"/>
        <v>1.9331241270571127</v>
      </c>
      <c r="U48" s="88">
        <f t="shared" si="19"/>
        <v>5.9374216678621536</v>
      </c>
    </row>
    <row r="49" spans="1:22" ht="17.25" thickBot="1">
      <c r="A49" s="100" t="s">
        <v>14</v>
      </c>
      <c r="B49" s="379">
        <v>3257.6</v>
      </c>
      <c r="C49" s="379">
        <v>3128</v>
      </c>
      <c r="D49" s="399">
        <v>3876</v>
      </c>
      <c r="E49" s="89">
        <f t="shared" si="9"/>
        <v>-3.9783889980353706</v>
      </c>
      <c r="F49" s="89">
        <f t="shared" si="10"/>
        <v>23.91304347826086</v>
      </c>
      <c r="G49" s="379">
        <v>9339</v>
      </c>
      <c r="H49" s="379">
        <v>9143.68</v>
      </c>
      <c r="I49" s="379">
        <v>13302.745753718167</v>
      </c>
      <c r="J49" s="88">
        <f t="shared" si="11"/>
        <v>-2.0914444801370564</v>
      </c>
      <c r="K49" s="88">
        <f t="shared" si="12"/>
        <v>45.485687969375192</v>
      </c>
      <c r="L49" s="379">
        <v>6248</v>
      </c>
      <c r="M49" s="379">
        <v>7390</v>
      </c>
      <c r="N49" s="379">
        <v>7520</v>
      </c>
      <c r="O49" s="88">
        <f t="shared" si="13"/>
        <v>18.277848911651745</v>
      </c>
      <c r="P49" s="88">
        <f t="shared" si="14"/>
        <v>1.7591339648173232</v>
      </c>
      <c r="Q49" s="87">
        <f t="shared" si="15"/>
        <v>26025.056927326106</v>
      </c>
      <c r="R49" s="87">
        <f t="shared" si="16"/>
        <v>27466.806130049161</v>
      </c>
      <c r="S49" s="87">
        <f t="shared" si="17"/>
        <v>31283.250675984098</v>
      </c>
      <c r="T49" s="89">
        <f t="shared" si="18"/>
        <v>5.5398503325048551</v>
      </c>
      <c r="U49" s="88">
        <f t="shared" si="19"/>
        <v>13.894751824674941</v>
      </c>
      <c r="V49" s="91"/>
    </row>
    <row r="50" spans="1:22" ht="17.25" thickBot="1">
      <c r="A50" s="100" t="s">
        <v>15</v>
      </c>
      <c r="B50" s="379">
        <v>1254</v>
      </c>
      <c r="C50" s="379">
        <v>5234</v>
      </c>
      <c r="D50" s="303">
        <v>4591</v>
      </c>
      <c r="E50" s="89">
        <f t="shared" si="9"/>
        <v>317.38437001594895</v>
      </c>
      <c r="F50" s="89">
        <f t="shared" si="10"/>
        <v>-12.285059228123814</v>
      </c>
      <c r="G50" s="379">
        <v>3205.8</v>
      </c>
      <c r="H50" s="379">
        <v>3450.2204587794313</v>
      </c>
      <c r="I50" s="379">
        <v>4132</v>
      </c>
      <c r="J50" s="88">
        <f t="shared" si="11"/>
        <v>7.6243202563925081</v>
      </c>
      <c r="K50" s="88">
        <f t="shared" si="12"/>
        <v>19.760463117239738</v>
      </c>
      <c r="L50" s="379">
        <v>151</v>
      </c>
      <c r="M50" s="379">
        <v>183</v>
      </c>
      <c r="N50" s="379">
        <v>382</v>
      </c>
      <c r="O50" s="88">
        <f t="shared" si="13"/>
        <v>21.192052980132445</v>
      </c>
      <c r="P50" s="88">
        <f t="shared" si="14"/>
        <v>108.74316939890713</v>
      </c>
      <c r="Q50" s="87">
        <f t="shared" si="15"/>
        <v>14576.348493388003</v>
      </c>
      <c r="R50" s="87">
        <f t="shared" si="16"/>
        <v>20392.220458779433</v>
      </c>
      <c r="S50" s="87">
        <f t="shared" si="17"/>
        <v>21777.200000000001</v>
      </c>
      <c r="T50" s="89">
        <f t="shared" si="18"/>
        <v>39.899375128342854</v>
      </c>
      <c r="U50" s="88">
        <f t="shared" si="19"/>
        <v>6.7917054154065681</v>
      </c>
    </row>
    <row r="51" spans="1:22" ht="16.5">
      <c r="A51" s="100" t="s">
        <v>16</v>
      </c>
      <c r="B51" s="379">
        <v>338971</v>
      </c>
      <c r="C51" s="379">
        <v>368022.5</v>
      </c>
      <c r="D51" s="379">
        <v>436351</v>
      </c>
      <c r="E51" s="89">
        <f t="shared" si="9"/>
        <v>8.570497181174801</v>
      </c>
      <c r="F51" s="89">
        <f t="shared" si="10"/>
        <v>18.566392000489103</v>
      </c>
      <c r="G51" s="379">
        <v>161173</v>
      </c>
      <c r="H51" s="379">
        <v>135907</v>
      </c>
      <c r="I51" s="379">
        <v>173713.39</v>
      </c>
      <c r="J51" s="88">
        <f t="shared" si="11"/>
        <v>-15.676322957319158</v>
      </c>
      <c r="K51" s="88">
        <f t="shared" si="12"/>
        <v>27.817838669089909</v>
      </c>
      <c r="L51" s="379">
        <v>229651</v>
      </c>
      <c r="M51" s="379">
        <v>210285</v>
      </c>
      <c r="N51" s="379">
        <v>239236</v>
      </c>
      <c r="O51" s="88">
        <f t="shared" si="13"/>
        <v>-8.4327958510958041</v>
      </c>
      <c r="P51" s="88">
        <f t="shared" si="14"/>
        <v>13.767506003756807</v>
      </c>
      <c r="Q51" s="87">
        <f t="shared" si="15"/>
        <v>3109881.4000000004</v>
      </c>
      <c r="R51" s="87">
        <f t="shared" si="16"/>
        <v>2983560.1</v>
      </c>
      <c r="S51" s="87">
        <f t="shared" si="17"/>
        <v>3274145.3699999996</v>
      </c>
      <c r="T51" s="89">
        <f t="shared" si="18"/>
        <v>-4.0619330370605127</v>
      </c>
      <c r="U51" s="88">
        <f t="shared" si="19"/>
        <v>9.7395480654135014</v>
      </c>
    </row>
    <row r="52" spans="1:22" ht="16.5">
      <c r="A52" s="100" t="s">
        <v>17</v>
      </c>
      <c r="B52" s="379">
        <v>384877.75</v>
      </c>
      <c r="C52" s="379">
        <v>368694</v>
      </c>
      <c r="D52" s="379">
        <v>349009</v>
      </c>
      <c r="E52" s="89">
        <f t="shared" si="9"/>
        <v>-4.2049066229471634</v>
      </c>
      <c r="F52" s="89">
        <f t="shared" si="10"/>
        <v>-5.3391159064156142</v>
      </c>
      <c r="G52" s="379">
        <v>306</v>
      </c>
      <c r="H52" s="379">
        <v>327</v>
      </c>
      <c r="I52" s="379">
        <v>262.25</v>
      </c>
      <c r="J52" s="88">
        <f t="shared" si="11"/>
        <v>6.8627450980392126</v>
      </c>
      <c r="K52" s="88">
        <f t="shared" si="12"/>
        <v>-19.801223241590222</v>
      </c>
      <c r="L52" s="379">
        <v>355134.51699999999</v>
      </c>
      <c r="M52" s="379">
        <v>354508.60100000002</v>
      </c>
      <c r="N52" s="379">
        <v>359141</v>
      </c>
      <c r="O52" s="88">
        <f t="shared" si="13"/>
        <v>-0.1762475822647076</v>
      </c>
      <c r="P52" s="88">
        <f t="shared" si="14"/>
        <v>1.3067099040567456</v>
      </c>
      <c r="Q52" s="87">
        <f t="shared" si="15"/>
        <v>3080016.267</v>
      </c>
      <c r="R52" s="87">
        <f t="shared" si="16"/>
        <v>3034938.6009999998</v>
      </c>
      <c r="S52" s="87">
        <f t="shared" si="17"/>
        <v>2367416.25</v>
      </c>
      <c r="T52" s="89">
        <f t="shared" si="18"/>
        <v>-1.4635528546706951</v>
      </c>
      <c r="U52" s="88">
        <f t="shared" si="19"/>
        <v>-21.994591613156658</v>
      </c>
    </row>
    <row r="53" spans="1:22" ht="16.5">
      <c r="A53" s="100" t="s">
        <v>18</v>
      </c>
      <c r="B53" s="379"/>
      <c r="C53" s="379"/>
      <c r="D53" s="379">
        <v>142</v>
      </c>
      <c r="E53" s="89">
        <f t="shared" si="9"/>
        <v>0</v>
      </c>
      <c r="F53" s="89">
        <f t="shared" si="10"/>
        <v>0</v>
      </c>
      <c r="G53" s="379">
        <v>4</v>
      </c>
      <c r="H53" s="379">
        <v>4</v>
      </c>
      <c r="I53" s="379">
        <v>6</v>
      </c>
      <c r="J53" s="88">
        <f t="shared" si="11"/>
        <v>0</v>
      </c>
      <c r="K53" s="88">
        <f t="shared" si="12"/>
        <v>50</v>
      </c>
      <c r="L53" s="379"/>
      <c r="M53" s="379"/>
      <c r="N53" s="379"/>
      <c r="O53" s="88">
        <f t="shared" si="13"/>
        <v>0</v>
      </c>
      <c r="P53" s="88">
        <f t="shared" si="14"/>
        <v>0</v>
      </c>
      <c r="Q53" s="87">
        <f t="shared" si="15"/>
        <v>10485.68</v>
      </c>
      <c r="R53" s="87">
        <f t="shared" si="16"/>
        <v>10140.5</v>
      </c>
      <c r="S53" s="87">
        <f t="shared" si="17"/>
        <v>10291.5</v>
      </c>
      <c r="T53" s="89">
        <f t="shared" si="18"/>
        <v>-3.2919181207132056</v>
      </c>
      <c r="U53" s="88">
        <f t="shared" si="19"/>
        <v>1.4890784478082963</v>
      </c>
    </row>
    <row r="54" spans="1:22" ht="16.5">
      <c r="A54" s="100" t="s">
        <v>19</v>
      </c>
      <c r="B54" s="379">
        <v>0</v>
      </c>
      <c r="C54" s="379">
        <v>0</v>
      </c>
      <c r="D54" s="379">
        <v>0</v>
      </c>
      <c r="E54" s="89">
        <f t="shared" si="9"/>
        <v>0</v>
      </c>
      <c r="F54" s="89">
        <f t="shared" si="10"/>
        <v>0</v>
      </c>
      <c r="G54" s="379">
        <v>1.6</v>
      </c>
      <c r="H54" s="379">
        <v>1.6</v>
      </c>
      <c r="I54" s="379">
        <v>2</v>
      </c>
      <c r="J54" s="88">
        <f t="shared" si="11"/>
        <v>0</v>
      </c>
      <c r="K54" s="88">
        <f t="shared" si="12"/>
        <v>25</v>
      </c>
      <c r="L54" s="379"/>
      <c r="M54" s="379"/>
      <c r="N54" s="379"/>
      <c r="O54" s="88">
        <f t="shared" si="13"/>
        <v>0</v>
      </c>
      <c r="P54" s="88">
        <f t="shared" si="14"/>
        <v>0</v>
      </c>
      <c r="Q54" s="87">
        <f t="shared" si="15"/>
        <v>1896.35</v>
      </c>
      <c r="R54" s="87">
        <f t="shared" si="16"/>
        <v>1966.35</v>
      </c>
      <c r="S54" s="87">
        <f t="shared" si="17"/>
        <v>1564</v>
      </c>
      <c r="T54" s="89">
        <f t="shared" si="18"/>
        <v>3.691301711182021</v>
      </c>
      <c r="U54" s="88">
        <f t="shared" si="19"/>
        <v>-20.461769267932965</v>
      </c>
    </row>
    <row r="55" spans="1:22" ht="16.5">
      <c r="A55" s="100" t="s">
        <v>20</v>
      </c>
      <c r="B55" s="379">
        <v>2369</v>
      </c>
      <c r="C55" s="379">
        <v>2416.3200000000002</v>
      </c>
      <c r="D55" s="379">
        <v>2734.27</v>
      </c>
      <c r="E55" s="89">
        <f t="shared" si="9"/>
        <v>1.9974672857745901</v>
      </c>
      <c r="F55" s="89">
        <f t="shared" si="10"/>
        <v>13.158439279565613</v>
      </c>
      <c r="G55" s="379">
        <v>6450.6</v>
      </c>
      <c r="H55" s="379">
        <v>5178.5</v>
      </c>
      <c r="I55" s="379">
        <v>6490</v>
      </c>
      <c r="J55" s="88">
        <f t="shared" si="11"/>
        <v>-19.720646141444206</v>
      </c>
      <c r="K55" s="88">
        <f t="shared" si="12"/>
        <v>25.32586656367674</v>
      </c>
      <c r="L55" s="379">
        <v>9338.7999999999993</v>
      </c>
      <c r="M55" s="379">
        <v>11492</v>
      </c>
      <c r="N55" s="379">
        <v>12356.130000000001</v>
      </c>
      <c r="O55" s="88">
        <f t="shared" si="13"/>
        <v>23.05649548121815</v>
      </c>
      <c r="P55" s="88">
        <f t="shared" si="14"/>
        <v>7.5194048033414589</v>
      </c>
      <c r="Q55" s="87">
        <f t="shared" si="15"/>
        <v>33891.100000000006</v>
      </c>
      <c r="R55" s="87">
        <f t="shared" si="16"/>
        <v>35481.17</v>
      </c>
      <c r="S55" s="87">
        <f t="shared" si="17"/>
        <v>37974.370000000003</v>
      </c>
      <c r="T55" s="89">
        <f t="shared" si="18"/>
        <v>4.6917037216260127</v>
      </c>
      <c r="U55" s="88">
        <f t="shared" si="19"/>
        <v>7.0268257782931158</v>
      </c>
    </row>
    <row r="56" spans="1:22" ht="16.5">
      <c r="A56" s="100" t="s">
        <v>21</v>
      </c>
      <c r="B56" s="379">
        <v>63430.8</v>
      </c>
      <c r="C56" s="379">
        <v>75901</v>
      </c>
      <c r="D56" s="379">
        <v>72794.739999999991</v>
      </c>
      <c r="E56" s="89">
        <f t="shared" si="9"/>
        <v>19.659534484824405</v>
      </c>
      <c r="F56" s="89">
        <f t="shared" si="10"/>
        <v>-4.0925152501284714</v>
      </c>
      <c r="G56" s="379">
        <v>18920.2</v>
      </c>
      <c r="H56" s="379">
        <v>12803.95</v>
      </c>
      <c r="I56" s="379">
        <v>18452.13</v>
      </c>
      <c r="J56" s="88">
        <f t="shared" si="11"/>
        <v>-32.326561030010254</v>
      </c>
      <c r="K56" s="88">
        <f t="shared" si="12"/>
        <v>44.112793317687107</v>
      </c>
      <c r="L56" s="379">
        <v>37107.760000000002</v>
      </c>
      <c r="M56" s="379">
        <v>26455</v>
      </c>
      <c r="N56" s="379">
        <v>28027.05</v>
      </c>
      <c r="O56" s="88">
        <f t="shared" si="13"/>
        <v>-28.707634198345573</v>
      </c>
      <c r="P56" s="88">
        <f t="shared" si="14"/>
        <v>5.9423549423549389</v>
      </c>
      <c r="Q56" s="87">
        <f t="shared" si="15"/>
        <v>319593.27</v>
      </c>
      <c r="R56" s="87">
        <f t="shared" si="16"/>
        <v>320077.95</v>
      </c>
      <c r="S56" s="87">
        <f t="shared" si="17"/>
        <v>338544.72000000003</v>
      </c>
      <c r="T56" s="89">
        <f t="shared" si="18"/>
        <v>0.15165525857287321</v>
      </c>
      <c r="U56" s="88">
        <f t="shared" si="19"/>
        <v>5.769460220549405</v>
      </c>
    </row>
    <row r="57" spans="1:22" ht="16.5">
      <c r="A57" s="100" t="s">
        <v>22</v>
      </c>
      <c r="B57" s="379">
        <v>84555.26</v>
      </c>
      <c r="C57" s="379">
        <v>95891</v>
      </c>
      <c r="D57" s="379">
        <v>96600.72</v>
      </c>
      <c r="E57" s="89">
        <f t="shared" si="9"/>
        <v>13.406309672514766</v>
      </c>
      <c r="F57" s="89">
        <f t="shared" si="10"/>
        <v>0.74013202490328922</v>
      </c>
      <c r="G57" s="379">
        <v>10708.5</v>
      </c>
      <c r="H57" s="379">
        <v>5277.4</v>
      </c>
      <c r="I57" s="379">
        <v>9884.31</v>
      </c>
      <c r="J57" s="88">
        <f t="shared" si="11"/>
        <v>-50.717654199934636</v>
      </c>
      <c r="K57" s="88">
        <f t="shared" si="12"/>
        <v>87.295069541819856</v>
      </c>
      <c r="L57" s="379">
        <v>22873</v>
      </c>
      <c r="M57" s="379">
        <v>21156</v>
      </c>
      <c r="N57" s="379">
        <v>25271</v>
      </c>
      <c r="O57" s="88">
        <f t="shared" si="13"/>
        <v>-7.5066672495955942</v>
      </c>
      <c r="P57" s="88">
        <f t="shared" si="14"/>
        <v>19.45074683304972</v>
      </c>
      <c r="Q57" s="87">
        <f t="shared" si="15"/>
        <v>247568.35</v>
      </c>
      <c r="R57" s="87">
        <f t="shared" si="16"/>
        <v>258083.94999999998</v>
      </c>
      <c r="S57" s="87">
        <f t="shared" si="17"/>
        <v>282128.315</v>
      </c>
      <c r="T57" s="89">
        <f t="shared" si="18"/>
        <v>4.2475542612777417</v>
      </c>
      <c r="U57" s="88">
        <f t="shared" si="19"/>
        <v>9.3164898475864106</v>
      </c>
    </row>
    <row r="58" spans="1:22" ht="16.5">
      <c r="A58" s="90" t="s">
        <v>389</v>
      </c>
      <c r="B58" s="87">
        <f>SUM(B59:B60)</f>
        <v>503932.79000000004</v>
      </c>
      <c r="C58" s="87">
        <f>SUM(C59:C60)</f>
        <v>580130.14</v>
      </c>
      <c r="D58" s="87">
        <f>SUM(D59:D60)</f>
        <v>612371.75</v>
      </c>
      <c r="E58" s="88">
        <f t="shared" si="9"/>
        <v>15.120538197167122</v>
      </c>
      <c r="F58" s="88">
        <f t="shared" si="10"/>
        <v>5.5576512539065703</v>
      </c>
      <c r="G58" s="87">
        <f>SUM(G59:G60)</f>
        <v>564205</v>
      </c>
      <c r="H58" s="87">
        <f>SUM(H59:H60)</f>
        <v>111883.6</v>
      </c>
      <c r="I58" s="87">
        <f>SUM(I59:I60)</f>
        <v>194334.8</v>
      </c>
      <c r="J58" s="88">
        <f t="shared" si="11"/>
        <v>-80.169690094912312</v>
      </c>
      <c r="K58" s="88">
        <f t="shared" si="12"/>
        <v>73.693731699730762</v>
      </c>
      <c r="L58" s="87">
        <f>SUM(L59:L60)</f>
        <v>278266.28000000003</v>
      </c>
      <c r="M58" s="87">
        <f>SUM(M59:M60)</f>
        <v>283974.53000000003</v>
      </c>
      <c r="N58" s="87">
        <f>SUM(N59:N60)</f>
        <v>322138.76</v>
      </c>
      <c r="O58" s="88">
        <f t="shared" si="13"/>
        <v>2.0513624575712299</v>
      </c>
      <c r="P58" s="88">
        <f t="shared" si="14"/>
        <v>13.439314434290978</v>
      </c>
      <c r="Q58" s="87">
        <f t="shared" si="15"/>
        <v>4186989.3192911223</v>
      </c>
      <c r="R58" s="87">
        <f t="shared" si="16"/>
        <v>4051667.3600000003</v>
      </c>
      <c r="S58" s="87">
        <f t="shared" si="17"/>
        <v>4540102.5199999996</v>
      </c>
      <c r="T58" s="88">
        <f t="shared" si="18"/>
        <v>-3.2319633266710213</v>
      </c>
      <c r="U58" s="88">
        <f t="shared" si="19"/>
        <v>12.055164370650601</v>
      </c>
    </row>
    <row r="59" spans="1:22" ht="16.5">
      <c r="A59" s="100" t="s">
        <v>24</v>
      </c>
      <c r="B59" s="379">
        <v>503932.79000000004</v>
      </c>
      <c r="C59" s="379">
        <v>580130.14</v>
      </c>
      <c r="D59" s="379">
        <v>612371.75</v>
      </c>
      <c r="E59" s="89">
        <f t="shared" si="9"/>
        <v>15.120538197167122</v>
      </c>
      <c r="F59" s="89">
        <f t="shared" si="10"/>
        <v>5.5576512539065703</v>
      </c>
      <c r="G59" s="379">
        <v>274765</v>
      </c>
      <c r="H59" s="379">
        <v>98989.8</v>
      </c>
      <c r="I59" s="379">
        <v>162501</v>
      </c>
      <c r="J59" s="88">
        <f t="shared" si="11"/>
        <v>-63.972922315433188</v>
      </c>
      <c r="K59" s="88">
        <f t="shared" si="12"/>
        <v>64.159337628725382</v>
      </c>
      <c r="L59" s="379">
        <v>278266.28000000003</v>
      </c>
      <c r="M59" s="379">
        <v>283974.53000000003</v>
      </c>
      <c r="N59" s="379">
        <v>322138.76</v>
      </c>
      <c r="O59" s="88">
        <f t="shared" si="13"/>
        <v>2.0513624575712299</v>
      </c>
      <c r="P59" s="88">
        <f t="shared" si="14"/>
        <v>13.439314434290978</v>
      </c>
      <c r="Q59" s="87">
        <f t="shared" si="15"/>
        <v>3851911.3192911223</v>
      </c>
      <c r="R59" s="87">
        <f t="shared" si="16"/>
        <v>4017215.5599999996</v>
      </c>
      <c r="S59" s="87">
        <f t="shared" si="17"/>
        <v>4486753.72</v>
      </c>
      <c r="T59" s="89">
        <f t="shared" si="18"/>
        <v>4.2914861482143039</v>
      </c>
      <c r="U59" s="88">
        <f t="shared" si="19"/>
        <v>11.688149490290243</v>
      </c>
    </row>
    <row r="60" spans="1:22" ht="16.5">
      <c r="A60" s="100" t="s">
        <v>25</v>
      </c>
      <c r="B60" s="379">
        <v>0</v>
      </c>
      <c r="C60" s="379">
        <v>0</v>
      </c>
      <c r="D60" s="379"/>
      <c r="E60" s="89">
        <f t="shared" si="9"/>
        <v>0</v>
      </c>
      <c r="F60" s="89">
        <f t="shared" si="10"/>
        <v>0</v>
      </c>
      <c r="G60" s="379">
        <v>289440</v>
      </c>
      <c r="H60" s="379">
        <v>12893.8</v>
      </c>
      <c r="I60" s="379">
        <v>31833.8</v>
      </c>
      <c r="J60" s="88">
        <f t="shared" si="11"/>
        <v>-95.545259812050858</v>
      </c>
      <c r="K60" s="88">
        <f t="shared" si="12"/>
        <v>146.89230482867734</v>
      </c>
      <c r="L60" s="379"/>
      <c r="M60" s="379"/>
      <c r="N60" s="379"/>
      <c r="O60" s="88">
        <f t="shared" si="13"/>
        <v>0</v>
      </c>
      <c r="P60" s="88">
        <f t="shared" si="14"/>
        <v>0</v>
      </c>
      <c r="Q60" s="87">
        <f t="shared" si="15"/>
        <v>335078</v>
      </c>
      <c r="R60" s="87">
        <f t="shared" si="16"/>
        <v>34451.800000000003</v>
      </c>
      <c r="S60" s="87">
        <f t="shared" si="17"/>
        <v>53348.800000000003</v>
      </c>
      <c r="T60" s="89">
        <f t="shared" si="18"/>
        <v>-89.718274551000064</v>
      </c>
      <c r="U60" s="88">
        <f t="shared" si="19"/>
        <v>54.850544819138634</v>
      </c>
    </row>
    <row r="61" spans="1:22" ht="16.5">
      <c r="A61" s="90" t="s">
        <v>399</v>
      </c>
      <c r="B61" s="381">
        <f>SUM(B62:B66)</f>
        <v>152697.5</v>
      </c>
      <c r="C61" s="381">
        <f>SUM(C62:C66)</f>
        <v>190479.21</v>
      </c>
      <c r="D61" s="381">
        <f>SUM(D62:D66)</f>
        <v>232490.26</v>
      </c>
      <c r="E61" s="88">
        <f t="shared" si="9"/>
        <v>24.742847787291851</v>
      </c>
      <c r="F61" s="88">
        <f t="shared" si="10"/>
        <v>22.05545161595326</v>
      </c>
      <c r="G61" s="381">
        <f>SUM(G62:G66)</f>
        <v>74291.399999999994</v>
      </c>
      <c r="H61" s="381">
        <f>SUM(H62:H66)</f>
        <v>67098</v>
      </c>
      <c r="I61" s="381">
        <f>SUM(I62:I66)</f>
        <v>123362.52</v>
      </c>
      <c r="J61" s="88">
        <f t="shared" si="11"/>
        <v>-9.6826819793407992</v>
      </c>
      <c r="K61" s="88">
        <f t="shared" si="12"/>
        <v>83.854243047482782</v>
      </c>
      <c r="L61" s="381">
        <f>SUM(L62:L66)</f>
        <v>82180.429999999993</v>
      </c>
      <c r="M61" s="381">
        <f>SUM(M62:M66)</f>
        <v>84521.600000000006</v>
      </c>
      <c r="N61" s="381">
        <f>SUM(N62:N66)</f>
        <v>103316.95000000001</v>
      </c>
      <c r="O61" s="88">
        <f t="shared" si="13"/>
        <v>2.8488169263655863</v>
      </c>
      <c r="P61" s="88">
        <f t="shared" si="14"/>
        <v>22.237333415363651</v>
      </c>
      <c r="Q61" s="87">
        <f t="shared" si="15"/>
        <v>1281349.8699999999</v>
      </c>
      <c r="R61" s="87">
        <f t="shared" si="16"/>
        <v>1315623.8</v>
      </c>
      <c r="S61" s="87">
        <f t="shared" si="17"/>
        <v>1419776.08</v>
      </c>
      <c r="T61" s="88">
        <f t="shared" si="18"/>
        <v>2.6748299432067171</v>
      </c>
      <c r="U61" s="88">
        <f t="shared" si="19"/>
        <v>7.9165700711707956</v>
      </c>
    </row>
    <row r="62" spans="1:22" ht="16.5">
      <c r="A62" s="100" t="s">
        <v>26</v>
      </c>
      <c r="B62" s="379">
        <v>27485.5</v>
      </c>
      <c r="C62" s="379">
        <v>34856.71</v>
      </c>
      <c r="D62" s="379">
        <v>38650.5</v>
      </c>
      <c r="E62" s="89">
        <f t="shared" si="9"/>
        <v>26.818540685088493</v>
      </c>
      <c r="F62" s="89">
        <f t="shared" si="10"/>
        <v>10.883958927850614</v>
      </c>
      <c r="G62" s="379">
        <v>17465.5</v>
      </c>
      <c r="H62" s="379">
        <v>14170</v>
      </c>
      <c r="I62" s="379">
        <v>19376</v>
      </c>
      <c r="J62" s="88">
        <f t="shared" si="11"/>
        <v>-18.868626721250465</v>
      </c>
      <c r="K62" s="88">
        <f t="shared" si="12"/>
        <v>36.739590684544822</v>
      </c>
      <c r="L62" s="379">
        <v>13498.5</v>
      </c>
      <c r="M62" s="379">
        <v>14449</v>
      </c>
      <c r="N62" s="379">
        <v>16542.3</v>
      </c>
      <c r="O62" s="88">
        <f t="shared" si="13"/>
        <v>7.0415231321998846</v>
      </c>
      <c r="P62" s="88">
        <f t="shared" si="14"/>
        <v>14.487507786005935</v>
      </c>
      <c r="Q62" s="87">
        <f t="shared" si="15"/>
        <v>209670.3</v>
      </c>
      <c r="R62" s="87">
        <f t="shared" si="16"/>
        <v>208535.19999999998</v>
      </c>
      <c r="S62" s="87">
        <f t="shared" si="17"/>
        <v>223290.94999999998</v>
      </c>
      <c r="T62" s="89">
        <f t="shared" si="18"/>
        <v>-0.54137376633696022</v>
      </c>
      <c r="U62" s="88">
        <f t="shared" si="19"/>
        <v>7.0759037323195173</v>
      </c>
    </row>
    <row r="63" spans="1:22" ht="16.5">
      <c r="A63" s="100" t="s">
        <v>27</v>
      </c>
      <c r="B63" s="379">
        <v>48201</v>
      </c>
      <c r="C63" s="379">
        <v>72505</v>
      </c>
      <c r="D63" s="379">
        <v>99708.5</v>
      </c>
      <c r="E63" s="89">
        <f t="shared" si="9"/>
        <v>50.422190410987326</v>
      </c>
      <c r="F63" s="89">
        <f t="shared" si="10"/>
        <v>37.519481415074807</v>
      </c>
      <c r="G63" s="379">
        <v>5827.9</v>
      </c>
      <c r="H63" s="379">
        <v>3096</v>
      </c>
      <c r="I63" s="379">
        <v>10307</v>
      </c>
      <c r="J63" s="88">
        <f t="shared" si="11"/>
        <v>-46.876233291580149</v>
      </c>
      <c r="K63" s="88">
        <f t="shared" si="12"/>
        <v>232.91343669250648</v>
      </c>
      <c r="L63" s="379">
        <v>13505.3</v>
      </c>
      <c r="M63" s="379">
        <v>13705.3</v>
      </c>
      <c r="N63" s="379">
        <v>13124.3</v>
      </c>
      <c r="O63" s="88">
        <f t="shared" si="13"/>
        <v>1.4809000910753554</v>
      </c>
      <c r="P63" s="88">
        <f t="shared" si="14"/>
        <v>-4.2392359160324844</v>
      </c>
      <c r="Q63" s="87">
        <f t="shared" si="15"/>
        <v>430333.2</v>
      </c>
      <c r="R63" s="87">
        <f t="shared" si="16"/>
        <v>456647.8</v>
      </c>
      <c r="S63" s="87">
        <f t="shared" si="17"/>
        <v>405871.15</v>
      </c>
      <c r="T63" s="89">
        <f t="shared" si="18"/>
        <v>6.1149360542017206</v>
      </c>
      <c r="U63" s="88">
        <f t="shared" si="19"/>
        <v>-11.119433839383433</v>
      </c>
    </row>
    <row r="64" spans="1:22" ht="16.5">
      <c r="A64" s="100" t="s">
        <v>28</v>
      </c>
      <c r="B64" s="379">
        <v>28786</v>
      </c>
      <c r="C64" s="379">
        <v>31114</v>
      </c>
      <c r="D64" s="379">
        <v>37898.5</v>
      </c>
      <c r="E64" s="89">
        <f t="shared" si="9"/>
        <v>8.0872646425345778</v>
      </c>
      <c r="F64" s="89">
        <f t="shared" si="10"/>
        <v>21.805296651025259</v>
      </c>
      <c r="G64" s="379">
        <v>2887</v>
      </c>
      <c r="H64" s="379">
        <v>1659</v>
      </c>
      <c r="I64" s="379">
        <v>5086.5200000000004</v>
      </c>
      <c r="J64" s="88">
        <f t="shared" si="11"/>
        <v>-42.535503983373744</v>
      </c>
      <c r="K64" s="88">
        <f t="shared" si="12"/>
        <v>206.60156720916217</v>
      </c>
      <c r="L64" s="379">
        <v>29812</v>
      </c>
      <c r="M64" s="379">
        <v>30074.5</v>
      </c>
      <c r="N64" s="379">
        <v>43842</v>
      </c>
      <c r="O64" s="88">
        <f t="shared" si="13"/>
        <v>0.88051791225009879</v>
      </c>
      <c r="P64" s="88">
        <f t="shared" si="14"/>
        <v>45.777984671399338</v>
      </c>
      <c r="Q64" s="87">
        <f t="shared" si="15"/>
        <v>325156.14</v>
      </c>
      <c r="R64" s="87">
        <f t="shared" si="16"/>
        <v>335974.5</v>
      </c>
      <c r="S64" s="87">
        <f t="shared" si="17"/>
        <v>426278.82</v>
      </c>
      <c r="T64" s="89">
        <f t="shared" si="18"/>
        <v>3.3271276993262404</v>
      </c>
      <c r="U64" s="88">
        <f t="shared" si="19"/>
        <v>26.878325587209744</v>
      </c>
    </row>
    <row r="65" spans="1:21" ht="16.5">
      <c r="A65" s="100" t="s">
        <v>29</v>
      </c>
      <c r="B65" s="379">
        <v>2876</v>
      </c>
      <c r="C65" s="379">
        <v>3853</v>
      </c>
      <c r="D65" s="379">
        <v>4303</v>
      </c>
      <c r="E65" s="89">
        <f t="shared" si="9"/>
        <v>33.970792767732974</v>
      </c>
      <c r="F65" s="89">
        <f t="shared" si="10"/>
        <v>11.679211004412139</v>
      </c>
      <c r="G65" s="379">
        <v>31160</v>
      </c>
      <c r="H65" s="379">
        <v>32963</v>
      </c>
      <c r="I65" s="379">
        <v>36554</v>
      </c>
      <c r="J65" s="88">
        <f t="shared" si="11"/>
        <v>5.7862644415917828</v>
      </c>
      <c r="K65" s="88">
        <f t="shared" si="12"/>
        <v>10.894032703334048</v>
      </c>
      <c r="L65" s="379">
        <v>3187.63</v>
      </c>
      <c r="M65" s="379">
        <v>3775.8</v>
      </c>
      <c r="N65" s="379">
        <v>3033.5</v>
      </c>
      <c r="O65" s="88">
        <f t="shared" si="13"/>
        <v>18.451639619403764</v>
      </c>
      <c r="P65" s="88">
        <f t="shared" si="14"/>
        <v>-19.659409926373229</v>
      </c>
      <c r="Q65" s="87">
        <f t="shared" si="15"/>
        <v>50566.63</v>
      </c>
      <c r="R65" s="87">
        <f t="shared" si="16"/>
        <v>52415.3</v>
      </c>
      <c r="S65" s="87">
        <f t="shared" si="17"/>
        <v>57068.160000000003</v>
      </c>
      <c r="T65" s="89">
        <f t="shared" si="18"/>
        <v>3.6559090451548855</v>
      </c>
      <c r="U65" s="88">
        <f t="shared" si="19"/>
        <v>8.8769118940462022</v>
      </c>
    </row>
    <row r="66" spans="1:21" ht="16.5">
      <c r="A66" s="100" t="s">
        <v>30</v>
      </c>
      <c r="B66" s="379">
        <v>45349</v>
      </c>
      <c r="C66" s="379">
        <v>48150.5</v>
      </c>
      <c r="D66" s="379">
        <v>51929.760000000002</v>
      </c>
      <c r="E66" s="89">
        <f t="shared" si="9"/>
        <v>6.1776444905069496</v>
      </c>
      <c r="F66" s="89">
        <f t="shared" si="10"/>
        <v>7.8488489216103687</v>
      </c>
      <c r="G66" s="379">
        <v>16951</v>
      </c>
      <c r="H66" s="379">
        <v>15210</v>
      </c>
      <c r="I66" s="379">
        <v>52039</v>
      </c>
      <c r="J66" s="88">
        <f t="shared" si="11"/>
        <v>-10.270780484927144</v>
      </c>
      <c r="K66" s="88">
        <f t="shared" si="12"/>
        <v>242.13675213675214</v>
      </c>
      <c r="L66" s="379">
        <v>22177</v>
      </c>
      <c r="M66" s="379">
        <v>22517</v>
      </c>
      <c r="N66" s="379">
        <v>26774.85</v>
      </c>
      <c r="O66" s="88">
        <f t="shared" si="13"/>
        <v>1.5331198989944568</v>
      </c>
      <c r="P66" s="88">
        <f t="shared" si="14"/>
        <v>18.909490607096856</v>
      </c>
      <c r="Q66" s="87">
        <f t="shared" si="15"/>
        <v>265623.59999999998</v>
      </c>
      <c r="R66" s="87">
        <f t="shared" si="16"/>
        <v>262051</v>
      </c>
      <c r="S66" s="87">
        <f t="shared" si="17"/>
        <v>307267</v>
      </c>
      <c r="T66" s="89">
        <f t="shared" si="18"/>
        <v>-1.3449859123963392</v>
      </c>
      <c r="U66" s="88">
        <f t="shared" si="19"/>
        <v>17.254656536323083</v>
      </c>
    </row>
    <row r="67" spans="1:21" s="107" customFormat="1" ht="16.5">
      <c r="A67" s="90" t="s">
        <v>385</v>
      </c>
      <c r="B67" s="382">
        <f>SUM(B68:B73)</f>
        <v>136802.57999999999</v>
      </c>
      <c r="C67" s="382">
        <f>SUM(C68:C73)</f>
        <v>112601.36000000002</v>
      </c>
      <c r="D67" s="382">
        <f>SUM(D68:D73)</f>
        <v>123427.08</v>
      </c>
      <c r="E67" s="88">
        <f t="shared" si="9"/>
        <v>-17.690616653574793</v>
      </c>
      <c r="F67" s="88">
        <f t="shared" si="10"/>
        <v>9.6142000416335804</v>
      </c>
      <c r="G67" s="382">
        <v>58823</v>
      </c>
      <c r="H67" s="382">
        <v>51625.5</v>
      </c>
      <c r="I67" s="382">
        <v>64254</v>
      </c>
      <c r="J67" s="88">
        <f t="shared" si="11"/>
        <v>-12.235860122741101</v>
      </c>
      <c r="K67" s="88">
        <f t="shared" si="12"/>
        <v>24.461748554493411</v>
      </c>
      <c r="L67" s="382">
        <f>SUM(L68:L73)</f>
        <v>79508.899999999994</v>
      </c>
      <c r="M67" s="382">
        <f>SUM(M68:M73)</f>
        <v>82096.59</v>
      </c>
      <c r="N67" s="382">
        <v>81582.149999999994</v>
      </c>
      <c r="O67" s="88">
        <f t="shared" si="13"/>
        <v>3.2545916243338837</v>
      </c>
      <c r="P67" s="88">
        <f t="shared" si="14"/>
        <v>-0.6266277320410012</v>
      </c>
      <c r="Q67" s="87">
        <f t="shared" si="15"/>
        <v>597433.77249999996</v>
      </c>
      <c r="R67" s="87">
        <f t="shared" si="16"/>
        <v>607211.27473880595</v>
      </c>
      <c r="S67" s="87">
        <f t="shared" si="17"/>
        <v>744299.04873880593</v>
      </c>
      <c r="T67" s="88">
        <f t="shared" si="18"/>
        <v>1.6365834488886435</v>
      </c>
      <c r="U67" s="88">
        <f t="shared" si="19"/>
        <v>22.576618666866622</v>
      </c>
    </row>
    <row r="68" spans="1:21" ht="16.5">
      <c r="A68" s="100" t="s">
        <v>390</v>
      </c>
      <c r="B68" s="379">
        <v>10630</v>
      </c>
      <c r="C68" s="379">
        <v>15117</v>
      </c>
      <c r="D68" s="379">
        <v>16482.5</v>
      </c>
      <c r="E68" s="89">
        <f t="shared" si="9"/>
        <v>42.210724365004694</v>
      </c>
      <c r="F68" s="89">
        <f t="shared" si="10"/>
        <v>9.0328768935635395</v>
      </c>
      <c r="G68" s="379"/>
      <c r="H68" s="379"/>
      <c r="I68" s="379"/>
      <c r="J68" s="88">
        <f t="shared" si="11"/>
        <v>0</v>
      </c>
      <c r="K68" s="88">
        <f t="shared" si="12"/>
        <v>0</v>
      </c>
      <c r="L68" s="379"/>
      <c r="M68" s="379"/>
      <c r="N68" s="379"/>
      <c r="O68" s="88">
        <f t="shared" si="13"/>
        <v>0</v>
      </c>
      <c r="P68" s="88">
        <f t="shared" si="14"/>
        <v>0</v>
      </c>
      <c r="Q68" s="87">
        <f t="shared" si="15"/>
        <v>20680.04</v>
      </c>
      <c r="R68" s="87">
        <f t="shared" si="16"/>
        <v>27432.15</v>
      </c>
      <c r="S68" s="87">
        <f t="shared" si="17"/>
        <v>53785.61</v>
      </c>
      <c r="T68" s="89">
        <f t="shared" si="18"/>
        <v>32.650372049570507</v>
      </c>
      <c r="U68" s="88">
        <f t="shared" si="19"/>
        <v>96.067789072311115</v>
      </c>
    </row>
    <row r="69" spans="1:21" ht="16.5">
      <c r="A69" s="100" t="s">
        <v>391</v>
      </c>
      <c r="B69" s="379">
        <v>40739.479999999996</v>
      </c>
      <c r="C69" s="379">
        <v>16873.239999999998</v>
      </c>
      <c r="D69" s="379">
        <v>23309.14</v>
      </c>
      <c r="E69" s="89">
        <f t="shared" si="9"/>
        <v>-58.582583773774239</v>
      </c>
      <c r="F69" s="89">
        <f t="shared" si="10"/>
        <v>38.14264480325059</v>
      </c>
      <c r="G69" s="379"/>
      <c r="H69" s="379"/>
      <c r="I69" s="379"/>
      <c r="J69" s="88">
        <f t="shared" si="11"/>
        <v>0</v>
      </c>
      <c r="K69" s="88">
        <f t="shared" si="12"/>
        <v>0</v>
      </c>
      <c r="L69" s="379"/>
      <c r="M69" s="379"/>
      <c r="N69" s="379"/>
      <c r="O69" s="88">
        <f t="shared" si="13"/>
        <v>0</v>
      </c>
      <c r="P69" s="88">
        <f t="shared" si="14"/>
        <v>0</v>
      </c>
      <c r="Q69" s="87">
        <f t="shared" si="15"/>
        <v>124552.01999999999</v>
      </c>
      <c r="R69" s="87">
        <f t="shared" si="16"/>
        <v>106186.44</v>
      </c>
      <c r="S69" s="87">
        <f t="shared" si="17"/>
        <v>152017.84</v>
      </c>
      <c r="T69" s="89">
        <f t="shared" si="18"/>
        <v>-14.745308827588659</v>
      </c>
      <c r="U69" s="88">
        <f t="shared" si="19"/>
        <v>43.161254864557094</v>
      </c>
    </row>
    <row r="70" spans="1:21" ht="16.5">
      <c r="A70" s="100" t="s">
        <v>392</v>
      </c>
      <c r="B70" s="379">
        <v>44477</v>
      </c>
      <c r="C70" s="379">
        <v>45612.2</v>
      </c>
      <c r="D70" s="379">
        <v>48693.5</v>
      </c>
      <c r="E70" s="89">
        <f t="shared" si="9"/>
        <v>2.5523304179688324</v>
      </c>
      <c r="F70" s="89">
        <f t="shared" si="10"/>
        <v>6.7554294684317</v>
      </c>
      <c r="G70" s="379"/>
      <c r="H70" s="379"/>
      <c r="I70" s="379"/>
      <c r="J70" s="88">
        <f t="shared" si="11"/>
        <v>0</v>
      </c>
      <c r="K70" s="88">
        <f t="shared" si="12"/>
        <v>0</v>
      </c>
      <c r="L70" s="379"/>
      <c r="M70" s="379"/>
      <c r="N70" s="379"/>
      <c r="O70" s="88">
        <f t="shared" si="13"/>
        <v>0</v>
      </c>
      <c r="P70" s="88">
        <f t="shared" si="14"/>
        <v>0</v>
      </c>
      <c r="Q70" s="87">
        <f t="shared" si="15"/>
        <v>167882.66999999998</v>
      </c>
      <c r="R70" s="87">
        <f t="shared" si="16"/>
        <v>186787.45</v>
      </c>
      <c r="S70" s="87">
        <f t="shared" si="17"/>
        <v>208885.02000000002</v>
      </c>
      <c r="T70" s="89">
        <f t="shared" si="18"/>
        <v>11.260709637272285</v>
      </c>
      <c r="U70" s="88">
        <f t="shared" si="19"/>
        <v>11.830329071894297</v>
      </c>
    </row>
    <row r="71" spans="1:21" ht="16.5">
      <c r="A71" s="100" t="s">
        <v>393</v>
      </c>
      <c r="B71" s="379">
        <v>96</v>
      </c>
      <c r="C71" s="379">
        <v>156.1</v>
      </c>
      <c r="D71" s="379">
        <v>155.63999999999999</v>
      </c>
      <c r="E71" s="89">
        <f t="shared" si="9"/>
        <v>62.604166666666657</v>
      </c>
      <c r="F71" s="89">
        <f t="shared" si="10"/>
        <v>-0.29468289557975424</v>
      </c>
      <c r="G71" s="379"/>
      <c r="H71" s="379"/>
      <c r="I71" s="379"/>
      <c r="J71" s="88">
        <f t="shared" si="11"/>
        <v>0</v>
      </c>
      <c r="K71" s="88">
        <f t="shared" si="12"/>
        <v>0</v>
      </c>
      <c r="L71" s="379"/>
      <c r="M71" s="379"/>
      <c r="N71" s="379"/>
      <c r="O71" s="88">
        <f t="shared" si="13"/>
        <v>0</v>
      </c>
      <c r="P71" s="88">
        <f t="shared" si="14"/>
        <v>0</v>
      </c>
      <c r="Q71" s="87">
        <f t="shared" si="15"/>
        <v>7566.45</v>
      </c>
      <c r="R71" s="87">
        <f t="shared" si="16"/>
        <v>8291.89</v>
      </c>
      <c r="S71" s="87">
        <f t="shared" si="17"/>
        <v>8196.25</v>
      </c>
      <c r="T71" s="89">
        <f t="shared" si="18"/>
        <v>9.5875873097687929</v>
      </c>
      <c r="U71" s="88">
        <f t="shared" si="19"/>
        <v>-1.1534161692931235</v>
      </c>
    </row>
    <row r="72" spans="1:21" ht="16.5">
      <c r="A72" s="100" t="s">
        <v>394</v>
      </c>
      <c r="B72" s="379">
        <v>15929</v>
      </c>
      <c r="C72" s="379">
        <v>17726</v>
      </c>
      <c r="D72" s="379">
        <v>18728.5</v>
      </c>
      <c r="E72" s="89">
        <f t="shared" si="9"/>
        <v>11.281310816749325</v>
      </c>
      <c r="F72" s="89">
        <f t="shared" si="10"/>
        <v>5.6555342434841549</v>
      </c>
      <c r="G72" s="379"/>
      <c r="H72" s="379"/>
      <c r="I72" s="379"/>
      <c r="J72" s="88">
        <f t="shared" si="11"/>
        <v>0</v>
      </c>
      <c r="K72" s="88">
        <f t="shared" si="12"/>
        <v>0</v>
      </c>
      <c r="L72" s="379"/>
      <c r="M72" s="379"/>
      <c r="N72" s="379"/>
      <c r="O72" s="88">
        <f t="shared" si="13"/>
        <v>0</v>
      </c>
      <c r="P72" s="88">
        <f t="shared" si="14"/>
        <v>0</v>
      </c>
      <c r="Q72" s="87">
        <f t="shared" si="15"/>
        <v>32900.080000000002</v>
      </c>
      <c r="R72" s="87">
        <f t="shared" si="16"/>
        <v>43912.67</v>
      </c>
      <c r="S72" s="87">
        <f t="shared" si="17"/>
        <v>62071.54</v>
      </c>
      <c r="T72" s="89">
        <f t="shared" si="18"/>
        <v>33.472836540215098</v>
      </c>
      <c r="U72" s="88">
        <f t="shared" si="19"/>
        <v>41.352233876919826</v>
      </c>
    </row>
    <row r="73" spans="1:21" ht="16.5">
      <c r="A73" s="100" t="s">
        <v>395</v>
      </c>
      <c r="B73" s="379">
        <v>24931.1</v>
      </c>
      <c r="C73" s="379">
        <v>17116.82</v>
      </c>
      <c r="D73" s="379">
        <v>16057.8</v>
      </c>
      <c r="E73" s="89">
        <f t="shared" si="9"/>
        <v>-31.343502693423076</v>
      </c>
      <c r="F73" s="89">
        <f t="shared" si="10"/>
        <v>-6.1870137093221729</v>
      </c>
      <c r="G73" s="379"/>
      <c r="H73" s="379"/>
      <c r="I73" s="379"/>
      <c r="J73" s="88">
        <f t="shared" si="11"/>
        <v>0</v>
      </c>
      <c r="K73" s="88">
        <f t="shared" si="12"/>
        <v>0</v>
      </c>
      <c r="L73" s="379">
        <v>79508.899999999994</v>
      </c>
      <c r="M73" s="379">
        <v>82096.59</v>
      </c>
      <c r="N73" s="379"/>
      <c r="O73" s="88">
        <f t="shared" si="13"/>
        <v>3.2545916243338837</v>
      </c>
      <c r="P73" s="88">
        <f t="shared" si="14"/>
        <v>-100</v>
      </c>
      <c r="Q73" s="87">
        <f t="shared" si="15"/>
        <v>185029.51249999998</v>
      </c>
      <c r="R73" s="87">
        <f t="shared" si="16"/>
        <v>109000.41</v>
      </c>
      <c r="S73" s="87">
        <f t="shared" si="17"/>
        <v>37501.360000000001</v>
      </c>
      <c r="T73" s="89">
        <f t="shared" si="18"/>
        <v>-41.090257155598344</v>
      </c>
      <c r="U73" s="88">
        <f t="shared" si="19"/>
        <v>-65.59521198131273</v>
      </c>
    </row>
    <row r="74" spans="1:21" ht="16.5">
      <c r="A74" s="90" t="s">
        <v>396</v>
      </c>
      <c r="B74" s="379">
        <v>0</v>
      </c>
      <c r="C74" s="379">
        <v>0</v>
      </c>
      <c r="D74" s="379"/>
      <c r="E74" s="89">
        <f t="shared" si="9"/>
        <v>0</v>
      </c>
      <c r="F74" s="89">
        <f t="shared" si="10"/>
        <v>0</v>
      </c>
      <c r="G74" s="379"/>
      <c r="H74" s="379"/>
      <c r="I74" s="379"/>
      <c r="J74" s="88">
        <f t="shared" si="11"/>
        <v>0</v>
      </c>
      <c r="K74" s="88">
        <f t="shared" si="12"/>
        <v>0</v>
      </c>
      <c r="L74" s="379"/>
      <c r="M74" s="379"/>
      <c r="N74" s="379"/>
      <c r="O74" s="88">
        <f t="shared" si="13"/>
        <v>0</v>
      </c>
      <c r="P74" s="88">
        <f t="shared" si="14"/>
        <v>0</v>
      </c>
      <c r="Q74" s="87">
        <f t="shared" si="15"/>
        <v>21598.7</v>
      </c>
      <c r="R74" s="87">
        <f t="shared" si="16"/>
        <v>21533.334999999999</v>
      </c>
      <c r="S74" s="87">
        <f t="shared" si="17"/>
        <v>24192.184999999998</v>
      </c>
      <c r="T74" s="89">
        <f t="shared" si="18"/>
        <v>-0.30263395482135991</v>
      </c>
      <c r="U74" s="88">
        <f t="shared" si="19"/>
        <v>12.347599663498471</v>
      </c>
    </row>
    <row r="75" spans="1:21" ht="16.5">
      <c r="A75" s="90" t="s">
        <v>397</v>
      </c>
      <c r="B75" s="379">
        <v>57.2</v>
      </c>
      <c r="C75" s="379">
        <v>116.19999999999999</v>
      </c>
      <c r="D75" s="379">
        <v>136.94</v>
      </c>
      <c r="E75" s="89">
        <f t="shared" si="9"/>
        <v>103.14685314685312</v>
      </c>
      <c r="F75" s="89">
        <f t="shared" si="10"/>
        <v>17.848537005163507</v>
      </c>
      <c r="G75" s="379">
        <v>0.02</v>
      </c>
      <c r="H75" s="379">
        <v>0.12000000000000001</v>
      </c>
      <c r="I75" s="379">
        <v>3.3</v>
      </c>
      <c r="J75" s="88">
        <f t="shared" si="11"/>
        <v>500</v>
      </c>
      <c r="K75" s="88">
        <f t="shared" si="12"/>
        <v>2649.9999999999995</v>
      </c>
      <c r="L75" s="379">
        <v>3</v>
      </c>
      <c r="M75" s="379">
        <v>3</v>
      </c>
      <c r="N75" s="379">
        <v>4</v>
      </c>
      <c r="O75" s="88">
        <f t="shared" si="13"/>
        <v>0</v>
      </c>
      <c r="P75" s="88">
        <f t="shared" si="14"/>
        <v>33.333333333333314</v>
      </c>
      <c r="Q75" s="87">
        <f t="shared" si="15"/>
        <v>837.32</v>
      </c>
      <c r="R75" s="87">
        <f t="shared" si="16"/>
        <v>1081.02</v>
      </c>
      <c r="S75" s="87">
        <f t="shared" si="17"/>
        <v>900.96</v>
      </c>
      <c r="T75" s="89">
        <f t="shared" si="18"/>
        <v>29.104762814694482</v>
      </c>
      <c r="U75" s="88">
        <f t="shared" si="19"/>
        <v>-16.656491091746688</v>
      </c>
    </row>
    <row r="76" spans="1:21" ht="16.5">
      <c r="A76" s="90" t="s">
        <v>277</v>
      </c>
      <c r="B76" s="379">
        <v>0</v>
      </c>
      <c r="C76" s="379">
        <v>3905.57</v>
      </c>
      <c r="D76" s="379">
        <v>4256.1899999999996</v>
      </c>
      <c r="E76" s="89">
        <f t="shared" si="9"/>
        <v>0</v>
      </c>
      <c r="F76" s="89">
        <f t="shared" si="10"/>
        <v>8.977434791848566</v>
      </c>
      <c r="G76" s="397">
        <v>198.26</v>
      </c>
      <c r="H76" s="397">
        <v>78.599999999999994</v>
      </c>
      <c r="I76" s="397">
        <v>388.44</v>
      </c>
      <c r="J76" s="88">
        <f t="shared" si="11"/>
        <v>-60.355089276707361</v>
      </c>
      <c r="K76" s="88">
        <f t="shared" si="12"/>
        <v>394.19847328244276</v>
      </c>
      <c r="L76" s="379">
        <v>149.85</v>
      </c>
      <c r="M76" s="379">
        <v>150.89999999999998</v>
      </c>
      <c r="N76" s="379">
        <v>219.8</v>
      </c>
      <c r="O76" s="88">
        <f t="shared" si="13"/>
        <v>0.70070070070069335</v>
      </c>
      <c r="P76" s="88">
        <f t="shared" si="14"/>
        <v>45.659377070907937</v>
      </c>
      <c r="Q76" s="87">
        <f t="shared" si="15"/>
        <v>8909.81</v>
      </c>
      <c r="R76" s="87">
        <f t="shared" si="16"/>
        <v>12715.970000000001</v>
      </c>
      <c r="S76" s="87">
        <f t="shared" si="17"/>
        <v>14178.980000000001</v>
      </c>
      <c r="T76" s="89">
        <f t="shared" si="18"/>
        <v>42.718756067750064</v>
      </c>
      <c r="U76" s="88">
        <f t="shared" si="19"/>
        <v>11.505296096168834</v>
      </c>
    </row>
    <row r="77" spans="1:21" s="107" customFormat="1" ht="16.5">
      <c r="A77" s="90"/>
      <c r="B77" s="382">
        <f>B44+B58+B61+B67+B74+B75+B76</f>
        <v>3813427.25</v>
      </c>
      <c r="C77" s="382">
        <f>C44+C58+C61+C67+C74+C75+C76</f>
        <v>3811078.3</v>
      </c>
      <c r="D77" s="382">
        <f>D44+D58+D61+D67+D74+D75+D76</f>
        <v>4084685.4251101799</v>
      </c>
      <c r="E77" s="88">
        <f t="shared" si="9"/>
        <v>-6.1596822123718198E-2</v>
      </c>
      <c r="F77" s="88">
        <f t="shared" si="10"/>
        <v>7.1792575111925743</v>
      </c>
      <c r="G77" s="407">
        <f>G44+G58+G61+G67+G74+G75+G76</f>
        <v>1483691.4799999997</v>
      </c>
      <c r="H77" s="407">
        <f>H44+H58+H61+H67+H74+H75+H76</f>
        <v>962682.97803299176</v>
      </c>
      <c r="I77" s="407">
        <f>I44+I58+I61+I67+I74+I75+I76</f>
        <v>1226752.7475864391</v>
      </c>
      <c r="J77" s="88">
        <f t="shared" si="11"/>
        <v>-35.115690087201159</v>
      </c>
      <c r="K77" s="88">
        <f t="shared" si="12"/>
        <v>27.430605461936139</v>
      </c>
      <c r="L77" s="382">
        <f>L44+L58+L61+L67+L74+L75+L76</f>
        <v>2236871.537</v>
      </c>
      <c r="M77" s="382">
        <f>M44+M58+M61+M67+M74+M75+M76</f>
        <v>2054476.2210000001</v>
      </c>
      <c r="N77" s="382">
        <f>N44+N58+N61+N67+N74+N75+N76</f>
        <v>2261165.1296855831</v>
      </c>
      <c r="O77" s="88">
        <f t="shared" si="13"/>
        <v>-8.1540362503168495</v>
      </c>
      <c r="P77" s="88">
        <f t="shared" si="14"/>
        <v>10.060418639694873</v>
      </c>
      <c r="Q77" s="87">
        <f t="shared" si="15"/>
        <v>23945317.514149051</v>
      </c>
      <c r="R77" s="87">
        <f t="shared" si="16"/>
        <v>23332474.720408808</v>
      </c>
      <c r="S77" s="87">
        <f t="shared" si="17"/>
        <v>24242535.466289096</v>
      </c>
      <c r="T77" s="89">
        <f t="shared" si="18"/>
        <v>-2.5593429420099341</v>
      </c>
      <c r="U77" s="88">
        <f t="shared" si="19"/>
        <v>3.9004038653656607</v>
      </c>
    </row>
    <row r="78" spans="1:21">
      <c r="A78" s="527" t="s">
        <v>33</v>
      </c>
      <c r="B78" s="527"/>
      <c r="C78" s="527"/>
      <c r="D78" s="527"/>
      <c r="E78" s="527"/>
      <c r="F78" s="527"/>
      <c r="G78" s="527"/>
      <c r="H78" s="527"/>
      <c r="I78" s="527"/>
      <c r="J78" s="527"/>
    </row>
  </sheetData>
  <mergeCells count="31">
    <mergeCell ref="T5:T6"/>
    <mergeCell ref="P42:P43"/>
    <mergeCell ref="T42:T43"/>
    <mergeCell ref="U42:U43"/>
    <mergeCell ref="A78:J78"/>
    <mergeCell ref="O42:O43"/>
    <mergeCell ref="A41:A43"/>
    <mergeCell ref="B41:F41"/>
    <mergeCell ref="G41:K41"/>
    <mergeCell ref="L41:P41"/>
    <mergeCell ref="Q41:U41"/>
    <mergeCell ref="E42:E43"/>
    <mergeCell ref="F42:F43"/>
    <mergeCell ref="J42:J43"/>
    <mergeCell ref="K42:K43"/>
    <mergeCell ref="A1:U1"/>
    <mergeCell ref="A2:U2"/>
    <mergeCell ref="N3:P3"/>
    <mergeCell ref="S3:U3"/>
    <mergeCell ref="A4:A6"/>
    <mergeCell ref="B4:F4"/>
    <mergeCell ref="G4:K4"/>
    <mergeCell ref="L4:P4"/>
    <mergeCell ref="Q4:U4"/>
    <mergeCell ref="E5:E6"/>
    <mergeCell ref="U5:U6"/>
    <mergeCell ref="F5:F6"/>
    <mergeCell ref="J5:J6"/>
    <mergeCell ref="K5:K6"/>
    <mergeCell ref="O5:O6"/>
    <mergeCell ref="P5:P6"/>
  </mergeCells>
  <hyperlinks>
    <hyperlink ref="D6" r:id="rId1" display="cf=j=@)^^÷^&amp;                        -;fpg–kf}if_ "/>
    <hyperlink ref="C6" r:id="rId2" display="cf=j=@)^^÷^&amp;                        -;fpg–kf}if_ "/>
    <hyperlink ref="I6" r:id="rId3" display="cf=j=@)^^÷^&amp;                        -;fpg–kf}if_ "/>
    <hyperlink ref="H6" r:id="rId4" display="cf=j=@)^^÷^&amp;                        -;fpg–kf}if_ "/>
    <hyperlink ref="N6" r:id="rId5" display="cf=j=@)^^÷^&amp;                        -;fpg–kf}if_ "/>
    <hyperlink ref="M6" r:id="rId6" display="cf=j=@)^^÷^&amp;                        -;fpg–kf}if_ "/>
    <hyperlink ref="S6" r:id="rId7" display="cf=j=@)^^÷^&amp;                        -;fpg–kf}if_ "/>
    <hyperlink ref="R6" r:id="rId8" display="cf=j=@)^^÷^&amp;                        -;fpg–kf}if_ "/>
    <hyperlink ref="D43" r:id="rId9" display="cf=j=@)^^÷^&amp;                        -;fpg–kf}if_ "/>
    <hyperlink ref="C43" r:id="rId10" display="cf=j=@)^^÷^&amp;                        -;fpg–kf}if_ "/>
    <hyperlink ref="I43" r:id="rId11" display="cf=j=@)^^÷^&amp;                        -;fpg–kf}if_ "/>
    <hyperlink ref="H43" r:id="rId12" display="cf=j=@)^^÷^&amp;                        -;fpg–kf}if_ "/>
    <hyperlink ref="N43" r:id="rId13" display="cf=j=@)^^÷^&amp;                        -;fpg–kf}if_ "/>
    <hyperlink ref="M43" r:id="rId14" display="cf=j=@)^^÷^&amp;                        -;fpg–kf}if_ "/>
    <hyperlink ref="S43" r:id="rId15" display="cf=j=@)^^÷^&amp;                        -;fpg–kf}if_ "/>
    <hyperlink ref="R43" r:id="rId16" display="cf=j=@)^^÷^&amp;                        -;fpg–kf}if_ "/>
  </hyperlinks>
  <pageMargins left="0.7" right="0.7" top="0.75" bottom="0.75" header="0.3" footer="0.3"/>
  <pageSetup paperSize="9" scale="37" orientation="landscape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="115" zoomScaleNormal="100" zoomScaleSheetLayoutView="115" workbookViewId="0">
      <selection activeCell="H7" sqref="H7"/>
    </sheetView>
  </sheetViews>
  <sheetFormatPr defaultColWidth="15.7109375" defaultRowHeight="15"/>
  <cols>
    <col min="1" max="1" width="15.42578125" customWidth="1"/>
    <col min="2" max="2" width="12" customWidth="1"/>
    <col min="3" max="3" width="13.7109375" customWidth="1"/>
    <col min="4" max="4" width="14.42578125" customWidth="1"/>
    <col min="5" max="5" width="13.85546875" customWidth="1"/>
    <col min="6" max="6" width="10.140625" customWidth="1"/>
    <col min="7" max="7" width="12.28515625" customWidth="1"/>
  </cols>
  <sheetData>
    <row r="1" spans="1:7" ht="18">
      <c r="A1" s="528" t="s">
        <v>287</v>
      </c>
      <c r="B1" s="528"/>
      <c r="C1" s="528"/>
      <c r="D1" s="528"/>
      <c r="E1" s="528"/>
      <c r="F1" s="528"/>
      <c r="G1" s="528"/>
    </row>
    <row r="2" spans="1:7" ht="18">
      <c r="A2" s="529" t="s">
        <v>40</v>
      </c>
      <c r="B2" s="529"/>
      <c r="C2" s="529"/>
      <c r="D2" s="529"/>
      <c r="E2" s="529"/>
      <c r="F2" s="529"/>
      <c r="G2" s="529"/>
    </row>
    <row r="3" spans="1:7" ht="15.75">
      <c r="A3" s="530" t="s">
        <v>41</v>
      </c>
      <c r="B3" s="530" t="s">
        <v>42</v>
      </c>
      <c r="C3" s="514" t="s">
        <v>3</v>
      </c>
      <c r="D3" s="514"/>
      <c r="E3" s="514"/>
      <c r="F3" s="514"/>
      <c r="G3" s="514"/>
    </row>
    <row r="4" spans="1:7">
      <c r="A4" s="530"/>
      <c r="B4" s="530"/>
      <c r="C4" s="3" t="s">
        <v>4</v>
      </c>
      <c r="D4" s="3" t="s">
        <v>532</v>
      </c>
      <c r="E4" s="3" t="s">
        <v>533</v>
      </c>
      <c r="F4" s="515" t="s">
        <v>529</v>
      </c>
      <c r="G4" s="515" t="s">
        <v>530</v>
      </c>
    </row>
    <row r="5" spans="1:7" ht="45">
      <c r="A5" s="530"/>
      <c r="B5" s="530"/>
      <c r="C5" s="198" t="s">
        <v>531</v>
      </c>
      <c r="D5" s="198" t="s">
        <v>442</v>
      </c>
      <c r="E5" s="198" t="s">
        <v>561</v>
      </c>
      <c r="F5" s="515"/>
      <c r="G5" s="515"/>
    </row>
    <row r="6" spans="1:7" ht="15.75">
      <c r="A6" s="112" t="s">
        <v>43</v>
      </c>
      <c r="B6" s="17"/>
      <c r="C6" s="18"/>
      <c r="D6" s="18"/>
      <c r="E6" s="18"/>
      <c r="F6" s="19"/>
      <c r="G6" s="19"/>
    </row>
    <row r="7" spans="1:7" ht="15.75">
      <c r="A7" s="113" t="s">
        <v>44</v>
      </c>
      <c r="B7" s="20" t="s">
        <v>45</v>
      </c>
      <c r="C7" s="21">
        <f>'Table 3b'!R25</f>
        <v>3032210.9835999999</v>
      </c>
      <c r="D7" s="21">
        <f>'Table 3b'!S25</f>
        <v>3117053.2799999993</v>
      </c>
      <c r="E7" s="21">
        <f>'Table 3b'!T25</f>
        <v>3017720.6279999996</v>
      </c>
      <c r="F7" s="22">
        <f t="shared" ref="F7:F19" si="0">IFERROR(D7/C7*100-100,0)</f>
        <v>2.7980340701513597</v>
      </c>
      <c r="G7" s="22">
        <f t="shared" ref="G7:G19" si="1">IFERROR(E7/D7*100-100,0)</f>
        <v>-3.186748607646507</v>
      </c>
    </row>
    <row r="8" spans="1:7" ht="15.75">
      <c r="A8" s="112" t="s">
        <v>46</v>
      </c>
      <c r="B8" s="23" t="s">
        <v>47</v>
      </c>
      <c r="C8" s="21">
        <f>'Table 3b'!R26</f>
        <v>548774.29099999997</v>
      </c>
      <c r="D8" s="21">
        <f>'Table 3b'!S26</f>
        <v>574812.38895500009</v>
      </c>
      <c r="E8" s="21">
        <f>'Table 3b'!T26</f>
        <v>546924.80999999994</v>
      </c>
      <c r="F8" s="22">
        <f t="shared" si="0"/>
        <v>4.7447736495732045</v>
      </c>
      <c r="G8" s="22">
        <f t="shared" si="1"/>
        <v>-4.8515967106588107</v>
      </c>
    </row>
    <row r="9" spans="1:7" ht="15.75">
      <c r="A9" s="114" t="s">
        <v>48</v>
      </c>
      <c r="B9" s="17" t="s">
        <v>47</v>
      </c>
      <c r="C9" s="21">
        <f>'Table 3b'!R27</f>
        <v>201064.08</v>
      </c>
      <c r="D9" s="21">
        <f>'Table 3b'!S27</f>
        <v>209291.05</v>
      </c>
      <c r="E9" s="21">
        <f>'Table 3b'!T27</f>
        <v>208096.24000000002</v>
      </c>
      <c r="F9" s="22">
        <f t="shared" si="0"/>
        <v>4.091715437187986</v>
      </c>
      <c r="G9" s="22">
        <f t="shared" si="1"/>
        <v>-0.57088442147906449</v>
      </c>
    </row>
    <row r="10" spans="1:7" ht="15.75">
      <c r="A10" s="114" t="s">
        <v>49</v>
      </c>
      <c r="B10" s="17" t="s">
        <v>47</v>
      </c>
      <c r="C10" s="21">
        <f>'Table 3b'!R28</f>
        <v>150027.92500000002</v>
      </c>
      <c r="D10" s="21">
        <f>'Table 3b'!S28</f>
        <v>155536.94087500003</v>
      </c>
      <c r="E10" s="21">
        <f>'Table 3b'!T28</f>
        <v>155649.57</v>
      </c>
      <c r="F10" s="22">
        <f t="shared" si="0"/>
        <v>3.6719936471826884</v>
      </c>
      <c r="G10" s="22">
        <f t="shared" si="1"/>
        <v>7.2413102872133095E-2</v>
      </c>
    </row>
    <row r="11" spans="1:7" ht="15.75">
      <c r="A11" s="114" t="s">
        <v>50</v>
      </c>
      <c r="B11" s="17" t="s">
        <v>47</v>
      </c>
      <c r="C11" s="21">
        <f>'Table 3b'!R29</f>
        <v>52338.350000000006</v>
      </c>
      <c r="D11" s="21">
        <f>'Table 3b'!S29</f>
        <v>54221.85</v>
      </c>
      <c r="E11" s="21">
        <f>'Table 3b'!T29</f>
        <v>45636.21</v>
      </c>
      <c r="F11" s="22">
        <f t="shared" si="0"/>
        <v>3.5986996151005712</v>
      </c>
      <c r="G11" s="22">
        <f t="shared" si="1"/>
        <v>-15.834280829591762</v>
      </c>
    </row>
    <row r="12" spans="1:7" ht="15.75">
      <c r="A12" s="114" t="s">
        <v>51</v>
      </c>
      <c r="B12" s="17" t="s">
        <v>47</v>
      </c>
      <c r="C12" s="21">
        <f>'Table 3b'!R30</f>
        <v>145343.93600000002</v>
      </c>
      <c r="D12" s="21">
        <f>'Table 3b'!S30</f>
        <v>155762.54808000001</v>
      </c>
      <c r="E12" s="21">
        <f>'Table 3b'!T30</f>
        <v>137542.79</v>
      </c>
      <c r="F12" s="22">
        <f t="shared" si="0"/>
        <v>7.1682468266168371</v>
      </c>
      <c r="G12" s="22">
        <f t="shared" si="1"/>
        <v>-11.697136638161751</v>
      </c>
    </row>
    <row r="13" spans="1:7" ht="15.75">
      <c r="A13" s="115" t="s">
        <v>52</v>
      </c>
      <c r="B13" s="23" t="s">
        <v>53</v>
      </c>
      <c r="C13" s="21">
        <f>'Table 3b'!R31</f>
        <v>1797633.328</v>
      </c>
      <c r="D13" s="21">
        <f>'Table 3b'!S31</f>
        <v>1660251.8752000001</v>
      </c>
      <c r="E13" s="21">
        <f>'Table 3b'!T31</f>
        <v>1577536.2399999998</v>
      </c>
      <c r="F13" s="22">
        <f t="shared" si="0"/>
        <v>-7.6423512325979601</v>
      </c>
      <c r="G13" s="22">
        <f t="shared" si="1"/>
        <v>-4.9821136440539249</v>
      </c>
    </row>
    <row r="14" spans="1:7" ht="15.75">
      <c r="A14" s="114" t="s">
        <v>54</v>
      </c>
      <c r="B14" s="17" t="s">
        <v>53</v>
      </c>
      <c r="C14" s="21">
        <f>'Table 3b'!R32</f>
        <v>1740677.2379999999</v>
      </c>
      <c r="D14" s="21">
        <f>'Table 3b'!S32</f>
        <v>1598946.78</v>
      </c>
      <c r="E14" s="21">
        <f>'Table 3b'!T32</f>
        <v>1526328.15</v>
      </c>
      <c r="F14" s="22">
        <f t="shared" si="0"/>
        <v>-8.1422595129034363</v>
      </c>
      <c r="G14" s="22">
        <f t="shared" si="1"/>
        <v>-4.5416539755000542</v>
      </c>
    </row>
    <row r="15" spans="1:7" ht="15.75">
      <c r="A15" s="114" t="s">
        <v>55</v>
      </c>
      <c r="B15" s="17" t="s">
        <v>53</v>
      </c>
      <c r="C15" s="21">
        <f>'Table 3b'!R33</f>
        <v>56956.09</v>
      </c>
      <c r="D15" s="21">
        <f>'Table 3b'!S33</f>
        <v>61305.095199999996</v>
      </c>
      <c r="E15" s="21">
        <f>'Table 3b'!T33</f>
        <v>51208.09</v>
      </c>
      <c r="F15" s="22">
        <f t="shared" si="0"/>
        <v>7.6357158646248422</v>
      </c>
      <c r="G15" s="22">
        <f t="shared" si="1"/>
        <v>-16.470091379941294</v>
      </c>
    </row>
    <row r="16" spans="1:7" ht="15.75">
      <c r="A16" s="116" t="s">
        <v>56</v>
      </c>
      <c r="B16" s="17" t="s">
        <v>57</v>
      </c>
      <c r="C16" s="21">
        <f>'Table 3b'!R34</f>
        <v>246010.7</v>
      </c>
      <c r="D16" s="21">
        <f>'Table 3b'!S34</f>
        <v>227977.65</v>
      </c>
      <c r="E16" s="21">
        <f>'Table 3b'!T34</f>
        <v>200677.08000000002</v>
      </c>
      <c r="F16" s="22">
        <f t="shared" si="0"/>
        <v>-7.33018929664442</v>
      </c>
      <c r="G16" s="22">
        <f t="shared" si="1"/>
        <v>-11.975108086253186</v>
      </c>
    </row>
    <row r="17" spans="1:7" ht="15.75">
      <c r="A17" s="116" t="s">
        <v>58</v>
      </c>
      <c r="B17" s="17" t="s">
        <v>59</v>
      </c>
      <c r="C17" s="21">
        <f>'Table 3b'!R35</f>
        <v>33326.009088492901</v>
      </c>
      <c r="D17" s="21">
        <f>'Table 3b'!S35</f>
        <v>33968.798110000003</v>
      </c>
      <c r="E17" s="21">
        <f>'Table 3b'!T35</f>
        <v>28614.613000000005</v>
      </c>
      <c r="F17" s="22">
        <f t="shared" si="0"/>
        <v>1.9287908726192171</v>
      </c>
      <c r="G17" s="22">
        <f t="shared" si="1"/>
        <v>-15.762068156376102</v>
      </c>
    </row>
    <row r="18" spans="1:7" ht="15.75">
      <c r="A18" s="112" t="s">
        <v>60</v>
      </c>
      <c r="B18" s="23" t="s">
        <v>47</v>
      </c>
      <c r="C18" s="21">
        <f>'Table 3b'!R36</f>
        <v>77611.064000000013</v>
      </c>
      <c r="D18" s="21">
        <f>'Table 3b'!S36</f>
        <v>83094.318399999989</v>
      </c>
      <c r="E18" s="21">
        <f>'Table 3b'!T36</f>
        <v>87232.114999999991</v>
      </c>
      <c r="F18" s="22">
        <f t="shared" si="0"/>
        <v>7.0650421697607158</v>
      </c>
      <c r="G18" s="22">
        <f t="shared" si="1"/>
        <v>4.9796384153263631</v>
      </c>
    </row>
    <row r="19" spans="1:7" ht="15.75">
      <c r="A19" s="112" t="s">
        <v>61</v>
      </c>
      <c r="B19" s="17" t="s">
        <v>47</v>
      </c>
      <c r="C19" s="21">
        <f>'Table 3b'!R37</f>
        <v>77611.064000000013</v>
      </c>
      <c r="D19" s="21">
        <f>'Table 3b'!S37</f>
        <v>83094.318399999989</v>
      </c>
      <c r="E19" s="21">
        <f>'Table 3b'!T37</f>
        <v>87232.114999999991</v>
      </c>
      <c r="F19" s="22">
        <f t="shared" si="0"/>
        <v>7.0650421697607158</v>
      </c>
      <c r="G19" s="22">
        <f t="shared" si="1"/>
        <v>4.9796384153263631</v>
      </c>
    </row>
    <row r="20" spans="1:7">
      <c r="A20" s="4" t="s">
        <v>400</v>
      </c>
    </row>
    <row r="21" spans="1:7">
      <c r="A21" s="4" t="s">
        <v>401</v>
      </c>
    </row>
  </sheetData>
  <mergeCells count="7">
    <mergeCell ref="A1:G1"/>
    <mergeCell ref="A2:G2"/>
    <mergeCell ref="A3:A5"/>
    <mergeCell ref="B3:B5"/>
    <mergeCell ref="C3:G3"/>
    <mergeCell ref="F4:F5"/>
    <mergeCell ref="G4:G5"/>
  </mergeCells>
  <hyperlinks>
    <hyperlink ref="E5" r:id="rId1" display="cf=j=@)^^÷^&amp;                        -;fpg–kf}if_ "/>
    <hyperlink ref="D5" r:id="rId2" display="cf=j=@)^^÷^&amp;                        -;fpg–kf}if_ "/>
  </hyperlinks>
  <pageMargins left="0.7" right="0.41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view="pageBreakPreview" topLeftCell="D1" zoomScale="85" zoomScaleNormal="90" zoomScaleSheetLayoutView="85" workbookViewId="0">
      <selection activeCell="H7" sqref="H7"/>
    </sheetView>
  </sheetViews>
  <sheetFormatPr defaultColWidth="15.7109375" defaultRowHeight="15"/>
  <cols>
    <col min="1" max="1" width="15.140625" style="80" bestFit="1" customWidth="1"/>
    <col min="2" max="2" width="18.5703125" style="80" customWidth="1"/>
    <col min="3" max="16384" width="15.7109375" style="80"/>
  </cols>
  <sheetData>
    <row r="1" spans="1:22" ht="18">
      <c r="A1" s="533" t="s">
        <v>288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</row>
    <row r="2" spans="1:22" ht="18">
      <c r="A2" s="534" t="s">
        <v>343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</row>
    <row r="3" spans="1:22" ht="15.75">
      <c r="A3" s="532" t="s">
        <v>41</v>
      </c>
      <c r="B3" s="532" t="s">
        <v>42</v>
      </c>
      <c r="C3" s="519" t="s">
        <v>534</v>
      </c>
      <c r="D3" s="519"/>
      <c r="E3" s="519"/>
      <c r="F3" s="519"/>
      <c r="G3" s="519"/>
      <c r="H3" s="519" t="s">
        <v>441</v>
      </c>
      <c r="I3" s="519"/>
      <c r="J3" s="519"/>
      <c r="K3" s="519"/>
      <c r="L3" s="519"/>
      <c r="M3" s="519" t="s">
        <v>538</v>
      </c>
      <c r="N3" s="519"/>
      <c r="O3" s="519"/>
      <c r="P3" s="519"/>
      <c r="Q3" s="519"/>
      <c r="R3" s="519" t="s">
        <v>539</v>
      </c>
      <c r="S3" s="519"/>
      <c r="T3" s="519"/>
      <c r="U3" s="519"/>
      <c r="V3" s="519"/>
    </row>
    <row r="4" spans="1:22" ht="15" customHeight="1">
      <c r="A4" s="532"/>
      <c r="B4" s="532"/>
      <c r="C4" s="392" t="s">
        <v>4</v>
      </c>
      <c r="D4" s="392" t="s">
        <v>532</v>
      </c>
      <c r="E4" s="392" t="s">
        <v>533</v>
      </c>
      <c r="F4" s="520" t="s">
        <v>529</v>
      </c>
      <c r="G4" s="520" t="s">
        <v>530</v>
      </c>
      <c r="H4" s="392" t="s">
        <v>4</v>
      </c>
      <c r="I4" s="392" t="s">
        <v>532</v>
      </c>
      <c r="J4" s="392" t="s">
        <v>533</v>
      </c>
      <c r="K4" s="520" t="s">
        <v>529</v>
      </c>
      <c r="L4" s="520" t="s">
        <v>530</v>
      </c>
      <c r="M4" s="392" t="s">
        <v>4</v>
      </c>
      <c r="N4" s="392" t="s">
        <v>532</v>
      </c>
      <c r="O4" s="392" t="s">
        <v>533</v>
      </c>
      <c r="P4" s="520" t="s">
        <v>529</v>
      </c>
      <c r="Q4" s="520" t="s">
        <v>530</v>
      </c>
      <c r="R4" s="392" t="s">
        <v>4</v>
      </c>
      <c r="S4" s="392" t="s">
        <v>532</v>
      </c>
      <c r="T4" s="392" t="s">
        <v>533</v>
      </c>
      <c r="U4" s="520" t="s">
        <v>529</v>
      </c>
      <c r="V4" s="520" t="s">
        <v>530</v>
      </c>
    </row>
    <row r="5" spans="1:22" ht="45" customHeight="1">
      <c r="A5" s="532"/>
      <c r="B5" s="532"/>
      <c r="C5" s="393" t="s">
        <v>279</v>
      </c>
      <c r="D5" s="393" t="s">
        <v>443</v>
      </c>
      <c r="E5" s="393" t="s">
        <v>528</v>
      </c>
      <c r="F5" s="520"/>
      <c r="G5" s="520"/>
      <c r="H5" s="393" t="s">
        <v>279</v>
      </c>
      <c r="I5" s="393" t="s">
        <v>443</v>
      </c>
      <c r="J5" s="393" t="s">
        <v>528</v>
      </c>
      <c r="K5" s="520"/>
      <c r="L5" s="520"/>
      <c r="M5" s="393" t="s">
        <v>279</v>
      </c>
      <c r="N5" s="393" t="s">
        <v>443</v>
      </c>
      <c r="O5" s="393" t="s">
        <v>528</v>
      </c>
      <c r="P5" s="520"/>
      <c r="Q5" s="520"/>
      <c r="R5" s="393" t="s">
        <v>279</v>
      </c>
      <c r="S5" s="393" t="s">
        <v>443</v>
      </c>
      <c r="T5" s="393" t="s">
        <v>528</v>
      </c>
      <c r="U5" s="520"/>
      <c r="V5" s="520"/>
    </row>
    <row r="6" spans="1:22" ht="15.75">
      <c r="A6" s="117" t="s">
        <v>43</v>
      </c>
      <c r="B6" s="93"/>
      <c r="C6" s="78"/>
      <c r="D6" s="78"/>
      <c r="E6" s="78"/>
      <c r="F6" s="94"/>
      <c r="G6" s="94"/>
      <c r="H6" s="78"/>
      <c r="I6" s="78"/>
      <c r="J6" s="78"/>
      <c r="K6" s="94"/>
      <c r="L6" s="94"/>
      <c r="M6" s="78"/>
      <c r="N6" s="78"/>
      <c r="O6" s="78"/>
      <c r="P6" s="94"/>
      <c r="Q6" s="94"/>
      <c r="R6" s="78"/>
      <c r="S6" s="78"/>
      <c r="T6" s="78"/>
      <c r="U6" s="94"/>
      <c r="V6" s="94"/>
    </row>
    <row r="7" spans="1:22" ht="15.75">
      <c r="A7" s="118" t="s">
        <v>44</v>
      </c>
      <c r="B7" s="95" t="s">
        <v>45</v>
      </c>
      <c r="C7" s="96">
        <v>627663.37</v>
      </c>
      <c r="D7" s="96">
        <v>629160.56000000006</v>
      </c>
      <c r="E7" s="96">
        <v>580967.78</v>
      </c>
      <c r="F7" s="97">
        <f t="shared" ref="F7:F19" si="0">IFERROR(D7/C7*100-100,0)</f>
        <v>0.23853391348933428</v>
      </c>
      <c r="G7" s="97">
        <f t="shared" ref="G7:G19" si="1">IFERROR(E7/D7*100-100,0)</f>
        <v>-7.6598539488870756</v>
      </c>
      <c r="H7" s="96">
        <v>639106</v>
      </c>
      <c r="I7" s="96">
        <v>631005.17999999993</v>
      </c>
      <c r="J7" s="96">
        <v>641733</v>
      </c>
      <c r="K7" s="97">
        <f t="shared" ref="K7:K19" si="2">IFERROR(I7/H7*100-100,0)</f>
        <v>-1.2675236971644921</v>
      </c>
      <c r="L7" s="97">
        <f t="shared" ref="L7:L19" si="3">IFERROR(J7/I7*100-100,0)</f>
        <v>1.7001159958782068</v>
      </c>
      <c r="M7" s="96">
        <v>689600.73359999992</v>
      </c>
      <c r="N7" s="96">
        <v>739848.98</v>
      </c>
      <c r="O7" s="96">
        <v>705199.89</v>
      </c>
      <c r="P7" s="97">
        <f t="shared" ref="P7:P19" si="4">IFERROR(N7/M7*100-100,0)</f>
        <v>7.2865709028010315</v>
      </c>
      <c r="Q7" s="97">
        <f t="shared" ref="Q7:Q19" si="5">IFERROR(O7/N7*100-100,0)</f>
        <v>-4.6832652252896168</v>
      </c>
      <c r="R7" s="96">
        <v>268715.48</v>
      </c>
      <c r="S7" s="96">
        <v>277728.43000000005</v>
      </c>
      <c r="T7" s="96">
        <v>269707.83</v>
      </c>
      <c r="U7" s="97">
        <f t="shared" ref="U7:U19" si="6">IFERROR(S7/R7*100-100,0)</f>
        <v>3.3540866346814369</v>
      </c>
      <c r="V7" s="97">
        <f t="shared" ref="V7:V19" si="7">IFERROR(T7/S7*100-100,0)</f>
        <v>-2.8879290463709566</v>
      </c>
    </row>
    <row r="8" spans="1:22" ht="15.75">
      <c r="A8" s="117" t="s">
        <v>46</v>
      </c>
      <c r="B8" s="98" t="s">
        <v>47</v>
      </c>
      <c r="C8" s="402">
        <f>SUM(C9:C12)</f>
        <v>86776.97</v>
      </c>
      <c r="D8" s="402">
        <f>SUM(D9:D12)</f>
        <v>87900.890000000014</v>
      </c>
      <c r="E8" s="402">
        <f>SUM(E9:E12)</f>
        <v>74502.559999999998</v>
      </c>
      <c r="F8" s="97">
        <f t="shared" si="0"/>
        <v>1.2951823508011557</v>
      </c>
      <c r="G8" s="97">
        <f t="shared" si="1"/>
        <v>-15.242541912829338</v>
      </c>
      <c r="H8" s="402">
        <f>SUM(H9:H12)</f>
        <v>129242.6</v>
      </c>
      <c r="I8" s="402">
        <f>SUM(I9:I12)</f>
        <v>137635.94</v>
      </c>
      <c r="J8" s="402">
        <f>SUM(J9:J12)</f>
        <v>139518.49</v>
      </c>
      <c r="K8" s="97">
        <f t="shared" si="2"/>
        <v>6.4942518952729245</v>
      </c>
      <c r="L8" s="97">
        <f t="shared" si="3"/>
        <v>1.36777501574079</v>
      </c>
      <c r="M8" s="402">
        <f>SUM(M9:M12)</f>
        <v>107600.196</v>
      </c>
      <c r="N8" s="402">
        <f>SUM(N9:N12)</f>
        <v>116796.337</v>
      </c>
      <c r="O8" s="402">
        <f>SUM(O9:O12)</f>
        <v>101155.19999999998</v>
      </c>
      <c r="P8" s="97">
        <f t="shared" si="4"/>
        <v>8.5465838742524198</v>
      </c>
      <c r="Q8" s="97">
        <f t="shared" si="5"/>
        <v>-13.391804402221979</v>
      </c>
      <c r="R8" s="402">
        <f>SUM(R9:R12)</f>
        <v>57808.800000000003</v>
      </c>
      <c r="S8" s="402">
        <f>SUM(S9:S12)</f>
        <v>58860.47</v>
      </c>
      <c r="T8" s="402">
        <f>SUM(T9:T12)</f>
        <v>58118.930000000008</v>
      </c>
      <c r="U8" s="97">
        <f t="shared" si="6"/>
        <v>1.8192212950277451</v>
      </c>
      <c r="V8" s="97">
        <f t="shared" si="7"/>
        <v>-1.2598268413418907</v>
      </c>
    </row>
    <row r="9" spans="1:22" ht="15.75">
      <c r="A9" s="119" t="s">
        <v>48</v>
      </c>
      <c r="B9" s="93" t="s">
        <v>47</v>
      </c>
      <c r="C9" s="78">
        <v>26811.08</v>
      </c>
      <c r="D9" s="78">
        <v>26642.63</v>
      </c>
      <c r="E9" s="78">
        <v>25717.15</v>
      </c>
      <c r="F9" s="79">
        <f t="shared" si="0"/>
        <v>-0.62828502246085804</v>
      </c>
      <c r="G9" s="79">
        <f t="shared" si="1"/>
        <v>-3.4736810892918584</v>
      </c>
      <c r="H9" s="78">
        <v>42827</v>
      </c>
      <c r="I9" s="78">
        <v>47684.6</v>
      </c>
      <c r="J9" s="78">
        <v>47710.229999999996</v>
      </c>
      <c r="K9" s="79">
        <f t="shared" si="2"/>
        <v>11.342377472155405</v>
      </c>
      <c r="L9" s="79">
        <f t="shared" si="3"/>
        <v>5.3749009114056889E-2</v>
      </c>
      <c r="M9" s="78">
        <v>36873.050000000003</v>
      </c>
      <c r="N9" s="78">
        <v>38033.869999999995</v>
      </c>
      <c r="O9" s="78">
        <v>38141.289999999994</v>
      </c>
      <c r="P9" s="79">
        <f t="shared" si="4"/>
        <v>3.1481529192730022</v>
      </c>
      <c r="Q9" s="79">
        <f t="shared" si="5"/>
        <v>0.28243247400277482</v>
      </c>
      <c r="R9" s="78">
        <v>15912.15</v>
      </c>
      <c r="S9" s="78">
        <v>16086.75</v>
      </c>
      <c r="T9" s="78">
        <v>16252.150000000001</v>
      </c>
      <c r="U9" s="79">
        <f t="shared" si="6"/>
        <v>1.0972747240316494</v>
      </c>
      <c r="V9" s="79">
        <f t="shared" si="7"/>
        <v>1.028175361710737</v>
      </c>
    </row>
    <row r="10" spans="1:22" ht="15.75">
      <c r="A10" s="119" t="s">
        <v>49</v>
      </c>
      <c r="B10" s="93" t="s">
        <v>47</v>
      </c>
      <c r="C10" s="78">
        <v>19286.580000000002</v>
      </c>
      <c r="D10" s="78">
        <v>20054.61</v>
      </c>
      <c r="E10" s="78">
        <v>17917.3</v>
      </c>
      <c r="F10" s="79">
        <f t="shared" si="0"/>
        <v>3.9821990212883804</v>
      </c>
      <c r="G10" s="79">
        <f t="shared" si="1"/>
        <v>-10.657449833230373</v>
      </c>
      <c r="H10" s="78">
        <v>49368.3</v>
      </c>
      <c r="I10" s="78">
        <v>51069.02</v>
      </c>
      <c r="J10" s="78">
        <v>52320.91</v>
      </c>
      <c r="K10" s="79">
        <f t="shared" si="2"/>
        <v>3.4449636710196501</v>
      </c>
      <c r="L10" s="79">
        <f t="shared" si="3"/>
        <v>2.451368755460777</v>
      </c>
      <c r="M10" s="78">
        <v>17395.86</v>
      </c>
      <c r="N10" s="78">
        <v>18295.467000000001</v>
      </c>
      <c r="O10" s="78">
        <v>18440.23</v>
      </c>
      <c r="P10" s="79">
        <f t="shared" si="4"/>
        <v>5.1713856055406211</v>
      </c>
      <c r="Q10" s="79">
        <f t="shared" si="5"/>
        <v>0.79125064148402657</v>
      </c>
      <c r="R10" s="78">
        <v>10164.69</v>
      </c>
      <c r="S10" s="78">
        <v>10550.78</v>
      </c>
      <c r="T10" s="78">
        <v>10123.68</v>
      </c>
      <c r="U10" s="79">
        <f t="shared" si="6"/>
        <v>3.7983450552845142</v>
      </c>
      <c r="V10" s="79">
        <f t="shared" si="7"/>
        <v>-4.0480419457139618</v>
      </c>
    </row>
    <row r="11" spans="1:22" ht="15.75">
      <c r="A11" s="119" t="s">
        <v>50</v>
      </c>
      <c r="B11" s="93" t="s">
        <v>47</v>
      </c>
      <c r="C11" s="78">
        <v>21082.97</v>
      </c>
      <c r="D11" s="78">
        <v>21215.33</v>
      </c>
      <c r="E11" s="78">
        <v>14277.67</v>
      </c>
      <c r="F11" s="79">
        <f t="shared" si="0"/>
        <v>0.62780528549819792</v>
      </c>
      <c r="G11" s="79">
        <f t="shared" si="1"/>
        <v>-32.70116467667485</v>
      </c>
      <c r="H11" s="78">
        <v>8949.2000000000007</v>
      </c>
      <c r="I11" s="78">
        <v>9374.2200000000012</v>
      </c>
      <c r="J11" s="78">
        <v>9487.0299999999988</v>
      </c>
      <c r="K11" s="79">
        <f t="shared" si="2"/>
        <v>4.7492513297278123</v>
      </c>
      <c r="L11" s="79">
        <f t="shared" si="3"/>
        <v>1.2034067901115719</v>
      </c>
      <c r="M11" s="78">
        <v>3047.1</v>
      </c>
      <c r="N11" s="78">
        <v>3158.94</v>
      </c>
      <c r="O11" s="78">
        <v>2901.01</v>
      </c>
      <c r="P11" s="79">
        <f t="shared" si="4"/>
        <v>3.6703751107610429</v>
      </c>
      <c r="Q11" s="79">
        <f t="shared" si="5"/>
        <v>-8.1650806916244107</v>
      </c>
      <c r="R11" s="78">
        <v>3794.3299999999995</v>
      </c>
      <c r="S11" s="78">
        <v>3802.67</v>
      </c>
      <c r="T11" s="78">
        <v>3160.0199999999995</v>
      </c>
      <c r="U11" s="79">
        <f t="shared" si="6"/>
        <v>0.21980165141147268</v>
      </c>
      <c r="V11" s="79">
        <f t="shared" si="7"/>
        <v>-16.899967654306067</v>
      </c>
    </row>
    <row r="12" spans="1:22" ht="15.75">
      <c r="A12" s="119" t="s">
        <v>51</v>
      </c>
      <c r="B12" s="93" t="s">
        <v>47</v>
      </c>
      <c r="C12" s="78">
        <v>19596.34</v>
      </c>
      <c r="D12" s="78">
        <v>19988.32</v>
      </c>
      <c r="E12" s="78">
        <v>16590.440000000002</v>
      </c>
      <c r="F12" s="79">
        <f t="shared" si="0"/>
        <v>2.0002714792660186</v>
      </c>
      <c r="G12" s="79">
        <f t="shared" si="1"/>
        <v>-16.99932760732267</v>
      </c>
      <c r="H12" s="78">
        <v>28098.1</v>
      </c>
      <c r="I12" s="78">
        <v>29508.1</v>
      </c>
      <c r="J12" s="78">
        <v>30000.32</v>
      </c>
      <c r="K12" s="79">
        <f t="shared" si="2"/>
        <v>5.0181328986657547</v>
      </c>
      <c r="L12" s="79">
        <f t="shared" si="3"/>
        <v>1.6680843564987242</v>
      </c>
      <c r="M12" s="78">
        <v>50284.186000000002</v>
      </c>
      <c r="N12" s="78">
        <v>57308.06</v>
      </c>
      <c r="O12" s="78">
        <v>41672.67</v>
      </c>
      <c r="P12" s="79">
        <f t="shared" si="4"/>
        <v>13.968355776903692</v>
      </c>
      <c r="Q12" s="79">
        <f t="shared" si="5"/>
        <v>-27.283055821467343</v>
      </c>
      <c r="R12" s="78">
        <v>27937.63</v>
      </c>
      <c r="S12" s="78">
        <v>28420.27</v>
      </c>
      <c r="T12" s="78">
        <v>28583.08</v>
      </c>
      <c r="U12" s="79">
        <f t="shared" si="6"/>
        <v>1.727562431029412</v>
      </c>
      <c r="V12" s="79">
        <f t="shared" si="7"/>
        <v>0.57286577502605951</v>
      </c>
    </row>
    <row r="13" spans="1:22" ht="15.75">
      <c r="A13" s="120" t="s">
        <v>52</v>
      </c>
      <c r="B13" s="98" t="s">
        <v>53</v>
      </c>
      <c r="C13" s="403">
        <f>SUM(C14:C15)</f>
        <v>211071.23</v>
      </c>
      <c r="D13" s="403">
        <f>SUM(D14:D15)</f>
        <v>213062.32</v>
      </c>
      <c r="E13" s="403">
        <f>SUM(E14:E15)</f>
        <v>186510.36</v>
      </c>
      <c r="F13" s="97">
        <f t="shared" si="0"/>
        <v>0.94332609896667918</v>
      </c>
      <c r="G13" s="97">
        <f t="shared" si="1"/>
        <v>-12.462062742957087</v>
      </c>
      <c r="H13" s="403">
        <f>SUM(H14:H15)</f>
        <v>99784.5</v>
      </c>
      <c r="I13" s="403">
        <f>SUM(I14:I15)</f>
        <v>102111.84</v>
      </c>
      <c r="J13" s="403">
        <f>SUM(J14:J15)</f>
        <v>104033.94</v>
      </c>
      <c r="K13" s="97">
        <f t="shared" si="2"/>
        <v>2.3323662492671531</v>
      </c>
      <c r="L13" s="97">
        <f t="shared" si="3"/>
        <v>1.8823478256781954</v>
      </c>
      <c r="M13" s="403">
        <f>SUM(M14:M15)</f>
        <v>944525.31800000009</v>
      </c>
      <c r="N13" s="403">
        <f>SUM(N14:N15)</f>
        <v>745789.71000000008</v>
      </c>
      <c r="O13" s="403">
        <f>SUM(O14:O15)</f>
        <v>690615.29999999993</v>
      </c>
      <c r="P13" s="97">
        <f t="shared" si="4"/>
        <v>-21.040792047884523</v>
      </c>
      <c r="Q13" s="97">
        <f t="shared" si="5"/>
        <v>-7.398118968415389</v>
      </c>
      <c r="R13" s="403">
        <f>SUM(R14:R15)</f>
        <v>252969.27</v>
      </c>
      <c r="S13" s="403">
        <f>SUM(S14:S15)</f>
        <v>293791.64</v>
      </c>
      <c r="T13" s="403">
        <f>SUM(T14:T15)</f>
        <v>288171.94</v>
      </c>
      <c r="U13" s="97">
        <f t="shared" si="6"/>
        <v>16.137284184754947</v>
      </c>
      <c r="V13" s="97">
        <f t="shared" si="7"/>
        <v>-1.9128182136156084</v>
      </c>
    </row>
    <row r="14" spans="1:22" ht="15.75">
      <c r="A14" s="119" t="s">
        <v>54</v>
      </c>
      <c r="B14" s="93" t="s">
        <v>53</v>
      </c>
      <c r="C14" s="78">
        <v>199135.73</v>
      </c>
      <c r="D14" s="78">
        <v>200840.52000000002</v>
      </c>
      <c r="E14" s="78">
        <v>176210.21</v>
      </c>
      <c r="F14" s="79">
        <f t="shared" si="0"/>
        <v>0.85609448389800491</v>
      </c>
      <c r="G14" s="79">
        <f t="shared" si="1"/>
        <v>-12.263615927702247</v>
      </c>
      <c r="H14" s="78">
        <v>87091.1</v>
      </c>
      <c r="I14" s="78">
        <v>88888.04</v>
      </c>
      <c r="J14" s="78">
        <v>90326.94</v>
      </c>
      <c r="K14" s="79">
        <f t="shared" si="2"/>
        <v>2.063287752709499</v>
      </c>
      <c r="L14" s="79">
        <f t="shared" si="3"/>
        <v>1.6187779593295204</v>
      </c>
      <c r="M14" s="78">
        <v>942789.7080000001</v>
      </c>
      <c r="N14" s="78">
        <v>744195.84000000008</v>
      </c>
      <c r="O14" s="78">
        <v>689081.2</v>
      </c>
      <c r="P14" s="79">
        <f t="shared" si="4"/>
        <v>-21.06449257080773</v>
      </c>
      <c r="Q14" s="79">
        <f t="shared" si="5"/>
        <v>-7.4059322879311082</v>
      </c>
      <c r="R14" s="78">
        <v>251715.00999999998</v>
      </c>
      <c r="S14" s="78">
        <v>288987.52000000002</v>
      </c>
      <c r="T14" s="78">
        <v>283335.37</v>
      </c>
      <c r="U14" s="79">
        <f t="shared" si="6"/>
        <v>14.807424475799053</v>
      </c>
      <c r="V14" s="79">
        <f t="shared" si="7"/>
        <v>-1.9558457057245988</v>
      </c>
    </row>
    <row r="15" spans="1:22" ht="15.75">
      <c r="A15" s="119" t="s">
        <v>55</v>
      </c>
      <c r="B15" s="93" t="s">
        <v>53</v>
      </c>
      <c r="C15" s="78">
        <v>11935.5</v>
      </c>
      <c r="D15" s="78">
        <v>12221.8</v>
      </c>
      <c r="E15" s="78">
        <v>10300.15</v>
      </c>
      <c r="F15" s="79">
        <f t="shared" si="0"/>
        <v>2.3987264882074442</v>
      </c>
      <c r="G15" s="79">
        <f t="shared" si="1"/>
        <v>-15.723134071904298</v>
      </c>
      <c r="H15" s="78">
        <v>12693.4</v>
      </c>
      <c r="I15" s="78">
        <v>13223.8</v>
      </c>
      <c r="J15" s="78">
        <v>13707</v>
      </c>
      <c r="K15" s="79">
        <f t="shared" si="2"/>
        <v>4.1785494824081724</v>
      </c>
      <c r="L15" s="79">
        <f t="shared" si="3"/>
        <v>3.6540177558644302</v>
      </c>
      <c r="M15" s="78">
        <v>1735.61</v>
      </c>
      <c r="N15" s="78">
        <v>1593.87</v>
      </c>
      <c r="O15" s="78">
        <v>1534.1</v>
      </c>
      <c r="P15" s="79">
        <f t="shared" si="4"/>
        <v>-8.1665812019981416</v>
      </c>
      <c r="Q15" s="79">
        <f t="shared" si="5"/>
        <v>-3.7499921574532351</v>
      </c>
      <c r="R15" s="78">
        <v>1254.26</v>
      </c>
      <c r="S15" s="78">
        <v>4804.12</v>
      </c>
      <c r="T15" s="78">
        <v>4836.57</v>
      </c>
      <c r="U15" s="79">
        <f t="shared" si="6"/>
        <v>283.02425334460162</v>
      </c>
      <c r="V15" s="79">
        <f t="shared" si="7"/>
        <v>0.67546189520662381</v>
      </c>
    </row>
    <row r="16" spans="1:22" ht="15.75">
      <c r="A16" s="121" t="s">
        <v>56</v>
      </c>
      <c r="B16" s="93" t="s">
        <v>57</v>
      </c>
      <c r="C16" s="78">
        <v>27697.600000000002</v>
      </c>
      <c r="D16" s="78">
        <v>26133.180000000004</v>
      </c>
      <c r="E16" s="78">
        <v>27392.450000000004</v>
      </c>
      <c r="F16" s="79">
        <f t="shared" si="0"/>
        <v>-5.6482150077985125</v>
      </c>
      <c r="G16" s="79">
        <f t="shared" si="1"/>
        <v>4.8186634768520236</v>
      </c>
      <c r="H16" s="78">
        <v>580</v>
      </c>
      <c r="I16" s="78">
        <v>1788.5</v>
      </c>
      <c r="J16" s="78">
        <v>1803.51</v>
      </c>
      <c r="K16" s="79">
        <f t="shared" si="2"/>
        <v>208.36206896551721</v>
      </c>
      <c r="L16" s="79">
        <f t="shared" si="3"/>
        <v>0.8392507688006674</v>
      </c>
      <c r="M16" s="78">
        <v>60920.6</v>
      </c>
      <c r="N16" s="78">
        <v>54871.9</v>
      </c>
      <c r="O16" s="78">
        <v>50138.2</v>
      </c>
      <c r="P16" s="79">
        <f t="shared" si="4"/>
        <v>-9.9288253891130438</v>
      </c>
      <c r="Q16" s="79">
        <f t="shared" si="5"/>
        <v>-8.6268199205786686</v>
      </c>
      <c r="R16" s="96">
        <v>63254</v>
      </c>
      <c r="S16" s="96">
        <v>49279.119999999995</v>
      </c>
      <c r="T16" s="96">
        <v>40561.03</v>
      </c>
      <c r="U16" s="79">
        <f t="shared" si="6"/>
        <v>-22.093274733613683</v>
      </c>
      <c r="V16" s="79">
        <f t="shared" si="7"/>
        <v>-17.691245298211484</v>
      </c>
    </row>
    <row r="17" spans="1:22" ht="15.75">
      <c r="A17" s="121" t="s">
        <v>58</v>
      </c>
      <c r="B17" s="93" t="s">
        <v>59</v>
      </c>
      <c r="C17" s="78">
        <v>150.017</v>
      </c>
      <c r="D17" s="78">
        <v>132</v>
      </c>
      <c r="E17" s="78">
        <v>23</v>
      </c>
      <c r="F17" s="79">
        <f t="shared" si="0"/>
        <v>-12.009972203150312</v>
      </c>
      <c r="G17" s="79">
        <f t="shared" si="1"/>
        <v>-82.575757575757578</v>
      </c>
      <c r="H17" s="78">
        <v>0</v>
      </c>
      <c r="I17" s="78">
        <v>0</v>
      </c>
      <c r="J17" s="78">
        <v>0</v>
      </c>
      <c r="K17" s="79">
        <f t="shared" si="2"/>
        <v>0</v>
      </c>
      <c r="L17" s="79">
        <f t="shared" si="3"/>
        <v>0</v>
      </c>
      <c r="M17" s="78">
        <v>21657.886088492902</v>
      </c>
      <c r="N17" s="78">
        <v>22175.648110000002</v>
      </c>
      <c r="O17" s="78">
        <v>22514.833000000002</v>
      </c>
      <c r="P17" s="79">
        <f t="shared" si="4"/>
        <v>2.3906396930501614</v>
      </c>
      <c r="Q17" s="79">
        <f t="shared" si="5"/>
        <v>1.5295376636457689</v>
      </c>
      <c r="R17" s="78">
        <v>1431</v>
      </c>
      <c r="S17" s="96">
        <v>45</v>
      </c>
      <c r="T17" s="96">
        <v>45</v>
      </c>
      <c r="U17" s="79">
        <f t="shared" si="6"/>
        <v>-96.855345911949684</v>
      </c>
      <c r="V17" s="79">
        <f t="shared" si="7"/>
        <v>0</v>
      </c>
    </row>
    <row r="18" spans="1:22" ht="15.75">
      <c r="A18" s="117" t="s">
        <v>60</v>
      </c>
      <c r="B18" s="98" t="s">
        <v>47</v>
      </c>
      <c r="C18" s="403">
        <f>C19</f>
        <v>8336.5519999999997</v>
      </c>
      <c r="D18" s="403">
        <f>D19</f>
        <v>10182.43</v>
      </c>
      <c r="E18" s="403">
        <f>E19</f>
        <v>10072.75</v>
      </c>
      <c r="F18" s="97">
        <f t="shared" si="0"/>
        <v>22.141983880146142</v>
      </c>
      <c r="G18" s="97">
        <f t="shared" si="1"/>
        <v>-1.077149560566582</v>
      </c>
      <c r="H18" s="403">
        <f>H19</f>
        <v>38727.21</v>
      </c>
      <c r="I18" s="403">
        <f>I19</f>
        <v>41214.869999999995</v>
      </c>
      <c r="J18" s="403">
        <f>J19</f>
        <v>43385.84</v>
      </c>
      <c r="K18" s="97">
        <f t="shared" si="2"/>
        <v>6.4235456156020376</v>
      </c>
      <c r="L18" s="97">
        <f t="shared" si="3"/>
        <v>5.267443522204502</v>
      </c>
      <c r="M18" s="403">
        <f>M19</f>
        <v>5673.9220000000005</v>
      </c>
      <c r="N18" s="403">
        <f>N19</f>
        <v>5959.13</v>
      </c>
      <c r="O18" s="403">
        <f>O19</f>
        <v>5856.2950000000001</v>
      </c>
      <c r="P18" s="97">
        <f t="shared" si="4"/>
        <v>5.0266464713473198</v>
      </c>
      <c r="Q18" s="97">
        <f t="shared" si="5"/>
        <v>-1.7256713647797568</v>
      </c>
      <c r="R18" s="403">
        <f>R19</f>
        <v>1429.91</v>
      </c>
      <c r="S18" s="403">
        <f>S19</f>
        <v>1532.34</v>
      </c>
      <c r="T18" s="403">
        <f>T19</f>
        <v>1597.96</v>
      </c>
      <c r="U18" s="97">
        <f t="shared" si="6"/>
        <v>7.1633879055325025</v>
      </c>
      <c r="V18" s="97">
        <f t="shared" si="7"/>
        <v>4.2823394285863543</v>
      </c>
    </row>
    <row r="19" spans="1:22" ht="15.75">
      <c r="A19" s="117" t="s">
        <v>61</v>
      </c>
      <c r="B19" s="93" t="s">
        <v>47</v>
      </c>
      <c r="C19" s="78">
        <v>8336.5519999999997</v>
      </c>
      <c r="D19" s="78">
        <v>10182.43</v>
      </c>
      <c r="E19" s="78">
        <v>10072.75</v>
      </c>
      <c r="F19" s="79">
        <f t="shared" si="0"/>
        <v>22.141983880146142</v>
      </c>
      <c r="G19" s="79">
        <f t="shared" si="1"/>
        <v>-1.077149560566582</v>
      </c>
      <c r="H19" s="78">
        <v>38727.21</v>
      </c>
      <c r="I19" s="78">
        <v>41214.869999999995</v>
      </c>
      <c r="J19" s="78">
        <v>43385.84</v>
      </c>
      <c r="K19" s="79">
        <f t="shared" si="2"/>
        <v>6.4235456156020376</v>
      </c>
      <c r="L19" s="79">
        <f t="shared" si="3"/>
        <v>5.267443522204502</v>
      </c>
      <c r="M19" s="78">
        <v>5673.9220000000005</v>
      </c>
      <c r="N19" s="78">
        <v>5959.13</v>
      </c>
      <c r="O19" s="78">
        <v>5856.2950000000001</v>
      </c>
      <c r="P19" s="79">
        <f t="shared" si="4"/>
        <v>5.0266464713473198</v>
      </c>
      <c r="Q19" s="79">
        <f t="shared" si="5"/>
        <v>-1.7256713647797568</v>
      </c>
      <c r="R19" s="78">
        <v>1429.91</v>
      </c>
      <c r="S19" s="78">
        <v>1532.34</v>
      </c>
      <c r="T19" s="96">
        <v>1597.96</v>
      </c>
      <c r="U19" s="79">
        <f t="shared" si="6"/>
        <v>7.1633879055325025</v>
      </c>
      <c r="V19" s="79">
        <f t="shared" si="7"/>
        <v>4.2823394285863543</v>
      </c>
    </row>
    <row r="20" spans="1:22">
      <c r="A20" s="140"/>
      <c r="B20" s="141"/>
      <c r="C20" s="404"/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</row>
    <row r="21" spans="1:22" ht="15.75">
      <c r="A21" s="531" t="s">
        <v>41</v>
      </c>
      <c r="B21" s="531" t="s">
        <v>42</v>
      </c>
      <c r="C21" s="522" t="s">
        <v>535</v>
      </c>
      <c r="D21" s="522"/>
      <c r="E21" s="522"/>
      <c r="F21" s="522"/>
      <c r="G21" s="522"/>
      <c r="H21" s="522" t="s">
        <v>536</v>
      </c>
      <c r="I21" s="522"/>
      <c r="J21" s="522"/>
      <c r="K21" s="522"/>
      <c r="L21" s="522"/>
      <c r="M21" s="522" t="s">
        <v>542</v>
      </c>
      <c r="N21" s="522"/>
      <c r="O21" s="522"/>
      <c r="P21" s="522"/>
      <c r="Q21" s="522"/>
      <c r="R21" s="522" t="s">
        <v>35</v>
      </c>
      <c r="S21" s="522"/>
      <c r="T21" s="522"/>
      <c r="U21" s="522"/>
      <c r="V21" s="522"/>
    </row>
    <row r="22" spans="1:22" ht="15" customHeight="1">
      <c r="A22" s="532"/>
      <c r="B22" s="532"/>
      <c r="C22" s="392" t="s">
        <v>4</v>
      </c>
      <c r="D22" s="392" t="s">
        <v>532</v>
      </c>
      <c r="E22" s="392" t="s">
        <v>533</v>
      </c>
      <c r="F22" s="520" t="s">
        <v>529</v>
      </c>
      <c r="G22" s="520" t="s">
        <v>530</v>
      </c>
      <c r="H22" s="392" t="s">
        <v>4</v>
      </c>
      <c r="I22" s="392" t="s">
        <v>532</v>
      </c>
      <c r="J22" s="392" t="s">
        <v>533</v>
      </c>
      <c r="K22" s="520" t="s">
        <v>529</v>
      </c>
      <c r="L22" s="520" t="s">
        <v>530</v>
      </c>
      <c r="M22" s="392" t="s">
        <v>4</v>
      </c>
      <c r="N22" s="392" t="s">
        <v>532</v>
      </c>
      <c r="O22" s="392" t="s">
        <v>533</v>
      </c>
      <c r="P22" s="520" t="s">
        <v>529</v>
      </c>
      <c r="Q22" s="520" t="s">
        <v>530</v>
      </c>
      <c r="R22" s="392" t="s">
        <v>4</v>
      </c>
      <c r="S22" s="392" t="s">
        <v>532</v>
      </c>
      <c r="T22" s="392" t="s">
        <v>533</v>
      </c>
      <c r="U22" s="520" t="s">
        <v>529</v>
      </c>
      <c r="V22" s="520" t="s">
        <v>530</v>
      </c>
    </row>
    <row r="23" spans="1:22" ht="45" customHeight="1">
      <c r="A23" s="532"/>
      <c r="B23" s="532"/>
      <c r="C23" s="393" t="s">
        <v>279</v>
      </c>
      <c r="D23" s="393" t="s">
        <v>443</v>
      </c>
      <c r="E23" s="393" t="s">
        <v>528</v>
      </c>
      <c r="F23" s="520"/>
      <c r="G23" s="520"/>
      <c r="H23" s="393" t="s">
        <v>279</v>
      </c>
      <c r="I23" s="393" t="s">
        <v>443</v>
      </c>
      <c r="J23" s="393" t="s">
        <v>528</v>
      </c>
      <c r="K23" s="520"/>
      <c r="L23" s="520"/>
      <c r="M23" s="393" t="s">
        <v>279</v>
      </c>
      <c r="N23" s="393" t="s">
        <v>443</v>
      </c>
      <c r="O23" s="393" t="s">
        <v>528</v>
      </c>
      <c r="P23" s="520"/>
      <c r="Q23" s="520"/>
      <c r="R23" s="393" t="s">
        <v>279</v>
      </c>
      <c r="S23" s="393" t="s">
        <v>443</v>
      </c>
      <c r="T23" s="393" t="s">
        <v>528</v>
      </c>
      <c r="U23" s="520"/>
      <c r="V23" s="520"/>
    </row>
    <row r="24" spans="1:22" ht="15.75">
      <c r="A24" s="117" t="s">
        <v>43</v>
      </c>
      <c r="B24" s="93"/>
      <c r="C24" s="78"/>
      <c r="D24" s="78"/>
      <c r="E24" s="78"/>
      <c r="F24" s="94"/>
      <c r="G24" s="94"/>
      <c r="H24" s="78"/>
      <c r="I24" s="78"/>
      <c r="J24" s="78"/>
      <c r="K24" s="94"/>
      <c r="L24" s="94"/>
      <c r="M24" s="78"/>
      <c r="N24" s="78"/>
      <c r="O24" s="78"/>
      <c r="P24" s="94"/>
      <c r="Q24" s="94"/>
      <c r="R24" s="78"/>
      <c r="S24" s="78"/>
      <c r="T24" s="78"/>
      <c r="U24" s="94"/>
      <c r="V24" s="94"/>
    </row>
    <row r="25" spans="1:22" ht="15.75">
      <c r="A25" s="118" t="s">
        <v>44</v>
      </c>
      <c r="B25" s="95" t="s">
        <v>45</v>
      </c>
      <c r="C25" s="96">
        <v>519328</v>
      </c>
      <c r="D25" s="96">
        <v>534603.19999999995</v>
      </c>
      <c r="E25" s="96">
        <v>495045.8</v>
      </c>
      <c r="F25" s="97">
        <f t="shared" ref="F25:F37" si="8">IFERROR(D25/C25*100-100,0)</f>
        <v>2.9413395772998996</v>
      </c>
      <c r="G25" s="97">
        <f t="shared" ref="G25:G37" si="9">IFERROR(E25/D25*100-100,0)</f>
        <v>-7.3993945415964504</v>
      </c>
      <c r="H25" s="96">
        <v>54132</v>
      </c>
      <c r="I25" s="96">
        <v>63829.11</v>
      </c>
      <c r="J25" s="96">
        <v>69198.400000000009</v>
      </c>
      <c r="K25" s="97">
        <f t="shared" ref="K25:K37" si="10">IFERROR(I25/H25*100-100,0)</f>
        <v>17.91382176900909</v>
      </c>
      <c r="L25" s="97">
        <f t="shared" ref="L25:L37" si="11">IFERROR(J25/I25*100-100,0)</f>
        <v>8.4119769177417822</v>
      </c>
      <c r="M25" s="96">
        <v>233665.4</v>
      </c>
      <c r="N25" s="96">
        <v>240877.82</v>
      </c>
      <c r="O25" s="96">
        <v>255867.92800000001</v>
      </c>
      <c r="P25" s="97">
        <f t="shared" ref="P25:P37" si="12">IFERROR(N25/M25*100-100,0)</f>
        <v>3.0866444069169034</v>
      </c>
      <c r="Q25" s="97">
        <f t="shared" ref="Q25:Q37" si="13">IFERROR(O25/N25*100-100,0)</f>
        <v>6.2231167651716675</v>
      </c>
      <c r="R25" s="96">
        <f t="shared" ref="R25:R37" si="14">C7+H7+M7+R7+C25+H25+M25</f>
        <v>3032210.9835999999</v>
      </c>
      <c r="S25" s="96">
        <f t="shared" ref="S25:S37" si="15">D7+I7+N7+S7+D25+I25+N25</f>
        <v>3117053.2799999993</v>
      </c>
      <c r="T25" s="96">
        <f t="shared" ref="T25:T37" si="16">E7+J7+O7+T7+E25+J25+O25</f>
        <v>3017720.6279999996</v>
      </c>
      <c r="U25" s="97">
        <f t="shared" ref="U25:U37" si="17">IFERROR(S25/R25*100-100,0)</f>
        <v>2.7980340701513597</v>
      </c>
      <c r="V25" s="97">
        <f t="shared" ref="V25:V37" si="18">IFERROR(T25/S25*100-100,0)</f>
        <v>-3.186748607646507</v>
      </c>
    </row>
    <row r="26" spans="1:22" ht="15.75">
      <c r="A26" s="117" t="s">
        <v>46</v>
      </c>
      <c r="B26" s="98" t="s">
        <v>47</v>
      </c>
      <c r="C26" s="402">
        <f>SUM(C27:C30)</f>
        <v>98133.53</v>
      </c>
      <c r="D26" s="402">
        <f>SUM(D27:D30)</f>
        <v>101529.83</v>
      </c>
      <c r="E26" s="402">
        <v>95658.290000000008</v>
      </c>
      <c r="F26" s="97">
        <f t="shared" si="8"/>
        <v>3.4608965967085794</v>
      </c>
      <c r="G26" s="97">
        <f t="shared" si="9"/>
        <v>-5.7830688773929779</v>
      </c>
      <c r="H26" s="402">
        <f>SUM(H27:H30)</f>
        <v>25592.5</v>
      </c>
      <c r="I26" s="402">
        <f>SUM(I27:I30)</f>
        <v>27437.599999999999</v>
      </c>
      <c r="J26" s="402">
        <f>SUM(J27:J30)</f>
        <v>33605.01</v>
      </c>
      <c r="K26" s="97">
        <f t="shared" si="10"/>
        <v>7.2095340431767028</v>
      </c>
      <c r="L26" s="97">
        <f t="shared" si="11"/>
        <v>22.477949966469396</v>
      </c>
      <c r="M26" s="402">
        <f>SUM(M27:M30)</f>
        <v>43619.695</v>
      </c>
      <c r="N26" s="402">
        <f>SUM(N27:N30)</f>
        <v>44651.321954999999</v>
      </c>
      <c r="O26" s="402">
        <f>SUM(O27:O30)</f>
        <v>44366.330000000009</v>
      </c>
      <c r="P26" s="97">
        <f t="shared" si="12"/>
        <v>2.3650485291105241</v>
      </c>
      <c r="Q26" s="97">
        <f t="shared" si="13"/>
        <v>-0.6382609573960849</v>
      </c>
      <c r="R26" s="96">
        <f t="shared" si="14"/>
        <v>548774.29099999997</v>
      </c>
      <c r="S26" s="96">
        <f t="shared" si="15"/>
        <v>574812.38895500009</v>
      </c>
      <c r="T26" s="96">
        <f t="shared" si="16"/>
        <v>546924.80999999994</v>
      </c>
      <c r="U26" s="97">
        <f t="shared" si="17"/>
        <v>4.7447736495732045</v>
      </c>
      <c r="V26" s="97">
        <f t="shared" si="18"/>
        <v>-4.8515967106588107</v>
      </c>
    </row>
    <row r="27" spans="1:22" ht="15.75">
      <c r="A27" s="119" t="s">
        <v>48</v>
      </c>
      <c r="B27" s="93" t="s">
        <v>47</v>
      </c>
      <c r="C27" s="78">
        <v>52276</v>
      </c>
      <c r="D27" s="78">
        <v>53021.18</v>
      </c>
      <c r="E27" s="78">
        <v>51205.5</v>
      </c>
      <c r="F27" s="79">
        <f t="shared" si="8"/>
        <v>1.425472492157013</v>
      </c>
      <c r="G27" s="79">
        <f t="shared" si="9"/>
        <v>-3.4244428358629477</v>
      </c>
      <c r="H27" s="78">
        <v>8804.5</v>
      </c>
      <c r="I27" s="78">
        <v>10036</v>
      </c>
      <c r="J27" s="78">
        <v>11879.91</v>
      </c>
      <c r="K27" s="79">
        <f t="shared" si="10"/>
        <v>13.987165653926965</v>
      </c>
      <c r="L27" s="79">
        <f t="shared" si="11"/>
        <v>18.372957353527312</v>
      </c>
      <c r="M27" s="78">
        <v>17560.3</v>
      </c>
      <c r="N27" s="78">
        <v>17786.02</v>
      </c>
      <c r="O27" s="78">
        <v>17190.010000000002</v>
      </c>
      <c r="P27" s="79">
        <f t="shared" si="12"/>
        <v>1.2853994521733796</v>
      </c>
      <c r="Q27" s="79">
        <f t="shared" si="13"/>
        <v>-3.3510026414003704</v>
      </c>
      <c r="R27" s="96">
        <f t="shared" si="14"/>
        <v>201064.08</v>
      </c>
      <c r="S27" s="96">
        <f t="shared" si="15"/>
        <v>209291.05</v>
      </c>
      <c r="T27" s="96">
        <f t="shared" si="16"/>
        <v>208096.24000000002</v>
      </c>
      <c r="U27" s="97">
        <f t="shared" si="17"/>
        <v>4.091715437187986</v>
      </c>
      <c r="V27" s="79">
        <f t="shared" si="18"/>
        <v>-0.57088442147906449</v>
      </c>
    </row>
    <row r="28" spans="1:22" ht="15.75">
      <c r="A28" s="119" t="s">
        <v>49</v>
      </c>
      <c r="B28" s="93" t="s">
        <v>47</v>
      </c>
      <c r="C28" s="78">
        <v>23499.22</v>
      </c>
      <c r="D28" s="78">
        <v>24307.010000000002</v>
      </c>
      <c r="E28" s="78">
        <v>22223.98</v>
      </c>
      <c r="F28" s="79">
        <f t="shared" si="8"/>
        <v>3.4375183516729635</v>
      </c>
      <c r="G28" s="79">
        <f t="shared" si="9"/>
        <v>-8.5696677625096669</v>
      </c>
      <c r="H28" s="78">
        <v>11785.5</v>
      </c>
      <c r="I28" s="78">
        <v>12236</v>
      </c>
      <c r="J28" s="78">
        <v>14603.24</v>
      </c>
      <c r="K28" s="79">
        <f t="shared" si="10"/>
        <v>3.8224937423104706</v>
      </c>
      <c r="L28" s="79">
        <f t="shared" si="11"/>
        <v>19.346518470088256</v>
      </c>
      <c r="M28" s="78">
        <v>18527.775000000001</v>
      </c>
      <c r="N28" s="78">
        <v>19024.053875000001</v>
      </c>
      <c r="O28" s="78">
        <v>20020.23</v>
      </c>
      <c r="P28" s="79">
        <f t="shared" si="12"/>
        <v>2.6785670432634134</v>
      </c>
      <c r="Q28" s="79">
        <f t="shared" si="13"/>
        <v>5.2364029851129601</v>
      </c>
      <c r="R28" s="96">
        <f t="shared" si="14"/>
        <v>150027.92500000002</v>
      </c>
      <c r="S28" s="96">
        <f t="shared" si="15"/>
        <v>155536.94087500003</v>
      </c>
      <c r="T28" s="96">
        <f t="shared" si="16"/>
        <v>155649.57</v>
      </c>
      <c r="U28" s="97">
        <f t="shared" si="17"/>
        <v>3.6719936471826884</v>
      </c>
      <c r="V28" s="79">
        <f t="shared" si="18"/>
        <v>7.2413102872133095E-2</v>
      </c>
    </row>
    <row r="29" spans="1:22" ht="15.75">
      <c r="A29" s="119" t="s">
        <v>50</v>
      </c>
      <c r="B29" s="93" t="s">
        <v>47</v>
      </c>
      <c r="C29" s="78">
        <v>11714</v>
      </c>
      <c r="D29" s="78">
        <v>12575.09</v>
      </c>
      <c r="E29" s="78">
        <v>11684.5</v>
      </c>
      <c r="F29" s="79">
        <f t="shared" si="8"/>
        <v>7.3509475840874074</v>
      </c>
      <c r="G29" s="79">
        <f t="shared" si="9"/>
        <v>-7.0821759526174475</v>
      </c>
      <c r="H29" s="78">
        <v>1738.5</v>
      </c>
      <c r="I29" s="78">
        <v>2026</v>
      </c>
      <c r="J29" s="78">
        <v>2891.6800000000003</v>
      </c>
      <c r="K29" s="79">
        <f t="shared" si="10"/>
        <v>16.537244751222318</v>
      </c>
      <c r="L29" s="79">
        <f t="shared" si="11"/>
        <v>42.728529121421531</v>
      </c>
      <c r="M29" s="78">
        <v>2012.25</v>
      </c>
      <c r="N29" s="78">
        <v>2069.6</v>
      </c>
      <c r="O29" s="78">
        <v>1234.3</v>
      </c>
      <c r="P29" s="79">
        <f t="shared" si="12"/>
        <v>2.8500434836625601</v>
      </c>
      <c r="Q29" s="79">
        <f t="shared" si="13"/>
        <v>-40.360456126787781</v>
      </c>
      <c r="R29" s="96">
        <f t="shared" si="14"/>
        <v>52338.350000000006</v>
      </c>
      <c r="S29" s="96">
        <f t="shared" si="15"/>
        <v>54221.85</v>
      </c>
      <c r="T29" s="96">
        <f t="shared" si="16"/>
        <v>45636.21</v>
      </c>
      <c r="U29" s="97">
        <f t="shared" si="17"/>
        <v>3.5986996151005712</v>
      </c>
      <c r="V29" s="79">
        <f t="shared" si="18"/>
        <v>-15.834280829591762</v>
      </c>
    </row>
    <row r="30" spans="1:22" ht="15.75">
      <c r="A30" s="119" t="s">
        <v>51</v>
      </c>
      <c r="B30" s="93" t="s">
        <v>47</v>
      </c>
      <c r="C30" s="78">
        <v>10644.31</v>
      </c>
      <c r="D30" s="78">
        <v>11626.550000000001</v>
      </c>
      <c r="E30" s="78">
        <v>10544.310000000001</v>
      </c>
      <c r="F30" s="79">
        <f t="shared" si="8"/>
        <v>9.2278409779497252</v>
      </c>
      <c r="G30" s="79">
        <f t="shared" si="9"/>
        <v>-9.3083502844781947</v>
      </c>
      <c r="H30" s="78">
        <v>3264</v>
      </c>
      <c r="I30" s="78">
        <v>3139.6</v>
      </c>
      <c r="J30" s="78">
        <v>4230.1799999999994</v>
      </c>
      <c r="K30" s="79">
        <f t="shared" si="10"/>
        <v>-3.8112745098039227</v>
      </c>
      <c r="L30" s="79">
        <f t="shared" si="11"/>
        <v>34.736272136577895</v>
      </c>
      <c r="M30" s="78">
        <v>5519.37</v>
      </c>
      <c r="N30" s="78">
        <v>5771.6480799999999</v>
      </c>
      <c r="O30" s="78">
        <v>5921.7900000000009</v>
      </c>
      <c r="P30" s="79">
        <f t="shared" si="12"/>
        <v>4.5707767372000774</v>
      </c>
      <c r="Q30" s="79">
        <f t="shared" si="13"/>
        <v>2.6013699712613203</v>
      </c>
      <c r="R30" s="96">
        <f t="shared" si="14"/>
        <v>145343.93600000002</v>
      </c>
      <c r="S30" s="96">
        <f t="shared" si="15"/>
        <v>155762.54808000001</v>
      </c>
      <c r="T30" s="96">
        <f t="shared" si="16"/>
        <v>137542.79</v>
      </c>
      <c r="U30" s="97">
        <f t="shared" si="17"/>
        <v>7.1682468266168371</v>
      </c>
      <c r="V30" s="79">
        <f t="shared" si="18"/>
        <v>-11.697136638161751</v>
      </c>
    </row>
    <row r="31" spans="1:22" ht="15.75">
      <c r="A31" s="120" t="s">
        <v>52</v>
      </c>
      <c r="B31" s="98" t="s">
        <v>53</v>
      </c>
      <c r="C31" s="403">
        <f>SUM(C32:C33)</f>
        <v>158955.69</v>
      </c>
      <c r="D31" s="403">
        <f>SUM(D32:D33)</f>
        <v>166237.51999999999</v>
      </c>
      <c r="E31" s="403">
        <f>SUM(E32:E33)</f>
        <v>156574.44</v>
      </c>
      <c r="F31" s="97">
        <f t="shared" si="8"/>
        <v>4.5810439374645711</v>
      </c>
      <c r="G31" s="97">
        <f t="shared" si="9"/>
        <v>-5.812815301864461</v>
      </c>
      <c r="H31" s="403">
        <f>SUM(H32:H33)</f>
        <v>60645.5</v>
      </c>
      <c r="I31" s="403">
        <f>SUM(I32:I33)</f>
        <v>67355.899999999994</v>
      </c>
      <c r="J31" s="403">
        <f>SUM(J32:J33)</f>
        <v>77730.5</v>
      </c>
      <c r="K31" s="97">
        <f t="shared" si="10"/>
        <v>11.064959477619936</v>
      </c>
      <c r="L31" s="97">
        <f t="shared" si="11"/>
        <v>15.402659603687297</v>
      </c>
      <c r="M31" s="403">
        <f>SUM(M32:M33)</f>
        <v>69681.819999999992</v>
      </c>
      <c r="N31" s="403">
        <f>SUM(N32:N33)</f>
        <v>71902.945200000002</v>
      </c>
      <c r="O31" s="403">
        <f>SUM(O32:O33)</f>
        <v>73899.759999999995</v>
      </c>
      <c r="P31" s="97">
        <f t="shared" si="12"/>
        <v>3.1875246656875618</v>
      </c>
      <c r="Q31" s="97">
        <f t="shared" si="13"/>
        <v>2.7770973698584953</v>
      </c>
      <c r="R31" s="96">
        <f t="shared" si="14"/>
        <v>1797633.328</v>
      </c>
      <c r="S31" s="96">
        <f t="shared" si="15"/>
        <v>1660251.8752000001</v>
      </c>
      <c r="T31" s="96">
        <f t="shared" si="16"/>
        <v>1577536.2399999998</v>
      </c>
      <c r="U31" s="97">
        <f t="shared" si="17"/>
        <v>-7.6423512325979601</v>
      </c>
      <c r="V31" s="97">
        <f t="shared" si="18"/>
        <v>-4.9821136440539249</v>
      </c>
    </row>
    <row r="32" spans="1:22" ht="15.75">
      <c r="A32" s="119" t="s">
        <v>54</v>
      </c>
      <c r="B32" s="93" t="s">
        <v>53</v>
      </c>
      <c r="C32" s="78">
        <v>148484.89000000001</v>
      </c>
      <c r="D32" s="78">
        <v>155714.15</v>
      </c>
      <c r="E32" s="78">
        <v>154640.43</v>
      </c>
      <c r="F32" s="79">
        <f t="shared" si="8"/>
        <v>4.8686839448781427</v>
      </c>
      <c r="G32" s="79">
        <f t="shared" si="9"/>
        <v>-0.68954555510852344</v>
      </c>
      <c r="H32" s="78">
        <v>60375.9</v>
      </c>
      <c r="I32" s="78">
        <v>67216</v>
      </c>
      <c r="J32" s="78">
        <v>77427</v>
      </c>
      <c r="K32" s="79">
        <f t="shared" si="10"/>
        <v>11.329189295728924</v>
      </c>
      <c r="L32" s="79">
        <f t="shared" si="11"/>
        <v>15.191323494406078</v>
      </c>
      <c r="M32" s="78">
        <v>51084.899999999994</v>
      </c>
      <c r="N32" s="78">
        <v>53104.71</v>
      </c>
      <c r="O32" s="78">
        <v>55307</v>
      </c>
      <c r="P32" s="79">
        <f t="shared" si="12"/>
        <v>3.953829800978383</v>
      </c>
      <c r="Q32" s="79">
        <f t="shared" si="13"/>
        <v>4.1470709471909402</v>
      </c>
      <c r="R32" s="96">
        <f t="shared" si="14"/>
        <v>1740677.2379999999</v>
      </c>
      <c r="S32" s="96">
        <f t="shared" si="15"/>
        <v>1598946.78</v>
      </c>
      <c r="T32" s="96">
        <f t="shared" si="16"/>
        <v>1526328.15</v>
      </c>
      <c r="U32" s="97">
        <f t="shared" si="17"/>
        <v>-8.1422595129034363</v>
      </c>
      <c r="V32" s="79">
        <f t="shared" si="18"/>
        <v>-4.5416539755000542</v>
      </c>
    </row>
    <row r="33" spans="1:22" ht="15.75">
      <c r="A33" s="119" t="s">
        <v>55</v>
      </c>
      <c r="B33" s="93" t="s">
        <v>53</v>
      </c>
      <c r="C33" s="78">
        <v>10470.799999999999</v>
      </c>
      <c r="D33" s="78">
        <v>10523.369999999999</v>
      </c>
      <c r="E33" s="78">
        <v>1934.01</v>
      </c>
      <c r="F33" s="79">
        <f t="shared" si="8"/>
        <v>0.50206287962714669</v>
      </c>
      <c r="G33" s="79">
        <f t="shared" si="9"/>
        <v>-81.62176185005373</v>
      </c>
      <c r="H33" s="78">
        <v>269.60000000000002</v>
      </c>
      <c r="I33" s="78">
        <v>139.9</v>
      </c>
      <c r="J33" s="78">
        <v>303.5</v>
      </c>
      <c r="K33" s="79">
        <f t="shared" si="10"/>
        <v>-48.108308605341243</v>
      </c>
      <c r="L33" s="79">
        <f t="shared" si="11"/>
        <v>116.94067190850609</v>
      </c>
      <c r="M33" s="78">
        <v>18596.920000000002</v>
      </c>
      <c r="N33" s="78">
        <v>18798.235200000003</v>
      </c>
      <c r="O33" s="78">
        <v>18592.759999999998</v>
      </c>
      <c r="P33" s="79">
        <f t="shared" si="12"/>
        <v>1.0825190407874032</v>
      </c>
      <c r="Q33" s="79">
        <f t="shared" si="13"/>
        <v>-1.0930557991954686</v>
      </c>
      <c r="R33" s="96">
        <f t="shared" si="14"/>
        <v>56956.09</v>
      </c>
      <c r="S33" s="96">
        <f t="shared" si="15"/>
        <v>61305.095199999996</v>
      </c>
      <c r="T33" s="96">
        <f t="shared" si="16"/>
        <v>51208.09</v>
      </c>
      <c r="U33" s="97">
        <f t="shared" si="17"/>
        <v>7.6357158646248422</v>
      </c>
      <c r="V33" s="79">
        <f t="shared" si="18"/>
        <v>-16.470091379941294</v>
      </c>
    </row>
    <row r="34" spans="1:22" ht="15.75">
      <c r="A34" s="121" t="s">
        <v>56</v>
      </c>
      <c r="B34" s="93" t="s">
        <v>57</v>
      </c>
      <c r="C34" s="78">
        <v>62801</v>
      </c>
      <c r="D34" s="78">
        <v>63217.4</v>
      </c>
      <c r="E34" s="78">
        <v>45173.64</v>
      </c>
      <c r="F34" s="79">
        <f t="shared" si="8"/>
        <v>0.66304676677123098</v>
      </c>
      <c r="G34" s="79">
        <f t="shared" si="9"/>
        <v>-28.542394973535764</v>
      </c>
      <c r="H34" s="78">
        <v>1581.1</v>
      </c>
      <c r="I34" s="78">
        <v>92.3</v>
      </c>
      <c r="J34" s="78">
        <v>108.44999999999999</v>
      </c>
      <c r="K34" s="79">
        <f t="shared" si="10"/>
        <v>-94.162292075137557</v>
      </c>
      <c r="L34" s="79">
        <f t="shared" si="11"/>
        <v>17.497291440953404</v>
      </c>
      <c r="M34" s="78">
        <v>29176.400000000001</v>
      </c>
      <c r="N34" s="78">
        <v>32595.25</v>
      </c>
      <c r="O34" s="78">
        <v>35499.800000000003</v>
      </c>
      <c r="P34" s="79">
        <f t="shared" si="12"/>
        <v>11.717861010954039</v>
      </c>
      <c r="Q34" s="79">
        <f t="shared" si="13"/>
        <v>8.9109609528995861</v>
      </c>
      <c r="R34" s="96">
        <f t="shared" si="14"/>
        <v>246010.7</v>
      </c>
      <c r="S34" s="96">
        <f t="shared" si="15"/>
        <v>227977.65</v>
      </c>
      <c r="T34" s="96">
        <f t="shared" si="16"/>
        <v>200677.08000000002</v>
      </c>
      <c r="U34" s="97">
        <f t="shared" si="17"/>
        <v>-7.33018929664442</v>
      </c>
      <c r="V34" s="79">
        <f t="shared" si="18"/>
        <v>-11.975108086253186</v>
      </c>
    </row>
    <row r="35" spans="1:22" ht="15.75">
      <c r="A35" s="121" t="s">
        <v>58</v>
      </c>
      <c r="B35" s="93" t="s">
        <v>59</v>
      </c>
      <c r="C35" s="78">
        <v>460.90600000000006</v>
      </c>
      <c r="D35" s="78">
        <v>444.75</v>
      </c>
      <c r="E35" s="78">
        <v>373.38</v>
      </c>
      <c r="F35" s="79">
        <f t="shared" si="8"/>
        <v>-3.5052700550654663</v>
      </c>
      <c r="G35" s="79">
        <f t="shared" si="9"/>
        <v>-16.047217537942672</v>
      </c>
      <c r="H35" s="78">
        <v>4859</v>
      </c>
      <c r="I35" s="78">
        <v>6279</v>
      </c>
      <c r="J35" s="78">
        <v>5636</v>
      </c>
      <c r="K35" s="79">
        <f t="shared" si="10"/>
        <v>29.224120189339374</v>
      </c>
      <c r="L35" s="79">
        <f t="shared" si="11"/>
        <v>-10.240484153527632</v>
      </c>
      <c r="M35" s="78">
        <v>4767.2</v>
      </c>
      <c r="N35" s="78">
        <v>4892.3999999999996</v>
      </c>
      <c r="O35" s="78">
        <v>22.4</v>
      </c>
      <c r="P35" s="79">
        <f t="shared" si="12"/>
        <v>2.6262795771102532</v>
      </c>
      <c r="Q35" s="79">
        <f t="shared" si="13"/>
        <v>-99.542147003515652</v>
      </c>
      <c r="R35" s="96">
        <f t="shared" si="14"/>
        <v>33326.009088492901</v>
      </c>
      <c r="S35" s="96">
        <f t="shared" si="15"/>
        <v>33968.798110000003</v>
      </c>
      <c r="T35" s="96">
        <f t="shared" si="16"/>
        <v>28614.613000000005</v>
      </c>
      <c r="U35" s="97">
        <f t="shared" si="17"/>
        <v>1.9287908726192171</v>
      </c>
      <c r="V35" s="79">
        <f t="shared" si="18"/>
        <v>-15.762068156376102</v>
      </c>
    </row>
    <row r="36" spans="1:22" ht="15.75">
      <c r="A36" s="117" t="s">
        <v>60</v>
      </c>
      <c r="B36" s="98" t="s">
        <v>47</v>
      </c>
      <c r="C36" s="403">
        <f>C37</f>
        <v>13632.46</v>
      </c>
      <c r="D36" s="403">
        <f>D37</f>
        <v>14080.3</v>
      </c>
      <c r="E36" s="403">
        <f>E37</f>
        <v>15969.49</v>
      </c>
      <c r="F36" s="97">
        <f t="shared" si="8"/>
        <v>3.2851004147453864</v>
      </c>
      <c r="G36" s="97">
        <f t="shared" si="9"/>
        <v>13.41725673458663</v>
      </c>
      <c r="H36" s="403">
        <f>H37</f>
        <v>243.32</v>
      </c>
      <c r="I36" s="403">
        <f>I37</f>
        <v>305.62</v>
      </c>
      <c r="J36" s="403">
        <f>J37</f>
        <v>291.3</v>
      </c>
      <c r="K36" s="97">
        <f t="shared" si="10"/>
        <v>25.604142692750287</v>
      </c>
      <c r="L36" s="97">
        <f t="shared" si="11"/>
        <v>-4.6855572279301043</v>
      </c>
      <c r="M36" s="403">
        <f>M37</f>
        <v>9567.69</v>
      </c>
      <c r="N36" s="403">
        <f>N37</f>
        <v>9819.6283999999996</v>
      </c>
      <c r="O36" s="403">
        <f>O37</f>
        <v>10058.48</v>
      </c>
      <c r="P36" s="97">
        <f t="shared" si="12"/>
        <v>2.633220766977189</v>
      </c>
      <c r="Q36" s="97">
        <f t="shared" si="13"/>
        <v>2.4323893967311392</v>
      </c>
      <c r="R36" s="96">
        <f t="shared" si="14"/>
        <v>77611.064000000013</v>
      </c>
      <c r="S36" s="96">
        <f t="shared" si="15"/>
        <v>83094.318399999989</v>
      </c>
      <c r="T36" s="96">
        <f t="shared" si="16"/>
        <v>87232.114999999991</v>
      </c>
      <c r="U36" s="97">
        <f t="shared" si="17"/>
        <v>7.0650421697607158</v>
      </c>
      <c r="V36" s="97">
        <f t="shared" si="18"/>
        <v>4.9796384153263631</v>
      </c>
    </row>
    <row r="37" spans="1:22" ht="15.75">
      <c r="A37" s="117" t="s">
        <v>61</v>
      </c>
      <c r="B37" s="93" t="s">
        <v>47</v>
      </c>
      <c r="C37" s="78">
        <v>13632.46</v>
      </c>
      <c r="D37" s="78">
        <v>14080.3</v>
      </c>
      <c r="E37" s="78">
        <v>15969.49</v>
      </c>
      <c r="F37" s="79">
        <f t="shared" si="8"/>
        <v>3.2851004147453864</v>
      </c>
      <c r="G37" s="79">
        <f t="shared" si="9"/>
        <v>13.41725673458663</v>
      </c>
      <c r="H37" s="78">
        <v>243.32</v>
      </c>
      <c r="I37" s="78">
        <v>305.62</v>
      </c>
      <c r="J37" s="78">
        <v>291.3</v>
      </c>
      <c r="K37" s="79">
        <f t="shared" si="10"/>
        <v>25.604142692750287</v>
      </c>
      <c r="L37" s="79">
        <f t="shared" si="11"/>
        <v>-4.6855572279301043</v>
      </c>
      <c r="M37" s="78">
        <v>9567.69</v>
      </c>
      <c r="N37" s="78">
        <v>9819.6283999999996</v>
      </c>
      <c r="O37" s="78">
        <v>10058.48</v>
      </c>
      <c r="P37" s="79">
        <f t="shared" si="12"/>
        <v>2.633220766977189</v>
      </c>
      <c r="Q37" s="79">
        <f t="shared" si="13"/>
        <v>2.4323893967311392</v>
      </c>
      <c r="R37" s="96">
        <f t="shared" si="14"/>
        <v>77611.064000000013</v>
      </c>
      <c r="S37" s="96">
        <f t="shared" si="15"/>
        <v>83094.318399999989</v>
      </c>
      <c r="T37" s="96">
        <f t="shared" si="16"/>
        <v>87232.114999999991</v>
      </c>
      <c r="U37" s="97">
        <f t="shared" si="17"/>
        <v>7.0650421697607158</v>
      </c>
      <c r="V37" s="79">
        <f t="shared" si="18"/>
        <v>4.9796384153263631</v>
      </c>
    </row>
    <row r="38" spans="1:22">
      <c r="A38" s="4" t="s">
        <v>402</v>
      </c>
    </row>
  </sheetData>
  <mergeCells count="30">
    <mergeCell ref="A1:V1"/>
    <mergeCell ref="A2:V2"/>
    <mergeCell ref="A3:A5"/>
    <mergeCell ref="B3:B5"/>
    <mergeCell ref="C3:G3"/>
    <mergeCell ref="H3:L3"/>
    <mergeCell ref="M3:Q3"/>
    <mergeCell ref="R3:V3"/>
    <mergeCell ref="F4:F5"/>
    <mergeCell ref="G4:G5"/>
    <mergeCell ref="K4:K5"/>
    <mergeCell ref="L4:L5"/>
    <mergeCell ref="V4:V5"/>
    <mergeCell ref="P4:P5"/>
    <mergeCell ref="Q4:Q5"/>
    <mergeCell ref="U4:U5"/>
    <mergeCell ref="A21:A23"/>
    <mergeCell ref="B21:B23"/>
    <mergeCell ref="C21:G21"/>
    <mergeCell ref="H21:L21"/>
    <mergeCell ref="M21:Q21"/>
    <mergeCell ref="P22:P23"/>
    <mergeCell ref="Q22:Q23"/>
    <mergeCell ref="R21:V21"/>
    <mergeCell ref="F22:F23"/>
    <mergeCell ref="G22:G23"/>
    <mergeCell ref="K22:K23"/>
    <mergeCell ref="L22:L23"/>
    <mergeCell ref="U22:U23"/>
    <mergeCell ref="V22:V23"/>
  </mergeCells>
  <hyperlinks>
    <hyperlink ref="E5" r:id="rId1" display="cf=j=@)^^÷^&amp;                        -;fpg–kf}if_ "/>
    <hyperlink ref="D5" r:id="rId2" display="cf=j=@)^^÷^&amp;                        -;fpg–kf}if_ "/>
    <hyperlink ref="J5" r:id="rId3" display="cf=j=@)^^÷^&amp;                        -;fpg–kf}if_ "/>
    <hyperlink ref="I5" r:id="rId4" display="cf=j=@)^^÷^&amp;                        -;fpg–kf}if_ "/>
    <hyperlink ref="O5" r:id="rId5" display="cf=j=@)^^÷^&amp;                        -;fpg–kf}if_ "/>
    <hyperlink ref="N5" r:id="rId6" display="cf=j=@)^^÷^&amp;                        -;fpg–kf}if_ "/>
    <hyperlink ref="T5" r:id="rId7" display="cf=j=@)^^÷^&amp;                        -;fpg–kf}if_ "/>
    <hyperlink ref="S5" r:id="rId8" display="cf=j=@)^^÷^&amp;                        -;fpg–kf}if_ "/>
    <hyperlink ref="E23" r:id="rId9" display="cf=j=@)^^÷^&amp;                        -;fpg–kf}if_ "/>
    <hyperlink ref="D23" r:id="rId10" display="cf=j=@)^^÷^&amp;                        -;fpg–kf}if_ "/>
    <hyperlink ref="J23" r:id="rId11" display="cf=j=@)^^÷^&amp;                        -;fpg–kf}if_ "/>
    <hyperlink ref="I23" r:id="rId12" display="cf=j=@)^^÷^&amp;                        -;fpg–kf}if_ "/>
    <hyperlink ref="O23" r:id="rId13" display="cf=j=@)^^÷^&amp;                        -;fpg–kf}if_ "/>
    <hyperlink ref="N23" r:id="rId14" display="cf=j=@)^^÷^&amp;                        -;fpg–kf}if_ "/>
    <hyperlink ref="T23" r:id="rId15" display="cf=j=@)^^÷^&amp;                        -;fpg–kf}if_ "/>
    <hyperlink ref="S23" r:id="rId16" display="cf=j=@)^^÷^&amp;                        -;fpg–kf}if_ "/>
  </hyperlinks>
  <pageMargins left="0.42" right="0.25" top="0.75" bottom="0.75" header="0.3" footer="0.3"/>
  <pageSetup paperSize="9" scale="40" orientation="landscape" r:id="rId1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zoomScaleNormal="100" zoomScaleSheetLayoutView="100" workbookViewId="0">
      <selection activeCell="H7" sqref="H7"/>
    </sheetView>
  </sheetViews>
  <sheetFormatPr defaultRowHeight="15"/>
  <cols>
    <col min="1" max="1" width="13" customWidth="1"/>
    <col min="2" max="2" width="9.140625" customWidth="1"/>
    <col min="3" max="3" width="15.7109375" bestFit="1" customWidth="1"/>
    <col min="4" max="5" width="17.140625" bestFit="1" customWidth="1"/>
    <col min="6" max="6" width="11.28515625" customWidth="1"/>
    <col min="7" max="7" width="10.85546875" customWidth="1"/>
    <col min="12" max="12" width="15.7109375" customWidth="1"/>
    <col min="13" max="13" width="18.140625" customWidth="1"/>
    <col min="14" max="14" width="18.7109375" customWidth="1"/>
  </cols>
  <sheetData>
    <row r="1" spans="1:8" ht="27">
      <c r="A1" s="536" t="s">
        <v>289</v>
      </c>
      <c r="B1" s="536"/>
      <c r="C1" s="536"/>
      <c r="D1" s="536"/>
      <c r="E1" s="536"/>
      <c r="F1" s="536"/>
      <c r="G1" s="536"/>
    </row>
    <row r="2" spans="1:8" ht="29.25">
      <c r="A2" s="537" t="s">
        <v>403</v>
      </c>
      <c r="B2" s="537"/>
      <c r="C2" s="537"/>
      <c r="D2" s="537"/>
      <c r="E2" s="537"/>
      <c r="F2" s="537"/>
      <c r="G2" s="537"/>
    </row>
    <row r="3" spans="1:8" ht="18">
      <c r="A3" s="179"/>
      <c r="B3" s="179"/>
      <c r="C3" s="179"/>
      <c r="D3" s="179"/>
      <c r="E3" s="179"/>
      <c r="F3" s="179"/>
      <c r="G3" s="179"/>
    </row>
    <row r="4" spans="1:8" ht="15.75">
      <c r="A4" s="538" t="s">
        <v>41</v>
      </c>
      <c r="B4" s="538" t="s">
        <v>42</v>
      </c>
      <c r="C4" s="539" t="s">
        <v>35</v>
      </c>
      <c r="D4" s="539"/>
      <c r="E4" s="539"/>
      <c r="F4" s="539"/>
      <c r="G4" s="539"/>
    </row>
    <row r="5" spans="1:8" ht="15.75" customHeight="1">
      <c r="A5" s="538"/>
      <c r="B5" s="538"/>
      <c r="C5" s="3" t="s">
        <v>4</v>
      </c>
      <c r="D5" s="3" t="s">
        <v>532</v>
      </c>
      <c r="E5" s="3" t="s">
        <v>533</v>
      </c>
      <c r="F5" s="515" t="s">
        <v>529</v>
      </c>
      <c r="G5" s="515" t="s">
        <v>530</v>
      </c>
    </row>
    <row r="6" spans="1:8" ht="30">
      <c r="A6" s="538"/>
      <c r="B6" s="538"/>
      <c r="C6" s="198" t="s">
        <v>279</v>
      </c>
      <c r="D6" s="198" t="s">
        <v>443</v>
      </c>
      <c r="E6" s="198" t="s">
        <v>528</v>
      </c>
      <c r="F6" s="515"/>
      <c r="G6" s="515"/>
    </row>
    <row r="7" spans="1:8">
      <c r="A7" s="472" t="s">
        <v>62</v>
      </c>
      <c r="B7" s="180"/>
      <c r="C7" s="207"/>
      <c r="D7" s="207"/>
      <c r="E7" s="207"/>
      <c r="F7" s="207"/>
      <c r="G7" s="207"/>
    </row>
    <row r="8" spans="1:8" ht="15.75">
      <c r="A8" s="473" t="s">
        <v>63</v>
      </c>
      <c r="B8" s="181" t="s">
        <v>64</v>
      </c>
      <c r="C8" s="405">
        <f>'Table 4b'!AL8</f>
        <v>23159195.775800005</v>
      </c>
      <c r="D8" s="405">
        <f>'Table 4b'!AM8</f>
        <v>26360905.5469</v>
      </c>
      <c r="E8" s="405">
        <f>'Table 4b'!AN8</f>
        <v>31620939.933000002</v>
      </c>
      <c r="F8" s="406">
        <f>'Table 4b'!AO8</f>
        <v>13.824788227083388</v>
      </c>
      <c r="G8" s="406">
        <f>'Table 4b'!AP8</f>
        <v>19.953921449100491</v>
      </c>
      <c r="H8" s="80"/>
    </row>
    <row r="9" spans="1:8" ht="21.75" customHeight="1">
      <c r="A9" s="474" t="s">
        <v>65</v>
      </c>
      <c r="B9" s="181" t="s">
        <v>66</v>
      </c>
      <c r="C9" s="405">
        <f>'Table 4b'!AL9</f>
        <v>12801.29</v>
      </c>
      <c r="D9" s="405">
        <f>'Table 4b'!AM9</f>
        <v>21918.219999999998</v>
      </c>
      <c r="E9" s="405">
        <f>'Table 4b'!AN9</f>
        <v>20951.308000000001</v>
      </c>
      <c r="F9" s="406">
        <f>'Table 4b'!AO9</f>
        <v>71.218838101472556</v>
      </c>
      <c r="G9" s="406">
        <f>'Table 4b'!AP9</f>
        <v>-4.4114531198245004</v>
      </c>
      <c r="H9" s="80"/>
    </row>
    <row r="10" spans="1:8" ht="36.75" customHeight="1">
      <c r="A10" s="475" t="s">
        <v>67</v>
      </c>
      <c r="B10" s="181" t="s">
        <v>47</v>
      </c>
      <c r="C10" s="405">
        <f>'Table 4b'!AL10</f>
        <v>371222.90630000003</v>
      </c>
      <c r="D10" s="405">
        <f>'Table 4b'!AM10</f>
        <v>180695.83175000001</v>
      </c>
      <c r="E10" s="405">
        <f>'Table 4b'!AN10</f>
        <v>141191.74900000004</v>
      </c>
      <c r="F10" s="406">
        <f>'Table 4b'!AO10</f>
        <v>-51.324169741839015</v>
      </c>
      <c r="G10" s="406">
        <f>'Table 4b'!AP10</f>
        <v>-21.862199236922891</v>
      </c>
      <c r="H10" s="80"/>
    </row>
    <row r="11" spans="1:8" ht="15.75">
      <c r="A11" s="473" t="s">
        <v>404</v>
      </c>
      <c r="B11" s="181" t="s">
        <v>47</v>
      </c>
      <c r="C11" s="405">
        <f>'Table 4b'!AL11</f>
        <v>332032.54563000007</v>
      </c>
      <c r="D11" s="405">
        <f>'Table 4b'!AM11</f>
        <v>830173.46399999992</v>
      </c>
      <c r="E11" s="405">
        <f>'Table 4b'!AN11</f>
        <v>811620.0504699999</v>
      </c>
      <c r="F11" s="406">
        <f>'Table 4b'!AO11</f>
        <v>150.02773822211464</v>
      </c>
      <c r="G11" s="406">
        <f>'Table 4b'!AP11</f>
        <v>-2.2348839531204305</v>
      </c>
      <c r="H11" s="80"/>
    </row>
    <row r="12" spans="1:8">
      <c r="A12" s="535" t="s">
        <v>405</v>
      </c>
      <c r="B12" s="535"/>
      <c r="C12" s="177"/>
      <c r="D12" s="177"/>
      <c r="E12" s="177"/>
      <c r="F12" s="177"/>
      <c r="G12" s="177"/>
    </row>
    <row r="13" spans="1:8">
      <c r="A13" s="182" t="s">
        <v>406</v>
      </c>
      <c r="B13" s="178"/>
      <c r="C13" s="222"/>
      <c r="D13" s="222"/>
      <c r="E13" s="222"/>
      <c r="F13" s="222"/>
      <c r="G13" s="222"/>
    </row>
    <row r="15" spans="1:8" ht="45" customHeight="1"/>
  </sheetData>
  <mergeCells count="8">
    <mergeCell ref="A12:B12"/>
    <mergeCell ref="F5:F6"/>
    <mergeCell ref="G5:G6"/>
    <mergeCell ref="A1:G1"/>
    <mergeCell ref="A2:G2"/>
    <mergeCell ref="A4:A6"/>
    <mergeCell ref="B4:B6"/>
    <mergeCell ref="C4:G4"/>
  </mergeCells>
  <hyperlinks>
    <hyperlink ref="E6" r:id="rId1" display="cf=j=@)^^÷^&amp;                        -;fpg–kf}if_ "/>
    <hyperlink ref="D6" r:id="rId2" display="cf=j=@)^^÷^&amp;                        -;fpg–kf}if_ "/>
  </hyperlinks>
  <pageMargins left="0.7" right="0.7" top="0.75" bottom="0.75" header="0.3" footer="0.3"/>
  <pageSetup scale="95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view="pageBreakPreview" zoomScaleNormal="100" zoomScaleSheetLayoutView="100" workbookViewId="0">
      <pane xSplit="2" ySplit="7" topLeftCell="AC8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RowHeight="15"/>
  <cols>
    <col min="1" max="1" width="16.140625" customWidth="1"/>
    <col min="2" max="2" width="10.42578125" customWidth="1"/>
    <col min="3" max="3" width="15.42578125" bestFit="1" customWidth="1"/>
    <col min="4" max="5" width="15.42578125" customWidth="1"/>
    <col min="6" max="6" width="12.85546875" customWidth="1"/>
    <col min="7" max="7" width="13.28515625" customWidth="1"/>
    <col min="8" max="10" width="15.42578125" customWidth="1"/>
    <col min="11" max="11" width="12.42578125" customWidth="1"/>
    <col min="12" max="12" width="13.5703125" customWidth="1"/>
    <col min="13" max="15" width="15.42578125" customWidth="1"/>
    <col min="16" max="16" width="12.7109375" customWidth="1"/>
    <col min="17" max="17" width="13.28515625" customWidth="1"/>
    <col min="18" max="20" width="15.42578125" customWidth="1"/>
    <col min="21" max="21" width="12.7109375" customWidth="1"/>
    <col min="22" max="22" width="14" customWidth="1"/>
    <col min="23" max="24" width="15.42578125" customWidth="1"/>
    <col min="25" max="26" width="15.42578125" bestFit="1" customWidth="1"/>
    <col min="27" max="27" width="12.42578125" customWidth="1"/>
    <col min="28" max="28" width="14.28515625" customWidth="1"/>
    <col min="29" max="30" width="15.42578125" bestFit="1" customWidth="1"/>
    <col min="31" max="31" width="12.42578125" customWidth="1"/>
    <col min="32" max="32" width="12.5703125" customWidth="1"/>
    <col min="33" max="33" width="13.7109375" customWidth="1"/>
    <col min="34" max="34" width="14" customWidth="1"/>
    <col min="35" max="35" width="15.42578125" customWidth="1"/>
    <col min="36" max="37" width="12.5703125" customWidth="1"/>
    <col min="38" max="40" width="15.42578125" bestFit="1" customWidth="1"/>
    <col min="41" max="42" width="12.28515625" customWidth="1"/>
  </cols>
  <sheetData>
    <row r="1" spans="1:42" s="166" customFormat="1" ht="27">
      <c r="A1" s="545" t="s">
        <v>290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5"/>
      <c r="AA1" s="545"/>
      <c r="AB1" s="545"/>
      <c r="AC1" s="545"/>
      <c r="AD1" s="545"/>
      <c r="AE1" s="545"/>
      <c r="AF1" s="545"/>
      <c r="AG1" s="545"/>
      <c r="AH1" s="545"/>
      <c r="AI1" s="545"/>
      <c r="AJ1" s="545"/>
      <c r="AK1" s="545"/>
      <c r="AL1" s="545"/>
      <c r="AM1" s="545"/>
      <c r="AN1" s="545"/>
      <c r="AO1" s="545"/>
      <c r="AP1" s="545"/>
    </row>
    <row r="2" spans="1:42" s="167" customFormat="1" ht="30">
      <c r="A2" s="546" t="s">
        <v>403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6"/>
      <c r="AJ2" s="546"/>
      <c r="AK2" s="546"/>
      <c r="AL2" s="546"/>
      <c r="AM2" s="546"/>
      <c r="AN2" s="546"/>
      <c r="AO2" s="546"/>
      <c r="AP2" s="546"/>
    </row>
    <row r="3" spans="1:42" ht="18.75" thickBo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</row>
    <row r="4" spans="1:42" s="168" customFormat="1" ht="15.75" thickTop="1">
      <c r="A4" s="547" t="s">
        <v>41</v>
      </c>
      <c r="B4" s="549" t="s">
        <v>42</v>
      </c>
      <c r="C4" s="541" t="s">
        <v>534</v>
      </c>
      <c r="D4" s="542"/>
      <c r="E4" s="542"/>
      <c r="F4" s="542"/>
      <c r="G4" s="543"/>
      <c r="H4" s="541" t="s">
        <v>407</v>
      </c>
      <c r="I4" s="542"/>
      <c r="J4" s="542"/>
      <c r="K4" s="542"/>
      <c r="L4" s="543"/>
      <c r="M4" s="541" t="s">
        <v>315</v>
      </c>
      <c r="N4" s="542"/>
      <c r="O4" s="542"/>
      <c r="P4" s="542"/>
      <c r="Q4" s="543"/>
      <c r="R4" s="541" t="s">
        <v>316</v>
      </c>
      <c r="S4" s="542"/>
      <c r="T4" s="542"/>
      <c r="U4" s="542"/>
      <c r="V4" s="543"/>
      <c r="W4" s="541" t="s">
        <v>275</v>
      </c>
      <c r="X4" s="542"/>
      <c r="Y4" s="542"/>
      <c r="Z4" s="542"/>
      <c r="AA4" s="543"/>
      <c r="AB4" s="541" t="s">
        <v>317</v>
      </c>
      <c r="AC4" s="542"/>
      <c r="AD4" s="542"/>
      <c r="AE4" s="542"/>
      <c r="AF4" s="543"/>
      <c r="AG4" s="541" t="s">
        <v>408</v>
      </c>
      <c r="AH4" s="542"/>
      <c r="AI4" s="542"/>
      <c r="AJ4" s="542"/>
      <c r="AK4" s="543"/>
      <c r="AL4" s="551" t="s">
        <v>35</v>
      </c>
      <c r="AM4" s="552"/>
      <c r="AN4" s="552"/>
      <c r="AO4" s="552"/>
      <c r="AP4" s="553"/>
    </row>
    <row r="5" spans="1:42" ht="18.75" customHeight="1">
      <c r="A5" s="548"/>
      <c r="B5" s="550"/>
      <c r="C5" s="487" t="s">
        <v>4</v>
      </c>
      <c r="D5" s="392" t="s">
        <v>532</v>
      </c>
      <c r="E5" s="392" t="s">
        <v>533</v>
      </c>
      <c r="F5" s="520" t="s">
        <v>529</v>
      </c>
      <c r="G5" s="540" t="s">
        <v>530</v>
      </c>
      <c r="H5" s="487" t="s">
        <v>4</v>
      </c>
      <c r="I5" s="392" t="s">
        <v>532</v>
      </c>
      <c r="J5" s="392" t="s">
        <v>533</v>
      </c>
      <c r="K5" s="520" t="s">
        <v>529</v>
      </c>
      <c r="L5" s="540" t="s">
        <v>530</v>
      </c>
      <c r="M5" s="487" t="s">
        <v>4</v>
      </c>
      <c r="N5" s="392" t="s">
        <v>532</v>
      </c>
      <c r="O5" s="392" t="s">
        <v>533</v>
      </c>
      <c r="P5" s="520" t="s">
        <v>529</v>
      </c>
      <c r="Q5" s="540" t="s">
        <v>530</v>
      </c>
      <c r="R5" s="487" t="s">
        <v>4</v>
      </c>
      <c r="S5" s="392" t="s">
        <v>532</v>
      </c>
      <c r="T5" s="392" t="s">
        <v>533</v>
      </c>
      <c r="U5" s="520" t="s">
        <v>529</v>
      </c>
      <c r="V5" s="540" t="s">
        <v>530</v>
      </c>
      <c r="W5" s="487" t="s">
        <v>4</v>
      </c>
      <c r="X5" s="392" t="s">
        <v>532</v>
      </c>
      <c r="Y5" s="392" t="s">
        <v>533</v>
      </c>
      <c r="Z5" s="520" t="s">
        <v>529</v>
      </c>
      <c r="AA5" s="540" t="s">
        <v>530</v>
      </c>
      <c r="AB5" s="487" t="s">
        <v>4</v>
      </c>
      <c r="AC5" s="392" t="s">
        <v>532</v>
      </c>
      <c r="AD5" s="392" t="s">
        <v>533</v>
      </c>
      <c r="AE5" s="520" t="s">
        <v>529</v>
      </c>
      <c r="AF5" s="540" t="s">
        <v>530</v>
      </c>
      <c r="AG5" s="487" t="s">
        <v>4</v>
      </c>
      <c r="AH5" s="392" t="s">
        <v>532</v>
      </c>
      <c r="AI5" s="392" t="s">
        <v>533</v>
      </c>
      <c r="AJ5" s="520" t="s">
        <v>529</v>
      </c>
      <c r="AK5" s="540" t="s">
        <v>530</v>
      </c>
      <c r="AL5" s="482" t="s">
        <v>4</v>
      </c>
      <c r="AM5" s="392" t="s">
        <v>532</v>
      </c>
      <c r="AN5" s="392" t="s">
        <v>533</v>
      </c>
      <c r="AO5" s="520" t="s">
        <v>529</v>
      </c>
      <c r="AP5" s="540" t="s">
        <v>530</v>
      </c>
    </row>
    <row r="6" spans="1:42" ht="39.75" customHeight="1">
      <c r="A6" s="548"/>
      <c r="B6" s="550"/>
      <c r="C6" s="488" t="s">
        <v>279</v>
      </c>
      <c r="D6" s="393" t="s">
        <v>443</v>
      </c>
      <c r="E6" s="393" t="s">
        <v>528</v>
      </c>
      <c r="F6" s="520"/>
      <c r="G6" s="540"/>
      <c r="H6" s="488" t="s">
        <v>279</v>
      </c>
      <c r="I6" s="393" t="s">
        <v>443</v>
      </c>
      <c r="J6" s="393" t="s">
        <v>528</v>
      </c>
      <c r="K6" s="520"/>
      <c r="L6" s="540"/>
      <c r="M6" s="488" t="s">
        <v>279</v>
      </c>
      <c r="N6" s="393" t="s">
        <v>443</v>
      </c>
      <c r="O6" s="393" t="s">
        <v>528</v>
      </c>
      <c r="P6" s="520"/>
      <c r="Q6" s="540"/>
      <c r="R6" s="488" t="s">
        <v>279</v>
      </c>
      <c r="S6" s="393" t="s">
        <v>443</v>
      </c>
      <c r="T6" s="393" t="s">
        <v>528</v>
      </c>
      <c r="U6" s="520"/>
      <c r="V6" s="540"/>
      <c r="W6" s="488" t="s">
        <v>279</v>
      </c>
      <c r="X6" s="393" t="s">
        <v>443</v>
      </c>
      <c r="Y6" s="393" t="s">
        <v>528</v>
      </c>
      <c r="Z6" s="520"/>
      <c r="AA6" s="540"/>
      <c r="AB6" s="488" t="s">
        <v>562</v>
      </c>
      <c r="AC6" s="393" t="s">
        <v>443</v>
      </c>
      <c r="AD6" s="393" t="s">
        <v>528</v>
      </c>
      <c r="AE6" s="520"/>
      <c r="AF6" s="540"/>
      <c r="AG6" s="488" t="s">
        <v>531</v>
      </c>
      <c r="AH6" s="393" t="s">
        <v>563</v>
      </c>
      <c r="AI6" s="393" t="s">
        <v>564</v>
      </c>
      <c r="AJ6" s="520"/>
      <c r="AK6" s="540"/>
      <c r="AL6" s="483" t="s">
        <v>279</v>
      </c>
      <c r="AM6" s="393" t="s">
        <v>443</v>
      </c>
      <c r="AN6" s="393" t="s">
        <v>528</v>
      </c>
      <c r="AO6" s="520"/>
      <c r="AP6" s="540"/>
    </row>
    <row r="7" spans="1:42">
      <c r="A7" s="169" t="s">
        <v>62</v>
      </c>
      <c r="B7" s="479"/>
      <c r="C7" s="489"/>
      <c r="D7" s="351"/>
      <c r="E7" s="351"/>
      <c r="F7" s="351"/>
      <c r="G7" s="170"/>
      <c r="H7" s="489"/>
      <c r="I7" s="351"/>
      <c r="J7" s="351"/>
      <c r="K7" s="351"/>
      <c r="L7" s="170"/>
      <c r="M7" s="489"/>
      <c r="N7" s="351"/>
      <c r="O7" s="351"/>
      <c r="P7" s="351"/>
      <c r="Q7" s="170"/>
      <c r="R7" s="489"/>
      <c r="S7" s="351"/>
      <c r="T7" s="351"/>
      <c r="U7" s="351"/>
      <c r="V7" s="170"/>
      <c r="W7" s="489"/>
      <c r="X7" s="351"/>
      <c r="Y7" s="351"/>
      <c r="Z7" s="351"/>
      <c r="AA7" s="170"/>
      <c r="AB7" s="489"/>
      <c r="AC7" s="351"/>
      <c r="AD7" s="351"/>
      <c r="AE7" s="351"/>
      <c r="AF7" s="170"/>
      <c r="AG7" s="489"/>
      <c r="AH7" s="351"/>
      <c r="AI7" s="351"/>
      <c r="AJ7" s="351"/>
      <c r="AK7" s="170"/>
      <c r="AL7" s="484"/>
      <c r="AM7" s="351"/>
      <c r="AN7" s="351"/>
      <c r="AO7" s="351"/>
      <c r="AP7" s="170"/>
    </row>
    <row r="8" spans="1:42" ht="15.75">
      <c r="A8" s="171" t="s">
        <v>63</v>
      </c>
      <c r="B8" s="479" t="s">
        <v>64</v>
      </c>
      <c r="C8" s="490">
        <v>17379540.475800004</v>
      </c>
      <c r="D8" s="408">
        <v>19192373.946900003</v>
      </c>
      <c r="E8" s="408">
        <v>22875014.760000002</v>
      </c>
      <c r="F8" s="409">
        <f t="shared" ref="F8:G11" si="0">IFERROR(D8/C8*100-100,0)</f>
        <v>10.430848120663853</v>
      </c>
      <c r="G8" s="476">
        <f t="shared" si="0"/>
        <v>19.188042205142779</v>
      </c>
      <c r="H8" s="490">
        <v>593366.47999999986</v>
      </c>
      <c r="I8" s="408">
        <v>710759.95</v>
      </c>
      <c r="J8" s="408">
        <v>759348.33</v>
      </c>
      <c r="K8" s="409">
        <f t="shared" ref="K8:L11" si="1">IFERROR(I8/H8*100-100,0)</f>
        <v>19.784311038264264</v>
      </c>
      <c r="L8" s="476">
        <f t="shared" si="1"/>
        <v>6.8361167508101772</v>
      </c>
      <c r="M8" s="490">
        <v>1830063.7999999998</v>
      </c>
      <c r="N8" s="408">
        <v>2245720.13</v>
      </c>
      <c r="O8" s="408">
        <v>2406870.3629999999</v>
      </c>
      <c r="P8" s="409">
        <f t="shared" ref="P8:Q11" si="2">IFERROR(N8/M8*100-100,0)</f>
        <v>22.712668815152796</v>
      </c>
      <c r="Q8" s="476">
        <f t="shared" si="2"/>
        <v>7.1758822859195703</v>
      </c>
      <c r="R8" s="490">
        <v>553625.11</v>
      </c>
      <c r="S8" s="408">
        <v>828446.45</v>
      </c>
      <c r="T8" s="408">
        <v>1384135.75</v>
      </c>
      <c r="U8" s="409">
        <f t="shared" ref="U8:V11" si="3">IFERROR(S8/R8*100-100,0)</f>
        <v>49.640331523257657</v>
      </c>
      <c r="V8" s="476">
        <f t="shared" si="3"/>
        <v>67.076067499595183</v>
      </c>
      <c r="W8" s="490">
        <v>1982387.11</v>
      </c>
      <c r="X8" s="408">
        <v>2167300.14</v>
      </c>
      <c r="Y8" s="408">
        <v>3239392.19</v>
      </c>
      <c r="Z8" s="409">
        <f t="shared" ref="Z8:AA11" si="4">IFERROR(X8/W8*100-100,0)</f>
        <v>9.3277962244215757</v>
      </c>
      <c r="AA8" s="476">
        <f t="shared" si="4"/>
        <v>49.466708842643271</v>
      </c>
      <c r="AB8" s="490">
        <v>141009.42000000001</v>
      </c>
      <c r="AC8" s="408">
        <v>229983.87000000002</v>
      </c>
      <c r="AD8" s="408">
        <v>151075.4</v>
      </c>
      <c r="AE8" s="409">
        <f t="shared" ref="AE8:AF11" si="5">IFERROR(AC8/AB8*100-100,0)</f>
        <v>63.098231309652931</v>
      </c>
      <c r="AF8" s="476">
        <f t="shared" si="5"/>
        <v>-34.310436640621816</v>
      </c>
      <c r="AG8" s="490">
        <v>679203.38</v>
      </c>
      <c r="AH8" s="408">
        <v>986321.05999999994</v>
      </c>
      <c r="AI8" s="408">
        <v>805103.14</v>
      </c>
      <c r="AJ8" s="409">
        <f t="shared" ref="AJ8:AK11" si="6">IFERROR(AH8/AG8*100-100,0)</f>
        <v>45.217336815962256</v>
      </c>
      <c r="AK8" s="476">
        <f t="shared" si="6"/>
        <v>-18.373116761797618</v>
      </c>
      <c r="AL8" s="485">
        <f t="shared" ref="AL8:AN11" si="7">C8+H8+M8+R8+W8+AB8+AG8</f>
        <v>23159195.775800005</v>
      </c>
      <c r="AM8" s="408">
        <f t="shared" si="7"/>
        <v>26360905.5469</v>
      </c>
      <c r="AN8" s="408">
        <f t="shared" si="7"/>
        <v>31620939.933000002</v>
      </c>
      <c r="AO8" s="409">
        <f t="shared" ref="AO8:AP11" si="8">IFERROR(AM8/AL8*100-100,0)</f>
        <v>13.824788227083388</v>
      </c>
      <c r="AP8" s="476">
        <f t="shared" si="8"/>
        <v>19.953921449100491</v>
      </c>
    </row>
    <row r="9" spans="1:42" ht="15.75">
      <c r="A9" s="172" t="s">
        <v>65</v>
      </c>
      <c r="B9" s="480" t="s">
        <v>66</v>
      </c>
      <c r="C9" s="490">
        <v>2757.2200000000003</v>
      </c>
      <c r="D9" s="408">
        <v>8753.9100000000017</v>
      </c>
      <c r="E9" s="408">
        <v>4854.67</v>
      </c>
      <c r="F9" s="409">
        <f t="shared" si="0"/>
        <v>217.49044327257167</v>
      </c>
      <c r="G9" s="476">
        <f t="shared" si="0"/>
        <v>-44.542838571564033</v>
      </c>
      <c r="H9" s="490">
        <v>1669.65</v>
      </c>
      <c r="I9" s="408">
        <v>2711.8199999999997</v>
      </c>
      <c r="J9" s="408">
        <v>2457.2600000000002</v>
      </c>
      <c r="K9" s="409">
        <f t="shared" si="1"/>
        <v>62.418470937022704</v>
      </c>
      <c r="L9" s="476">
        <f t="shared" si="1"/>
        <v>-9.3870537130045335</v>
      </c>
      <c r="M9" s="490">
        <v>1865.75</v>
      </c>
      <c r="N9" s="408">
        <v>2402.83</v>
      </c>
      <c r="O9" s="408">
        <v>2740.4380000000001</v>
      </c>
      <c r="P9" s="409">
        <f t="shared" si="2"/>
        <v>28.786278976282972</v>
      </c>
      <c r="Q9" s="476">
        <f t="shared" si="2"/>
        <v>14.050432198699042</v>
      </c>
      <c r="R9" s="490">
        <v>1399.15</v>
      </c>
      <c r="S9" s="408">
        <v>2219.21</v>
      </c>
      <c r="T9" s="408">
        <v>2765.15</v>
      </c>
      <c r="U9" s="409">
        <f t="shared" si="3"/>
        <v>58.611299717685739</v>
      </c>
      <c r="V9" s="476">
        <f t="shared" si="3"/>
        <v>24.600646175891413</v>
      </c>
      <c r="W9" s="490">
        <v>4036.99</v>
      </c>
      <c r="X9" s="408">
        <v>4114.8900000000003</v>
      </c>
      <c r="Y9" s="408">
        <v>7036.79</v>
      </c>
      <c r="Z9" s="409">
        <f t="shared" si="4"/>
        <v>1.9296555106651283</v>
      </c>
      <c r="AA9" s="476">
        <f t="shared" si="4"/>
        <v>71.00797348167265</v>
      </c>
      <c r="AB9" s="490">
        <v>118.07999999999998</v>
      </c>
      <c r="AC9" s="408">
        <v>174.94</v>
      </c>
      <c r="AD9" s="408">
        <v>154.36999999999998</v>
      </c>
      <c r="AE9" s="409">
        <f t="shared" si="5"/>
        <v>48.153794037940401</v>
      </c>
      <c r="AF9" s="476">
        <f t="shared" si="5"/>
        <v>-11.758317137304232</v>
      </c>
      <c r="AG9" s="490">
        <v>954.45</v>
      </c>
      <c r="AH9" s="408">
        <v>1540.6200000000001</v>
      </c>
      <c r="AI9" s="408">
        <v>942.63</v>
      </c>
      <c r="AJ9" s="409">
        <f t="shared" si="6"/>
        <v>61.414427157001427</v>
      </c>
      <c r="AK9" s="476">
        <f t="shared" si="6"/>
        <v>-38.814892705534142</v>
      </c>
      <c r="AL9" s="485">
        <f t="shared" si="7"/>
        <v>12801.29</v>
      </c>
      <c r="AM9" s="408">
        <f t="shared" si="7"/>
        <v>21918.219999999998</v>
      </c>
      <c r="AN9" s="408">
        <f t="shared" si="7"/>
        <v>20951.308000000001</v>
      </c>
      <c r="AO9" s="409">
        <f t="shared" si="8"/>
        <v>71.218838101472556</v>
      </c>
      <c r="AP9" s="476">
        <f t="shared" si="8"/>
        <v>-4.4114531198245004</v>
      </c>
    </row>
    <row r="10" spans="1:42" ht="15.75">
      <c r="A10" s="171" t="s">
        <v>67</v>
      </c>
      <c r="B10" s="479" t="s">
        <v>47</v>
      </c>
      <c r="C10" s="490">
        <v>914.14369999999997</v>
      </c>
      <c r="D10" s="408">
        <v>1250.047</v>
      </c>
      <c r="E10" s="408">
        <v>1133.1500000000001</v>
      </c>
      <c r="F10" s="409">
        <f t="shared" si="0"/>
        <v>36.74513098979952</v>
      </c>
      <c r="G10" s="476">
        <f t="shared" si="0"/>
        <v>-9.3514083870446427</v>
      </c>
      <c r="H10" s="490">
        <v>19</v>
      </c>
      <c r="I10" s="408">
        <v>385.66800000000001</v>
      </c>
      <c r="J10" s="408">
        <v>131.51999999999998</v>
      </c>
      <c r="K10" s="409">
        <f t="shared" si="1"/>
        <v>1929.8315789473684</v>
      </c>
      <c r="L10" s="476">
        <f t="shared" si="1"/>
        <v>-65.898129997821968</v>
      </c>
      <c r="M10" s="490">
        <v>197.7586</v>
      </c>
      <c r="N10" s="408">
        <v>293.62200000000007</v>
      </c>
      <c r="O10" s="408">
        <v>300.89300000000003</v>
      </c>
      <c r="P10" s="409">
        <f t="shared" si="2"/>
        <v>48.474958863988746</v>
      </c>
      <c r="Q10" s="476">
        <f t="shared" si="2"/>
        <v>2.4763130828071382</v>
      </c>
      <c r="R10" s="490">
        <v>648.66</v>
      </c>
      <c r="S10" s="408">
        <v>152.834</v>
      </c>
      <c r="T10" s="408">
        <v>80.63</v>
      </c>
      <c r="U10" s="409">
        <f t="shared" si="3"/>
        <v>-76.43850399284679</v>
      </c>
      <c r="V10" s="476">
        <f t="shared" si="3"/>
        <v>-47.243414423492155</v>
      </c>
      <c r="W10" s="490">
        <v>1932.818</v>
      </c>
      <c r="X10" s="408">
        <v>1811.9265499999999</v>
      </c>
      <c r="Y10" s="408">
        <v>1996.5260000000001</v>
      </c>
      <c r="Z10" s="409">
        <f t="shared" si="4"/>
        <v>-6.2546732284157258</v>
      </c>
      <c r="AA10" s="476">
        <f t="shared" si="4"/>
        <v>10.188020590569764</v>
      </c>
      <c r="AB10" s="490">
        <v>365471.07</v>
      </c>
      <c r="AC10" s="408">
        <v>175411.91800000001</v>
      </c>
      <c r="AD10" s="408">
        <v>134860.09000000003</v>
      </c>
      <c r="AE10" s="409">
        <f t="shared" si="5"/>
        <v>-52.003884192529931</v>
      </c>
      <c r="AF10" s="476">
        <f t="shared" si="5"/>
        <v>-23.118057462891414</v>
      </c>
      <c r="AG10" s="490">
        <v>2039.4560000000001</v>
      </c>
      <c r="AH10" s="408">
        <v>1389.8162</v>
      </c>
      <c r="AI10" s="408">
        <v>2688.94</v>
      </c>
      <c r="AJ10" s="409">
        <f t="shared" si="6"/>
        <v>-31.853582523967177</v>
      </c>
      <c r="AK10" s="476">
        <f t="shared" si="6"/>
        <v>93.474504038735489</v>
      </c>
      <c r="AL10" s="485">
        <f t="shared" si="7"/>
        <v>371222.90630000003</v>
      </c>
      <c r="AM10" s="408">
        <f t="shared" si="7"/>
        <v>180695.83175000001</v>
      </c>
      <c r="AN10" s="408">
        <f t="shared" si="7"/>
        <v>141191.74900000004</v>
      </c>
      <c r="AO10" s="409">
        <f t="shared" si="8"/>
        <v>-51.324169741839015</v>
      </c>
      <c r="AP10" s="476">
        <f t="shared" si="8"/>
        <v>-21.862199236922891</v>
      </c>
    </row>
    <row r="11" spans="1:42" ht="16.5" thickBot="1">
      <c r="A11" s="173" t="s">
        <v>404</v>
      </c>
      <c r="B11" s="481" t="s">
        <v>47</v>
      </c>
      <c r="C11" s="491">
        <v>2235.29</v>
      </c>
      <c r="D11" s="410">
        <v>2564.8630000000003</v>
      </c>
      <c r="E11" s="410">
        <v>3528.9920000000002</v>
      </c>
      <c r="F11" s="477">
        <f t="shared" si="0"/>
        <v>14.744082423309735</v>
      </c>
      <c r="G11" s="478">
        <f t="shared" si="0"/>
        <v>37.589882968408062</v>
      </c>
      <c r="H11" s="491">
        <v>5</v>
      </c>
      <c r="I11" s="410">
        <v>12.68</v>
      </c>
      <c r="J11" s="410">
        <v>0.2</v>
      </c>
      <c r="K11" s="477">
        <f t="shared" si="1"/>
        <v>153.6</v>
      </c>
      <c r="L11" s="478">
        <f t="shared" si="1"/>
        <v>-98.422712933753942</v>
      </c>
      <c r="M11" s="491">
        <v>307.54563000000002</v>
      </c>
      <c r="N11" s="410">
        <v>401.404</v>
      </c>
      <c r="O11" s="410">
        <v>562.19447000000002</v>
      </c>
      <c r="P11" s="477">
        <f t="shared" si="2"/>
        <v>30.518518504067174</v>
      </c>
      <c r="Q11" s="478">
        <f t="shared" si="2"/>
        <v>40.057017369034696</v>
      </c>
      <c r="R11" s="491">
        <v>10.02</v>
      </c>
      <c r="S11" s="410">
        <v>164.55</v>
      </c>
      <c r="T11" s="410">
        <v>252.14</v>
      </c>
      <c r="U11" s="477">
        <f t="shared" si="3"/>
        <v>1542.2155688622756</v>
      </c>
      <c r="V11" s="478">
        <f t="shared" si="3"/>
        <v>53.230021270130635</v>
      </c>
      <c r="W11" s="491">
        <v>2009.9599999999998</v>
      </c>
      <c r="X11" s="410">
        <v>3322.4640000000004</v>
      </c>
      <c r="Y11" s="410">
        <v>3484.0739999999996</v>
      </c>
      <c r="Z11" s="477">
        <f t="shared" si="4"/>
        <v>65.300005970268103</v>
      </c>
      <c r="AA11" s="478">
        <f t="shared" si="4"/>
        <v>4.8641610563725948</v>
      </c>
      <c r="AB11" s="491">
        <v>326128.73000000004</v>
      </c>
      <c r="AC11" s="410">
        <v>821675.74999999988</v>
      </c>
      <c r="AD11" s="410">
        <v>800719</v>
      </c>
      <c r="AE11" s="477">
        <f t="shared" si="5"/>
        <v>151.94828741399132</v>
      </c>
      <c r="AF11" s="478">
        <f t="shared" si="5"/>
        <v>-2.5504890463178214</v>
      </c>
      <c r="AG11" s="491">
        <v>1336</v>
      </c>
      <c r="AH11" s="410">
        <v>2031.7529999999999</v>
      </c>
      <c r="AI11" s="410">
        <v>3073.4500000000003</v>
      </c>
      <c r="AJ11" s="477">
        <f t="shared" si="6"/>
        <v>52.07732035928143</v>
      </c>
      <c r="AK11" s="478">
        <f t="shared" si="6"/>
        <v>51.270848375762228</v>
      </c>
      <c r="AL11" s="486">
        <f t="shared" si="7"/>
        <v>332032.54563000007</v>
      </c>
      <c r="AM11" s="410">
        <f t="shared" si="7"/>
        <v>830173.46399999992</v>
      </c>
      <c r="AN11" s="410">
        <f t="shared" si="7"/>
        <v>811620.0504699999</v>
      </c>
      <c r="AO11" s="477">
        <f t="shared" si="8"/>
        <v>150.02773822211464</v>
      </c>
      <c r="AP11" s="478">
        <f t="shared" si="8"/>
        <v>-2.2348839531204305</v>
      </c>
    </row>
    <row r="12" spans="1:42" ht="15.75" thickTop="1">
      <c r="A12" s="544" t="s">
        <v>405</v>
      </c>
      <c r="B12" s="544"/>
      <c r="C12" s="544"/>
      <c r="D12" s="544"/>
      <c r="E12" s="544"/>
      <c r="F12" s="544"/>
      <c r="G12" s="544"/>
      <c r="H12" s="544"/>
      <c r="I12" s="544"/>
      <c r="J12" s="544"/>
      <c r="K12" s="544"/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4"/>
      <c r="Y12" s="544"/>
      <c r="Z12" s="544"/>
      <c r="AA12" s="544"/>
      <c r="AB12" s="544"/>
      <c r="AC12" s="544"/>
      <c r="AD12" s="544"/>
      <c r="AE12" s="544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</row>
    <row r="13" spans="1:42">
      <c r="A13" s="176" t="s">
        <v>406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AC13" s="80"/>
    </row>
  </sheetData>
  <mergeCells count="29">
    <mergeCell ref="A1:AP1"/>
    <mergeCell ref="A2:AP2"/>
    <mergeCell ref="A4:A6"/>
    <mergeCell ref="B4:B6"/>
    <mergeCell ref="AL4:AP4"/>
    <mergeCell ref="AE5:AE6"/>
    <mergeCell ref="AF5:AF6"/>
    <mergeCell ref="AO5:AO6"/>
    <mergeCell ref="AP5:AP6"/>
    <mergeCell ref="AA5:AA6"/>
    <mergeCell ref="L5:L6"/>
    <mergeCell ref="M4:Q4"/>
    <mergeCell ref="P5:P6"/>
    <mergeCell ref="Q5:Q6"/>
    <mergeCell ref="AB4:AF4"/>
    <mergeCell ref="AG4:AK4"/>
    <mergeCell ref="A12:AE12"/>
    <mergeCell ref="F5:F6"/>
    <mergeCell ref="G5:G6"/>
    <mergeCell ref="C4:G4"/>
    <mergeCell ref="H4:L4"/>
    <mergeCell ref="K5:K6"/>
    <mergeCell ref="AJ5:AJ6"/>
    <mergeCell ref="AK5:AK6"/>
    <mergeCell ref="R4:V4"/>
    <mergeCell ref="U5:U6"/>
    <mergeCell ref="V5:V6"/>
    <mergeCell ref="W4:AA4"/>
    <mergeCell ref="Z5:Z6"/>
  </mergeCells>
  <hyperlinks>
    <hyperlink ref="E6" r:id="rId1" display="cf=j=@)^^÷^&amp;                        -;fpg–kf}if_ "/>
    <hyperlink ref="D6" r:id="rId2" display="cf=j=@)^^÷^&amp;                        -;fpg–kf}if_ "/>
    <hyperlink ref="J6" r:id="rId3" display="cf=j=@)^^÷^&amp;                        -;fpg–kf}if_ "/>
    <hyperlink ref="I6" r:id="rId4" display="cf=j=@)^^÷^&amp;                        -;fpg–kf}if_ "/>
    <hyperlink ref="O6" r:id="rId5" display="cf=j=@)^^÷^&amp;                        -;fpg–kf}if_ "/>
    <hyperlink ref="N6" r:id="rId6" display="cf=j=@)^^÷^&amp;                        -;fpg–kf}if_ "/>
    <hyperlink ref="T6" r:id="rId7" display="cf=j=@)^^÷^&amp;                        -;fpg–kf}if_ "/>
    <hyperlink ref="S6" r:id="rId8" display="cf=j=@)^^÷^&amp;                        -;fpg–kf}if_ "/>
    <hyperlink ref="Y6" r:id="rId9" display="cf=j=@)^^÷^&amp;                        -;fpg–kf}if_ "/>
    <hyperlink ref="X6" r:id="rId10" display="cf=j=@)^^÷^&amp;                        -;fpg–kf}if_ "/>
    <hyperlink ref="AD6" r:id="rId11" display="cf=j=@)^^÷^&amp;                        -;fpg–kf}if_ "/>
    <hyperlink ref="AC6" r:id="rId12" display="cf=j=@)^^÷^&amp;                        -;fpg–kf}if_ "/>
    <hyperlink ref="AN6" r:id="rId13" display="cf=j=@)^^÷^&amp;                        -;fpg–kf}if_ "/>
    <hyperlink ref="AM6" r:id="rId14" display="cf=j=@)^^÷^&amp;                        -;fpg–kf}if_ "/>
    <hyperlink ref="AH6" r:id="rId15" display="cf=j=@)^^÷^&amp;                        -;fpg–kf}if_ "/>
    <hyperlink ref="AI6" r:id="rId16" display="cf=j=@)^^÷^&amp;                        -;fpg–kf}if_ 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35</vt:i4>
      </vt:variant>
    </vt:vector>
  </HeadingPairs>
  <TitlesOfParts>
    <vt:vector size="74" baseType="lpstr">
      <vt:lpstr>ToC</vt:lpstr>
      <vt:lpstr>Table 1a</vt:lpstr>
      <vt:lpstr>Table 1b</vt:lpstr>
      <vt:lpstr>Table 2a</vt:lpstr>
      <vt:lpstr>Table 2b</vt:lpstr>
      <vt:lpstr>Table 3a</vt:lpstr>
      <vt:lpstr>Table 3b</vt:lpstr>
      <vt:lpstr>Table 4a</vt:lpstr>
      <vt:lpstr>Table 4b</vt:lpstr>
      <vt:lpstr>Table 5a</vt:lpstr>
      <vt:lpstr>Table 5b</vt:lpstr>
      <vt:lpstr>Table 6a</vt:lpstr>
      <vt:lpstr>Table 6b</vt:lpstr>
      <vt:lpstr>Table 7a</vt:lpstr>
      <vt:lpstr>Table 7b</vt:lpstr>
      <vt:lpstr>Table 8a</vt:lpstr>
      <vt:lpstr>Table 8b</vt:lpstr>
      <vt:lpstr>Table 9a</vt:lpstr>
      <vt:lpstr>Table 9b</vt:lpstr>
      <vt:lpstr>Table 10</vt:lpstr>
      <vt:lpstr>Table 11a</vt:lpstr>
      <vt:lpstr>Table 11b</vt:lpstr>
      <vt:lpstr>Table 12</vt:lpstr>
      <vt:lpstr>Table 13</vt:lpstr>
      <vt:lpstr>Table14a</vt:lpstr>
      <vt:lpstr>Table 14b</vt:lpstr>
      <vt:lpstr>Table 15</vt:lpstr>
      <vt:lpstr>Table16a</vt:lpstr>
      <vt:lpstr>Table 16b</vt:lpstr>
      <vt:lpstr>Table 17 a</vt:lpstr>
      <vt:lpstr>Table 17 b</vt:lpstr>
      <vt:lpstr>Table18</vt:lpstr>
      <vt:lpstr>Table 19</vt:lpstr>
      <vt:lpstr>Table 20</vt:lpstr>
      <vt:lpstr>Table 20 b</vt:lpstr>
      <vt:lpstr>Table 21</vt:lpstr>
      <vt:lpstr>Table 22</vt:lpstr>
      <vt:lpstr>Table 23</vt:lpstr>
      <vt:lpstr>Table 24</vt:lpstr>
      <vt:lpstr>'Table 11a'!Print_Area</vt:lpstr>
      <vt:lpstr>'Table 11b'!Print_Area</vt:lpstr>
      <vt:lpstr>'Table 12'!Print_Area</vt:lpstr>
      <vt:lpstr>'Table 13'!Print_Area</vt:lpstr>
      <vt:lpstr>'Table 14b'!Print_Area</vt:lpstr>
      <vt:lpstr>'Table 15'!Print_Area</vt:lpstr>
      <vt:lpstr>'Table 16b'!Print_Area</vt:lpstr>
      <vt:lpstr>'Table 17 a'!Print_Area</vt:lpstr>
      <vt:lpstr>'Table 17 b'!Print_Area</vt:lpstr>
      <vt:lpstr>'Table 1a'!Print_Area</vt:lpstr>
      <vt:lpstr>'Table 1b'!Print_Area</vt:lpstr>
      <vt:lpstr>'Table 20'!Print_Area</vt:lpstr>
      <vt:lpstr>'Table 20 b'!Print_Area</vt:lpstr>
      <vt:lpstr>'Table 22'!Print_Area</vt:lpstr>
      <vt:lpstr>'Table 23'!Print_Area</vt:lpstr>
      <vt:lpstr>'Table 24'!Print_Area</vt:lpstr>
      <vt:lpstr>'Table 2a'!Print_Area</vt:lpstr>
      <vt:lpstr>'Table 2b'!Print_Area</vt:lpstr>
      <vt:lpstr>'Table 3a'!Print_Area</vt:lpstr>
      <vt:lpstr>'Table 3b'!Print_Area</vt:lpstr>
      <vt:lpstr>'Table 4a'!Print_Area</vt:lpstr>
      <vt:lpstr>'Table 5a'!Print_Area</vt:lpstr>
      <vt:lpstr>'Table 5b'!Print_Area</vt:lpstr>
      <vt:lpstr>'Table 6a'!Print_Area</vt:lpstr>
      <vt:lpstr>'Table 6b'!Print_Area</vt:lpstr>
      <vt:lpstr>'Table 7a'!Print_Area</vt:lpstr>
      <vt:lpstr>'Table 7b'!Print_Area</vt:lpstr>
      <vt:lpstr>'Table 8a'!Print_Area</vt:lpstr>
      <vt:lpstr>'Table 8b'!Print_Area</vt:lpstr>
      <vt:lpstr>'Table 9a'!Print_Area</vt:lpstr>
      <vt:lpstr>'Table 9b'!Print_Area</vt:lpstr>
      <vt:lpstr>Table14a!Print_Area</vt:lpstr>
      <vt:lpstr>Table16a!Print_Area</vt:lpstr>
      <vt:lpstr>'Table 7a'!Print_Titles</vt:lpstr>
      <vt:lpstr>'Table 8a'!Print_Titles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Byanjankar</dc:creator>
  <cp:lastModifiedBy>S00795</cp:lastModifiedBy>
  <cp:lastPrinted>2024-01-10T10:08:34Z</cp:lastPrinted>
  <dcterms:created xsi:type="dcterms:W3CDTF">2020-11-03T08:13:41Z</dcterms:created>
  <dcterms:modified xsi:type="dcterms:W3CDTF">2024-01-11T11:20:47Z</dcterms:modified>
</cp:coreProperties>
</file>