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Economic Research Department\07. Statistics Division\Published Balance Sheet\9. Balance Sheet Chaitra\"/>
    </mc:Choice>
  </mc:AlternateContent>
  <bookViews>
    <workbookView xWindow="0" yWindow="0" windowWidth="28800" windowHeight="1231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C25" i="2"/>
  <c r="C21" i="2" s="1"/>
  <c r="D21" i="2" s="1"/>
  <c r="F24" i="2"/>
  <c r="E24" i="2"/>
  <c r="D24" i="2"/>
  <c r="F23" i="2"/>
  <c r="E23" i="2"/>
  <c r="D23" i="2"/>
  <c r="F22" i="2"/>
  <c r="E22" i="2"/>
  <c r="D22" i="2"/>
  <c r="F21" i="2"/>
  <c r="E21" i="2"/>
  <c r="F18" i="2"/>
  <c r="E18" i="2"/>
  <c r="D18" i="2"/>
  <c r="F17" i="2"/>
  <c r="E17" i="2"/>
  <c r="D17" i="2"/>
  <c r="F12" i="2"/>
  <c r="E12" i="2"/>
  <c r="D12" i="2"/>
  <c r="F11" i="2"/>
  <c r="E11" i="2"/>
  <c r="D11" i="2"/>
  <c r="F10" i="2"/>
  <c r="E10" i="2"/>
  <c r="D10" i="2"/>
  <c r="F9" i="2"/>
  <c r="E9" i="2"/>
  <c r="D9" i="2"/>
  <c r="F8" i="2"/>
  <c r="E8" i="2"/>
  <c r="D8" i="2"/>
  <c r="F7" i="2"/>
  <c r="E7" i="2"/>
  <c r="D7" i="2"/>
  <c r="A3" i="2"/>
  <c r="D25" i="2" l="1"/>
</calcChain>
</file>

<file path=xl/sharedStrings.xml><?xml version="1.0" encoding="utf-8"?>
<sst xmlns="http://schemas.openxmlformats.org/spreadsheetml/2006/main" count="62" uniqueCount="49">
  <si>
    <t>NEPAL RASTRA BANK</t>
  </si>
  <si>
    <t>Central Bank Survey and Liquidity Position</t>
  </si>
  <si>
    <t>(In Rs. Million)</t>
  </si>
  <si>
    <t>Date (BS/AD)</t>
  </si>
  <si>
    <t>Chaitra 16, 2082</t>
  </si>
  <si>
    <t>Chaitra 15,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</si>
  <si>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</si>
  <si>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</si>
  <si>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</si>
  <si>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</si>
  <si>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</si>
  <si>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</si>
  <si>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</si>
  <si>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</si>
  <si>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</si>
  <si>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</si>
  <si>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</si>
  <si>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</si>
  <si>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</si>
  <si>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</si>
  <si>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</si>
  <si>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</si>
  <si>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</si>
  <si>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</si>
  <si>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</si>
  <si>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</si>
  <si>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</si>
  <si>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</si>
  <si>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</si>
  <si>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</si>
  <si>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</si>
  <si>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</si>
  <si>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</si>
  <si>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</si>
  <si>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</si>
  <si>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</si>
  <si>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</si>
  <si>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</si>
  <si>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</si>
  <si>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</si>
  <si>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</si>
  <si>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</si>
  <si>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</si>
  <si>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</si>
  <si>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</si>
  <si>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</si>
  <si>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</si>
  <si>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</si>
  <si>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Chaitra 16, 2082(March 30,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</si>
</sst>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2051725.8062376506</v>
          </cell>
          <cell r="B2">
            <v>1797102.09204299</v>
          </cell>
        </row>
        <row r="3">
          <cell r="A3">
            <v>3284790.1721647605</v>
          </cell>
        </row>
        <row r="4">
          <cell r="A4">
            <v>43970.489325430004</v>
          </cell>
          <cell r="B4">
            <v>41104.660080550006</v>
          </cell>
        </row>
        <row r="5">
          <cell r="A5">
            <v>-343114.36592710996</v>
          </cell>
          <cell r="B5">
            <v>-75744.713864250021</v>
          </cell>
        </row>
        <row r="6">
          <cell r="A6">
            <v>357072.30733472994</v>
          </cell>
          <cell r="B6">
            <v>90472.499174490018</v>
          </cell>
        </row>
        <row r="7">
          <cell r="A7">
            <v>-889950</v>
          </cell>
          <cell r="B7">
            <v>-654050</v>
          </cell>
        </row>
        <row r="12">
          <cell r="A12">
            <v>-569050</v>
          </cell>
          <cell r="B12">
            <v>-377450</v>
          </cell>
        </row>
        <row r="13">
          <cell r="A13">
            <v>-120900</v>
          </cell>
          <cell r="B13">
            <v>-276600</v>
          </cell>
        </row>
        <row r="16">
          <cell r="A16">
            <v>2051725.80727799</v>
          </cell>
          <cell r="B16">
            <v>1797102.0920436201</v>
          </cell>
        </row>
        <row r="17">
          <cell r="A17">
            <v>330787.67822618003</v>
          </cell>
          <cell r="B17">
            <v>366199.81604142999</v>
          </cell>
        </row>
        <row r="18">
          <cell r="A18">
            <v>796205.53558200004</v>
          </cell>
          <cell r="B18">
            <v>750112.42215450003</v>
          </cell>
        </row>
        <row r="19">
          <cell r="A19">
            <v>26964.645345800003</v>
          </cell>
          <cell r="B19">
            <v>25724.0275434</v>
          </cell>
        </row>
        <row r="20">
          <cell r="A20">
            <v>897767.94812401</v>
          </cell>
          <cell r="B20">
            <v>655065.82630428986</v>
          </cell>
        </row>
        <row r="21">
          <cell r="A21">
            <v>1153957.8591539802</v>
          </cell>
          <cell r="B21">
            <v>1142036.2657393301</v>
          </cell>
        </row>
        <row r="22">
          <cell r="A22">
            <v>270160</v>
          </cell>
          <cell r="B22">
            <v>250109.83272953154</v>
          </cell>
        </row>
        <row r="23">
          <cell r="A23">
            <v>60627.678226180025</v>
          </cell>
          <cell r="B23">
            <v>116089.98331189845</v>
          </cell>
        </row>
        <row r="24">
          <cell r="A24">
            <v>646055.65379919996</v>
          </cell>
          <cell r="B24">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workbookViewId="0">
      <selection activeCell="A3" sqref="A3:F3"/>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48</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46111</v>
      </c>
      <c r="C6" s="10">
        <v>46110</v>
      </c>
      <c r="D6" s="11" t="s">
        <v>7</v>
      </c>
      <c r="E6" s="11" t="s">
        <v>8</v>
      </c>
      <c r="F6" s="11" t="s">
        <v>9</v>
      </c>
    </row>
    <row r="7" spans="1:6" ht="16.5" thickBot="1" x14ac:dyDescent="0.3">
      <c r="A7" s="12" t="s">
        <v>10</v>
      </c>
      <c r="B7" s="13">
        <v>2069542.2679210198</v>
      </c>
      <c r="C7" s="13">
        <v>2078485.4166434598</v>
      </c>
      <c r="D7" s="14">
        <v>-8943.1487224400043</v>
      </c>
      <c r="E7" s="14">
        <v>17816.461683369242</v>
      </c>
      <c r="F7" s="14">
        <v>272440.17587802978</v>
      </c>
    </row>
    <row r="8" spans="1:6" ht="15.75" x14ac:dyDescent="0.25">
      <c r="A8" s="15" t="s">
        <v>11</v>
      </c>
      <c r="B8" s="16">
        <v>3334312.6405622498</v>
      </c>
      <c r="C8" s="16">
        <v>3341481.7907255599</v>
      </c>
      <c r="D8" s="17">
        <v>-7169.1501633101143</v>
      </c>
      <c r="E8" s="17">
        <v>49522.468397489283</v>
      </c>
      <c r="F8" s="17">
        <v>807415.83465500968</v>
      </c>
    </row>
    <row r="9" spans="1:6" ht="15.75" x14ac:dyDescent="0.25">
      <c r="A9" s="18" t="s">
        <v>12</v>
      </c>
      <c r="B9" s="19">
        <v>45045.646684549996</v>
      </c>
      <c r="C9" s="19">
        <v>45051.788487189995</v>
      </c>
      <c r="D9" s="20">
        <v>-6.1418026399987866</v>
      </c>
      <c r="E9" s="20">
        <v>1075.1573591199922</v>
      </c>
      <c r="F9" s="20">
        <v>3940.9866039999906</v>
      </c>
    </row>
    <row r="10" spans="1:6" ht="15.75" x14ac:dyDescent="0.25">
      <c r="A10" s="15" t="s">
        <v>13</v>
      </c>
      <c r="B10" s="16">
        <v>-360070.37264123</v>
      </c>
      <c r="C10" s="16">
        <v>-358296.3740821</v>
      </c>
      <c r="D10" s="17">
        <v>-1773.9985591300065</v>
      </c>
      <c r="E10" s="17">
        <v>-16956.006714120042</v>
      </c>
      <c r="F10" s="17">
        <v>-284325.65877698001</v>
      </c>
    </row>
    <row r="11" spans="1:6" ht="15.75" x14ac:dyDescent="0.25">
      <c r="A11" s="18" t="s">
        <v>14</v>
      </c>
      <c r="B11" s="19">
        <v>374028.31404884998</v>
      </c>
      <c r="C11" s="19">
        <v>372254.31548971997</v>
      </c>
      <c r="D11" s="21">
        <v>1773.9985591300065</v>
      </c>
      <c r="E11" s="21">
        <v>16956.006714120042</v>
      </c>
      <c r="F11" s="21">
        <v>283555.81487435999</v>
      </c>
    </row>
    <row r="12" spans="1:6" ht="15.75" x14ac:dyDescent="0.25">
      <c r="A12" s="22" t="s">
        <v>15</v>
      </c>
      <c r="B12" s="23">
        <v>-904700</v>
      </c>
      <c r="C12" s="23">
        <v>-904700</v>
      </c>
      <c r="D12" s="17">
        <v>0</v>
      </c>
      <c r="E12" s="17">
        <v>-14750</v>
      </c>
      <c r="F12" s="17">
        <v>-250650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-545200</v>
      </c>
      <c r="C17" s="19">
        <v>-545200</v>
      </c>
      <c r="D17" s="21">
        <v>0</v>
      </c>
      <c r="E17" s="21">
        <v>23850</v>
      </c>
      <c r="F17" s="21">
        <v>-167750</v>
      </c>
    </row>
    <row r="18" spans="1:6" ht="15.75" x14ac:dyDescent="0.25">
      <c r="A18" s="24" t="s">
        <v>21</v>
      </c>
      <c r="B18" s="19">
        <v>-159500</v>
      </c>
      <c r="C18" s="19">
        <v>-159500</v>
      </c>
      <c r="D18" s="21">
        <v>0</v>
      </c>
      <c r="E18" s="21">
        <v>-38600</v>
      </c>
      <c r="F18" s="21">
        <v>117100</v>
      </c>
    </row>
    <row r="19" spans="1:6" ht="15.75" x14ac:dyDescent="0.25">
      <c r="A19" s="24" t="s">
        <v>22</v>
      </c>
      <c r="B19" s="19">
        <v>0</v>
      </c>
      <c r="C19" s="19">
        <v>0</v>
      </c>
      <c r="D19" s="20">
        <v>0</v>
      </c>
      <c r="E19" s="20">
        <v>0</v>
      </c>
      <c r="F19" s="20">
        <v>0</v>
      </c>
    </row>
    <row r="20" spans="1:6" ht="16.5" thickBot="1" x14ac:dyDescent="0.3">
      <c r="A20" s="24" t="s">
        <v>23</v>
      </c>
      <c r="B20" s="19">
        <v>-200000</v>
      </c>
      <c r="C20" s="19">
        <v>-200000</v>
      </c>
      <c r="D20" s="20">
        <v>0</v>
      </c>
      <c r="E20" s="20">
        <v>0</v>
      </c>
      <c r="F20" s="20">
        <v>-200000</v>
      </c>
    </row>
    <row r="21" spans="1:6" ht="16.5" thickBot="1" x14ac:dyDescent="0.3">
      <c r="A21" s="12" t="s">
        <v>24</v>
      </c>
      <c r="B21" s="25">
        <v>2069542.2642003503</v>
      </c>
      <c r="C21" s="25">
        <v>2078485.4129228299</v>
      </c>
      <c r="D21" s="14">
        <v>-8943.1487224795856</v>
      </c>
      <c r="E21" s="14">
        <v>17816.45692236023</v>
      </c>
      <c r="F21" s="14">
        <v>272440.1721567302</v>
      </c>
    </row>
    <row r="22" spans="1:6" ht="15.75" x14ac:dyDescent="0.25">
      <c r="A22" s="22" t="s">
        <v>25</v>
      </c>
      <c r="B22" s="16">
        <v>326503.80884751002</v>
      </c>
      <c r="C22" s="16">
        <v>340662.28748841997</v>
      </c>
      <c r="D22" s="26">
        <v>-14158.478640909947</v>
      </c>
      <c r="E22" s="26">
        <v>-4283.8693786700023</v>
      </c>
      <c r="F22" s="26">
        <v>-39696.00719391997</v>
      </c>
    </row>
    <row r="23" spans="1:6" ht="15.75" x14ac:dyDescent="0.25">
      <c r="A23" s="22" t="s">
        <v>26</v>
      </c>
      <c r="B23" s="16">
        <v>782043.01248499996</v>
      </c>
      <c r="C23" s="16">
        <v>784771.94303299999</v>
      </c>
      <c r="D23" s="26">
        <v>-2728.930548000033</v>
      </c>
      <c r="E23" s="26">
        <v>-14162.523097000085</v>
      </c>
      <c r="F23" s="26">
        <v>31930.590330499923</v>
      </c>
    </row>
    <row r="24" spans="1:6" ht="15.75" x14ac:dyDescent="0.25">
      <c r="A24" s="22" t="s">
        <v>27</v>
      </c>
      <c r="B24" s="16">
        <v>26613.20911543</v>
      </c>
      <c r="C24" s="16">
        <v>27896.157371010002</v>
      </c>
      <c r="D24" s="26">
        <v>-1282.9482555800023</v>
      </c>
      <c r="E24" s="26">
        <v>-351.43623037000361</v>
      </c>
      <c r="F24" s="26">
        <v>889.1815720300001</v>
      </c>
    </row>
    <row r="25" spans="1:6" ht="16.5" thickBot="1" x14ac:dyDescent="0.3">
      <c r="A25" s="22" t="s">
        <v>28</v>
      </c>
      <c r="B25" s="16">
        <v>934382.23375241004</v>
      </c>
      <c r="C25" s="16">
        <v>925155.02503040002</v>
      </c>
      <c r="D25" s="27">
        <v>9227.208722010022</v>
      </c>
      <c r="E25" s="27">
        <v>36614.285628400045</v>
      </c>
      <c r="F25" s="27">
        <v>279316.40744812018</v>
      </c>
    </row>
    <row r="26" spans="1:6" ht="16.5" thickBot="1" x14ac:dyDescent="0.3">
      <c r="A26" s="12" t="s">
        <v>29</v>
      </c>
      <c r="B26" s="25">
        <v>1135160.0304479401</v>
      </c>
      <c r="C26" s="25">
        <v>1153330.3878924299</v>
      </c>
      <c r="D26" s="14">
        <v>-18170.35744448984</v>
      </c>
      <c r="E26" s="14">
        <v>-18797.828706040047</v>
      </c>
      <c r="F26" s="14">
        <v>-6876.2352913899813</v>
      </c>
    </row>
    <row r="27" spans="1:6" ht="16.5" thickBot="1" x14ac:dyDescent="0.3">
      <c r="A27" s="28" t="s">
        <v>30</v>
      </c>
      <c r="B27" s="29">
        <v>270918</v>
      </c>
      <c r="C27" s="29">
        <v>270918</v>
      </c>
      <c r="D27" s="30">
        <v>0</v>
      </c>
      <c r="E27" s="30">
        <v>758</v>
      </c>
      <c r="F27" s="30">
        <v>20808.167270468461</v>
      </c>
    </row>
    <row r="28" spans="1:6" ht="16.5" thickBot="1" x14ac:dyDescent="0.3">
      <c r="A28" s="28" t="s">
        <v>31</v>
      </c>
      <c r="B28" s="29">
        <v>55585.808847510023</v>
      </c>
      <c r="C28" s="29">
        <v>69744.28748841997</v>
      </c>
      <c r="D28" s="14">
        <v>-14158.478640909947</v>
      </c>
      <c r="E28" s="14">
        <v>-5041.8693786700023</v>
      </c>
      <c r="F28" s="14">
        <v>-60504.17446438843</v>
      </c>
    </row>
    <row r="29" spans="1:6" ht="16.5" thickBot="1" x14ac:dyDescent="0.3">
      <c r="A29" s="31" t="s">
        <v>32</v>
      </c>
      <c r="B29" s="29">
        <v>677178.42215745011</v>
      </c>
      <c r="C29" s="29">
        <v>675037.81155824999</v>
      </c>
      <c r="D29" s="14">
        <v>2140.6105992001249</v>
      </c>
      <c r="E29" s="14">
        <v>31122.768358250149</v>
      </c>
      <c r="F29" s="14">
        <v>277854.62834475009</v>
      </c>
    </row>
    <row r="30" spans="1:6" ht="40.5" customHeight="1" x14ac:dyDescent="0.25">
      <c r="A30" s="32" t="s">
        <v>33</v>
      </c>
      <c r="B30" s="33"/>
      <c r="C30" s="34"/>
      <c r="D30" s="34"/>
      <c r="E30" s="34"/>
      <c r="F30" s="34"/>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workbookViewId="0">
      <selection activeCell="C13" sqref="C13"/>
    </sheetView>
  </sheetViews>
  <sheetFormatPr defaultColWidth="0" defaultRowHeight="15" customHeight="1" zeroHeight="1" x14ac:dyDescent="0.25"/>
  <cols>
    <col min="1" max="1" width="103.140625" style="36" bestFit="1" customWidth="1"/>
    <col min="2" max="16384" width="9.140625" style="36" hidden="1"/>
  </cols>
  <sheetData>
    <row r="1" spans="1:6" x14ac:dyDescent="0.25">
      <c r="A1" s="35" t="s">
        <v>34</v>
      </c>
    </row>
    <row r="2" spans="1:6" ht="15.75" x14ac:dyDescent="0.25">
      <c r="A2" s="15" t="s">
        <v>35</v>
      </c>
    </row>
    <row r="3" spans="1:6" ht="39.75" customHeight="1" x14ac:dyDescent="0.25">
      <c r="A3" s="37" t="str">
        <f>CBP_LP!A3</f>
        <v>Chaitra 16, 2082(March 30, 2026)</v>
      </c>
    </row>
    <row r="4" spans="1:6" ht="15.75" x14ac:dyDescent="0.25">
      <c r="A4" s="15" t="s">
        <v>36</v>
      </c>
    </row>
    <row r="5" spans="1:6" ht="49.5" customHeight="1" thickBot="1" x14ac:dyDescent="0.3">
      <c r="A5" s="38" t="s">
        <v>37</v>
      </c>
      <c r="B5" s="39" t="s">
        <v>4</v>
      </c>
      <c r="C5" s="39" t="s">
        <v>5</v>
      </c>
    </row>
    <row r="6" spans="1:6" ht="16.5" thickBot="1" x14ac:dyDescent="0.3">
      <c r="A6" s="15" t="s">
        <v>38</v>
      </c>
      <c r="B6" s="10">
        <v>46111</v>
      </c>
      <c r="C6" s="10">
        <v>46110</v>
      </c>
    </row>
    <row r="7" spans="1:6" ht="63.75" thickBot="1" x14ac:dyDescent="0.3">
      <c r="A7" s="38" t="s">
        <v>39</v>
      </c>
      <c r="B7" s="13">
        <v>2069542.2679210198</v>
      </c>
      <c r="C7" s="13">
        <v>2078485.4166434598</v>
      </c>
      <c r="D7" s="40">
        <f t="shared" ref="D7:D12" si="0">B7-C7</f>
        <v>-8943.1487224400043</v>
      </c>
      <c r="E7" s="40">
        <f>B7-[1]Sheet1!A2</f>
        <v>17816.461683369242</v>
      </c>
      <c r="F7" s="40">
        <f>B7-[1]Sheet1!B2</f>
        <v>272440.17587802978</v>
      </c>
    </row>
    <row r="8" spans="1:6" ht="15.75" x14ac:dyDescent="0.25">
      <c r="A8" s="15" t="s">
        <v>40</v>
      </c>
      <c r="B8" s="16">
        <v>3334312.6405622498</v>
      </c>
      <c r="C8" s="16">
        <v>3341481.7907255599</v>
      </c>
      <c r="D8" s="40">
        <f t="shared" si="0"/>
        <v>-7169.1501633101143</v>
      </c>
      <c r="E8" s="40">
        <f>B8-[1]Sheet1!A3</f>
        <v>49522.468397489283</v>
      </c>
      <c r="F8" s="40">
        <f>B8-[1]Sheet1!A2</f>
        <v>1282586.8343245992</v>
      </c>
    </row>
    <row r="9" spans="1:6" ht="15.75" x14ac:dyDescent="0.25">
      <c r="A9" s="38" t="s">
        <v>41</v>
      </c>
      <c r="B9" s="19">
        <v>45045.646684549996</v>
      </c>
      <c r="C9" s="19">
        <v>45051.788487189995</v>
      </c>
      <c r="D9" s="36">
        <f t="shared" si="0"/>
        <v>-6.1418026399987866</v>
      </c>
      <c r="E9" s="36">
        <f>B9-[1]Sheet1!A4</f>
        <v>1075.1573591199922</v>
      </c>
      <c r="F9" s="36">
        <f>B9-[1]Sheet1!B4</f>
        <v>3940.9866039999906</v>
      </c>
    </row>
    <row r="10" spans="1:6" ht="15.75" x14ac:dyDescent="0.25">
      <c r="A10" s="15" t="s">
        <v>42</v>
      </c>
      <c r="B10" s="16">
        <v>-360070.37264123</v>
      </c>
      <c r="C10" s="16">
        <v>-358296.3740821</v>
      </c>
      <c r="D10" s="36">
        <f t="shared" si="0"/>
        <v>-1773.9985591300065</v>
      </c>
      <c r="E10" s="36">
        <f>B10-[1]Sheet1!A5</f>
        <v>-16956.006714120042</v>
      </c>
      <c r="F10" s="36">
        <f>B10-[1]Sheet1!B5</f>
        <v>-284325.65877698001</v>
      </c>
    </row>
    <row r="11" spans="1:6" ht="31.5" x14ac:dyDescent="0.25">
      <c r="A11" s="38" t="s">
        <v>43</v>
      </c>
      <c r="B11" s="19">
        <v>374028.31404884998</v>
      </c>
      <c r="C11" s="19">
        <v>372254.31548971997</v>
      </c>
      <c r="D11" s="36">
        <f t="shared" si="0"/>
        <v>1773.9985591300065</v>
      </c>
      <c r="E11" s="36">
        <f>B11-[1]Sheet1!A6</f>
        <v>16956.006714120042</v>
      </c>
      <c r="F11" s="36">
        <f>B11-[1]Sheet1!B6</f>
        <v>283555.81487435999</v>
      </c>
    </row>
    <row r="12" spans="1:6" ht="15.75" x14ac:dyDescent="0.25">
      <c r="A12" s="15" t="s">
        <v>44</v>
      </c>
      <c r="B12" s="23">
        <v>-904700</v>
      </c>
      <c r="C12" s="23">
        <v>-904700</v>
      </c>
      <c r="D12" s="36">
        <f t="shared" si="0"/>
        <v>0</v>
      </c>
      <c r="E12" s="36">
        <f>B12-[1]Sheet1!A7</f>
        <v>-14750</v>
      </c>
      <c r="F12" s="36">
        <f>B12-[1]Sheet1!B7</f>
        <v>-250650</v>
      </c>
    </row>
    <row r="13" spans="1:6" ht="15.75" x14ac:dyDescent="0.25">
      <c r="A13" s="24" t="s">
        <v>16</v>
      </c>
      <c r="B13" s="19">
        <v>0</v>
      </c>
      <c r="C13" s="19">
        <v>0</v>
      </c>
      <c r="D13" s="36">
        <v>0</v>
      </c>
      <c r="E13" s="36">
        <v>0</v>
      </c>
      <c r="F13" s="36">
        <v>0</v>
      </c>
    </row>
    <row r="14" spans="1:6" ht="15.75" x14ac:dyDescent="0.25">
      <c r="A14" s="24" t="s">
        <v>17</v>
      </c>
      <c r="B14" s="19">
        <v>0</v>
      </c>
      <c r="C14" s="19">
        <v>0</v>
      </c>
      <c r="D14" s="36">
        <v>0</v>
      </c>
      <c r="E14" s="36">
        <v>0</v>
      </c>
      <c r="F14" s="36">
        <v>0</v>
      </c>
    </row>
    <row r="15" spans="1:6" ht="15.75" x14ac:dyDescent="0.25">
      <c r="A15" s="24" t="s">
        <v>18</v>
      </c>
      <c r="B15" s="19">
        <v>0</v>
      </c>
      <c r="C15" s="19">
        <v>0</v>
      </c>
      <c r="D15" s="36">
        <v>0</v>
      </c>
      <c r="E15" s="36">
        <v>0</v>
      </c>
      <c r="F15" s="36">
        <v>0</v>
      </c>
    </row>
    <row r="16" spans="1:6" ht="15.75" x14ac:dyDescent="0.25">
      <c r="A16" s="24" t="s">
        <v>19</v>
      </c>
      <c r="B16" s="19">
        <v>0</v>
      </c>
      <c r="C16" s="19">
        <v>0</v>
      </c>
      <c r="D16" s="36">
        <v>0</v>
      </c>
      <c r="E16" s="36">
        <v>0</v>
      </c>
      <c r="F16" s="36">
        <v>0</v>
      </c>
    </row>
    <row r="17" spans="1:6" ht="15.75" x14ac:dyDescent="0.25">
      <c r="A17" s="24" t="s">
        <v>20</v>
      </c>
      <c r="B17" s="19">
        <v>-545200</v>
      </c>
      <c r="C17" s="19">
        <v>-545200</v>
      </c>
      <c r="D17" s="36">
        <f>B17-C17</f>
        <v>0</v>
      </c>
      <c r="E17" s="36">
        <f>B17-[1]Sheet1!A12</f>
        <v>23850</v>
      </c>
      <c r="F17" s="36">
        <f>B17-[1]Sheet1!B12</f>
        <v>-167750</v>
      </c>
    </row>
    <row r="18" spans="1:6" ht="15.75" x14ac:dyDescent="0.25">
      <c r="A18" s="24" t="s">
        <v>21</v>
      </c>
      <c r="B18" s="19">
        <v>-159500</v>
      </c>
      <c r="C18" s="19">
        <v>-159500</v>
      </c>
      <c r="D18" s="36">
        <f>B18-C18</f>
        <v>0</v>
      </c>
      <c r="E18" s="36">
        <f>B18-[1]Sheet1!A13</f>
        <v>-38600</v>
      </c>
      <c r="F18" s="36">
        <f>B18-[1]Sheet1!B13</f>
        <v>117100</v>
      </c>
    </row>
    <row r="19" spans="1:6" ht="15.75" x14ac:dyDescent="0.25">
      <c r="A19" s="24" t="s">
        <v>22</v>
      </c>
      <c r="B19" s="19">
        <v>0</v>
      </c>
      <c r="C19" s="19">
        <v>0</v>
      </c>
      <c r="D19" s="36">
        <v>0</v>
      </c>
      <c r="E19" s="36">
        <v>0</v>
      </c>
      <c r="F19" s="36">
        <v>0</v>
      </c>
    </row>
    <row r="20" spans="1:6" ht="16.5" thickBot="1" x14ac:dyDescent="0.3">
      <c r="A20" s="24" t="s">
        <v>23</v>
      </c>
      <c r="B20" s="19">
        <v>-200000</v>
      </c>
      <c r="C20" s="19">
        <v>-200000</v>
      </c>
    </row>
    <row r="21" spans="1:6" ht="16.5" thickBot="1" x14ac:dyDescent="0.3">
      <c r="A21" s="15" t="s">
        <v>31</v>
      </c>
      <c r="B21" s="25">
        <v>2069542.2642003503</v>
      </c>
      <c r="C21" s="25">
        <f>SUM(C22:C25)</f>
        <v>2078485.4129228299</v>
      </c>
      <c r="D21" s="40">
        <f t="shared" ref="D21:D29" si="1">B21-C21</f>
        <v>-8943.1487224795856</v>
      </c>
      <c r="E21" s="36">
        <f>B21-[1]Sheet1!A16</f>
        <v>17816.45692236023</v>
      </c>
      <c r="F21" s="36">
        <f>B21-[1]Sheet1!B16</f>
        <v>272440.1721567302</v>
      </c>
    </row>
    <row r="22" spans="1:6" ht="31.5" x14ac:dyDescent="0.25">
      <c r="A22" s="38" t="s">
        <v>45</v>
      </c>
      <c r="B22" s="16">
        <v>326503.80884751002</v>
      </c>
      <c r="C22" s="16">
        <v>340662.28748841997</v>
      </c>
      <c r="D22" s="36">
        <f t="shared" si="1"/>
        <v>-14158.478640909947</v>
      </c>
      <c r="E22" s="36">
        <f>B22-[1]Sheet1!A17</f>
        <v>-4283.8693786700023</v>
      </c>
      <c r="F22" s="36">
        <f>B22-[1]Sheet1!B17</f>
        <v>-39696.00719391997</v>
      </c>
    </row>
    <row r="23" spans="1:6" ht="15.75" x14ac:dyDescent="0.25">
      <c r="A23" s="15" t="s">
        <v>32</v>
      </c>
      <c r="B23" s="16">
        <v>782043.01248499996</v>
      </c>
      <c r="C23" s="16">
        <v>784771.94303299999</v>
      </c>
      <c r="D23" s="36">
        <f t="shared" si="1"/>
        <v>-2728.930548000033</v>
      </c>
      <c r="E23" s="36">
        <f>B23-[1]Sheet1!A18</f>
        <v>-14162.523097000085</v>
      </c>
      <c r="F23" s="36">
        <f>B23-[1]Sheet1!B18</f>
        <v>31930.590330499923</v>
      </c>
    </row>
    <row r="24" spans="1:6" ht="31.5" x14ac:dyDescent="0.25">
      <c r="A24" s="38" t="s">
        <v>46</v>
      </c>
      <c r="B24" s="16">
        <v>26613.20911543</v>
      </c>
      <c r="C24" s="16">
        <v>27896.157371010002</v>
      </c>
      <c r="D24" s="36">
        <f t="shared" si="1"/>
        <v>-1282.9482555800023</v>
      </c>
      <c r="E24" s="36">
        <f>B24-[1]Sheet1!A19</f>
        <v>-351.43623037000361</v>
      </c>
      <c r="F24" s="36">
        <f>B24-[1]Sheet1!B19</f>
        <v>889.1815720300001</v>
      </c>
    </row>
    <row r="25" spans="1:6" ht="45" x14ac:dyDescent="0.25">
      <c r="A25" s="41" t="s">
        <v>47</v>
      </c>
      <c r="B25" s="16">
        <v>934382.23375241004</v>
      </c>
      <c r="C25" s="16">
        <f>933049.4650304-7894.44</f>
        <v>925155.02503040002</v>
      </c>
      <c r="D25" s="36">
        <f t="shared" si="1"/>
        <v>9227.208722010022</v>
      </c>
      <c r="E25" s="36">
        <f>B25-[1]Sheet1!A20</f>
        <v>36614.285628400045</v>
      </c>
      <c r="F25" s="36">
        <f>B25-[1]Sheet1!B20</f>
        <v>279316.40744812018</v>
      </c>
    </row>
    <row r="26" spans="1:6" ht="16.5" hidden="1" thickBot="1" x14ac:dyDescent="0.3">
      <c r="B26" s="25">
        <v>1135160.0304479401</v>
      </c>
      <c r="C26" s="25">
        <v>1153330.3878924299</v>
      </c>
      <c r="D26" s="36">
        <f t="shared" si="1"/>
        <v>-18170.35744448984</v>
      </c>
      <c r="E26" s="36">
        <f>B26-[1]Sheet1!A21</f>
        <v>-18797.828706040047</v>
      </c>
      <c r="F26" s="36">
        <f>B26-[1]Sheet1!B21</f>
        <v>-6876.2352913899813</v>
      </c>
    </row>
    <row r="27" spans="1:6" ht="16.5" hidden="1" thickBot="1" x14ac:dyDescent="0.3">
      <c r="B27" s="29">
        <v>270918</v>
      </c>
      <c r="C27" s="29">
        <v>270918</v>
      </c>
      <c r="D27" s="36">
        <f t="shared" si="1"/>
        <v>0</v>
      </c>
      <c r="E27" s="36">
        <f>B27-[1]Sheet1!A22</f>
        <v>758</v>
      </c>
      <c r="F27" s="36">
        <f>B27-[1]Sheet1!B22</f>
        <v>20808.167270468461</v>
      </c>
    </row>
    <row r="28" spans="1:6" ht="16.5" hidden="1" thickBot="1" x14ac:dyDescent="0.3">
      <c r="B28" s="29">
        <v>55585.808847510023</v>
      </c>
      <c r="C28" s="29">
        <v>69744.28748841997</v>
      </c>
      <c r="D28" s="40">
        <f t="shared" si="1"/>
        <v>-14158.478640909947</v>
      </c>
      <c r="E28" s="36">
        <f>B28-[1]Sheet1!A23</f>
        <v>-5041.8693786700023</v>
      </c>
      <c r="F28" s="40">
        <f>B28-[1]Sheet1!B23</f>
        <v>-60504.17446438843</v>
      </c>
    </row>
    <row r="29" spans="1:6" ht="16.5" hidden="1" thickBot="1" x14ac:dyDescent="0.3">
      <c r="B29" s="29">
        <v>677178.42215745011</v>
      </c>
      <c r="C29" s="29">
        <v>675037.81155824999</v>
      </c>
      <c r="D29" s="40">
        <f t="shared" si="1"/>
        <v>2140.6105992001249</v>
      </c>
      <c r="E29" s="40">
        <f>B29-[1]Sheet1!A24</f>
        <v>31122.768358250149</v>
      </c>
      <c r="F29" s="36">
        <f>B29-[1]Sheet1!B24</f>
        <v>277854.62834475009</v>
      </c>
    </row>
    <row r="30" spans="1:6" hidden="1" x14ac:dyDescent="0.25">
      <c r="A30" s="36"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2026-03-31T05:19:29Z</dcterms:created>
  <dcterms:modified xsi:type="dcterms:W3CDTF">2026-03-31T05:20:16Z</dcterms:modified>
</cp:coreProperties>
</file>